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ome\Documents\SAJTOVI\bolnica\FINANSIJSKI PLAN 2018\"/>
    </mc:Choice>
  </mc:AlternateContent>
  <bookViews>
    <workbookView xWindow="0" yWindow="0" windowWidth="16380" windowHeight="8190" tabRatio="992" activeTab="6"/>
  </bookViews>
  <sheets>
    <sheet name="САДРЖАЈ" sheetId="1" r:id="rId1"/>
    <sheet name="Kadar.ode." sheetId="2" r:id="rId2"/>
    <sheet name="Kadar.dne.bol.dij." sheetId="3" r:id="rId3"/>
    <sheet name="Kadar.zaj.med.del." sheetId="4" r:id="rId4"/>
    <sheet name="Kadar.nem." sheetId="5" r:id="rId5"/>
    <sheet name="Kadar.zbirno " sheetId="6" r:id="rId6"/>
    <sheet name="Kapaciteti i korišćenje" sheetId="7" r:id="rId7"/>
    <sheet name="Pratioci" sheetId="8" r:id="rId8"/>
    <sheet name="Dnevne.bolnice" sheetId="9" r:id="rId9"/>
    <sheet name="Neonatologija" sheetId="10" r:id="rId10"/>
    <sheet name="Pregledi" sheetId="11" r:id="rId11"/>
    <sheet name="Operacije" sheetId="12" r:id="rId12"/>
    <sheet name="DSG" sheetId="13" r:id="rId13"/>
    <sheet name="Usluge" sheetId="14" r:id="rId14"/>
    <sheet name="Dijagnostika" sheetId="15" r:id="rId15"/>
    <sheet name="Lab" sheetId="16" r:id="rId16"/>
    <sheet name="Dijalize" sheetId="17" r:id="rId17"/>
    <sheet name="Krv" sheetId="18" r:id="rId18"/>
    <sheet name="Lekovi" sheetId="19" r:id="rId19"/>
    <sheet name="Implantati" sheetId="20" r:id="rId20"/>
    <sheet name="Sanitet.mat" sheetId="21" r:id="rId21"/>
    <sheet name="Liste.čekanja" sheetId="22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___W.O.R.K.B.O.O.K..C.O.N.T.E.N.T.S____" localSheetId="12">#N/A</definedName>
    <definedName name="____W.O.R.K.B.O.O.K..C.O.N.T.E.N.T.S____" localSheetId="11">#N/A</definedName>
    <definedName name="____W.O.R.K.B.O.O.K..C.O.N.T.E.N.T.S____">#N/A</definedName>
    <definedName name="__xlnm.Print_Area" localSheetId="4">Kadar.nem.!$A$1:$I$23</definedName>
    <definedName name="__xlnm.Print_Area" localSheetId="17">Krv!$A$1:$H$64</definedName>
    <definedName name="__xlnm.Print_Area" localSheetId="15">Lab!$A$1:$G$328</definedName>
    <definedName name="__xlnm.Print_Area" localSheetId="18">Lekovi!$A$1:$K$34</definedName>
    <definedName name="__xlnm.Print_Area" localSheetId="21">Liste.čekanja!$A$1:$I$36</definedName>
    <definedName name="__xlnm.Print_Area" localSheetId="9">Neonatologija!$A$1:$F$12</definedName>
    <definedName name="__xlnm.Print_Area" localSheetId="20">Sanitet.mat!$A$1:$G$15</definedName>
    <definedName name="__xlnm.Print_Titles" localSheetId="14">Dijagnostika!$6:$7</definedName>
    <definedName name="__xlnm.Print_Titles" localSheetId="19">Implantati!$5:$7</definedName>
    <definedName name="__xlnm.Print_Titles" localSheetId="3">Kadar.zaj.med.del.!$A:$A</definedName>
    <definedName name="__xlnm.Print_Titles" localSheetId="15">Lab!$6:$7</definedName>
    <definedName name="__xlnm.Print_Titles" localSheetId="18">Lekovi!$5:$7</definedName>
    <definedName name="__xlnm.Print_Titles" localSheetId="21">Liste.čekanja!$1:$6</definedName>
    <definedName name="_xlnm.Print_Area" localSheetId="4">Kadar.nem.!$A$1:$I$23</definedName>
    <definedName name="_xlnm.Print_Area" localSheetId="17">Krv!$A$1:$H$64</definedName>
    <definedName name="_xlnm.Print_Area" localSheetId="15">Lab!$A$1:$H$328</definedName>
    <definedName name="_xlnm.Print_Area" localSheetId="18">Lekovi!$A$1:$K$122</definedName>
    <definedName name="_xlnm.Print_Area" localSheetId="21">Liste.čekanja!$A$1:$I$36</definedName>
    <definedName name="_xlnm.Print_Area" localSheetId="9">Neonatologija!$A$1:$F$12</definedName>
    <definedName name="_xlnm.Print_Area" localSheetId="11">Operacije!$A$1:$P$24</definedName>
    <definedName name="_xlnm.Print_Area" localSheetId="10">Pregledi!$A$1:$H$326</definedName>
    <definedName name="_xlnm.Print_Area" localSheetId="20">Sanitet.mat!$A$1:$G$15</definedName>
    <definedName name="_xlnm.Print_Area" localSheetId="13">Usluge!$A$1:$H$1919</definedName>
    <definedName name="_xlnm.Print_Titles" localSheetId="14">Dijagnostika!$6:$7</definedName>
    <definedName name="_xlnm.Print_Titles" localSheetId="19">Implantati!$5:$7</definedName>
    <definedName name="_xlnm.Print_Titles" localSheetId="3">Kadar.zaj.med.del.!$A:$A</definedName>
    <definedName name="_xlnm.Print_Titles" localSheetId="15">Lab!$6:$7</definedName>
    <definedName name="_xlnm.Print_Titles" localSheetId="18">Lekovi!$5:$7</definedName>
    <definedName name="_xlnm.Print_Titles" localSheetId="21">Liste.čekanja!$1:$6</definedName>
  </definedNames>
  <calcPr calcId="152511" fullCalcOnLoad="1" iterateDelta="1E-4"/>
</workbook>
</file>

<file path=xl/calcChain.xml><?xml version="1.0" encoding="utf-8"?>
<calcChain xmlns="http://schemas.openxmlformats.org/spreadsheetml/2006/main">
  <c r="E325" i="16" l="1"/>
  <c r="D325" i="16"/>
  <c r="F324" i="16"/>
  <c r="E324" i="16"/>
  <c r="D324" i="16"/>
  <c r="C324" i="16"/>
  <c r="H1727" i="14"/>
  <c r="H1726" i="14" s="1"/>
  <c r="H1728" i="14"/>
  <c r="H1729" i="14"/>
  <c r="H1730" i="14"/>
  <c r="H1731" i="14"/>
  <c r="H1732" i="14"/>
  <c r="H1733" i="14"/>
  <c r="H1734" i="14"/>
  <c r="H1735" i="14"/>
  <c r="H1736" i="14"/>
  <c r="H1737" i="14"/>
  <c r="H1738" i="14"/>
  <c r="H1739" i="14"/>
  <c r="H1740" i="14"/>
  <c r="H1741" i="14"/>
  <c r="H1742" i="14"/>
  <c r="H1743" i="14"/>
  <c r="H1744" i="14"/>
  <c r="H1745" i="14"/>
  <c r="H1746" i="14"/>
  <c r="H1747" i="14"/>
  <c r="H1748" i="14"/>
  <c r="H1749" i="14"/>
  <c r="H1750" i="14"/>
  <c r="H1751" i="14"/>
  <c r="H1752" i="14"/>
  <c r="H1753" i="14"/>
  <c r="H1754" i="14"/>
  <c r="H1755" i="14"/>
  <c r="H1756" i="14"/>
  <c r="H1757" i="14"/>
  <c r="H1758" i="14"/>
  <c r="H1759" i="14"/>
  <c r="H1760" i="14"/>
  <c r="H1761" i="14"/>
  <c r="H1762" i="14"/>
  <c r="H1763" i="14"/>
  <c r="H1764" i="14"/>
  <c r="H1765" i="14"/>
  <c r="H1766" i="14"/>
  <c r="H1767" i="14"/>
  <c r="H1768" i="14"/>
  <c r="H1769" i="14"/>
  <c r="H1770" i="14"/>
  <c r="H1771" i="14"/>
  <c r="H1772" i="14"/>
  <c r="H1773" i="14"/>
  <c r="H1774" i="14"/>
  <c r="H1775" i="14"/>
  <c r="H1776" i="14"/>
  <c r="H1777" i="14"/>
  <c r="H1778" i="14"/>
  <c r="H1779" i="14"/>
  <c r="H1780" i="14"/>
  <c r="H1781" i="14"/>
  <c r="H1782" i="14"/>
  <c r="H1783" i="14"/>
  <c r="H1784" i="14"/>
  <c r="H1785" i="14"/>
  <c r="H1786" i="14"/>
  <c r="H1787" i="14"/>
  <c r="H1788" i="14"/>
  <c r="H1789" i="14"/>
  <c r="H1790" i="14"/>
  <c r="H1791" i="14"/>
  <c r="H1792" i="14"/>
  <c r="H1793" i="14"/>
  <c r="H1794" i="14"/>
  <c r="H1795" i="14"/>
  <c r="H1796" i="14"/>
  <c r="H1797" i="14"/>
  <c r="H1798" i="14"/>
  <c r="H1799" i="14"/>
  <c r="H1800" i="14"/>
  <c r="H1801" i="14"/>
  <c r="H1802" i="14"/>
  <c r="H1803" i="14"/>
  <c r="H1804" i="14"/>
  <c r="H1805" i="14"/>
  <c r="H1806" i="14"/>
  <c r="H1807" i="14"/>
  <c r="H1808" i="14"/>
  <c r="H1809" i="14"/>
  <c r="H1810" i="14"/>
  <c r="H1811" i="14"/>
  <c r="H1812" i="14"/>
  <c r="H1813" i="14"/>
  <c r="H1814" i="14"/>
  <c r="H1815" i="14"/>
  <c r="H1816" i="14"/>
  <c r="H1817" i="14"/>
  <c r="H1818" i="14"/>
  <c r="H1819" i="14"/>
  <c r="H1820" i="14"/>
  <c r="H1821" i="14"/>
  <c r="H1822" i="14"/>
  <c r="H1823" i="14"/>
  <c r="H1824" i="14"/>
  <c r="H1825" i="14"/>
  <c r="H1826" i="14"/>
  <c r="H1827" i="14"/>
  <c r="H1828" i="14"/>
  <c r="H1829" i="14"/>
  <c r="H1830" i="14"/>
  <c r="H1831" i="14"/>
  <c r="H1832" i="14"/>
  <c r="H1833" i="14"/>
  <c r="H1834" i="14"/>
  <c r="H1835" i="14"/>
  <c r="H1836" i="14"/>
  <c r="H1837" i="14"/>
  <c r="H1838" i="14"/>
  <c r="H1839" i="14"/>
  <c r="H1840" i="14"/>
  <c r="H1841" i="14"/>
  <c r="H1842" i="14"/>
  <c r="H1843" i="14"/>
  <c r="H1844" i="14"/>
  <c r="H1845" i="14"/>
  <c r="H1846" i="14"/>
  <c r="H1847" i="14"/>
  <c r="H1848" i="14"/>
  <c r="H1849" i="14"/>
  <c r="H1850" i="14"/>
  <c r="H1851" i="14"/>
  <c r="H1852" i="14"/>
  <c r="H1853" i="14"/>
  <c r="H1854" i="14"/>
  <c r="H1855" i="14"/>
  <c r="H1856" i="14"/>
  <c r="H1857" i="14"/>
  <c r="H1858" i="14"/>
  <c r="H1859" i="14"/>
  <c r="H1860" i="14"/>
  <c r="H1861" i="14"/>
  <c r="H1862" i="14"/>
  <c r="H1863" i="14"/>
  <c r="H1864" i="14"/>
  <c r="H1865" i="14"/>
  <c r="H1866" i="14"/>
  <c r="H1867" i="14"/>
  <c r="H1868" i="14"/>
  <c r="H1869" i="14"/>
  <c r="H1870" i="14"/>
  <c r="H1871" i="14"/>
  <c r="H1872" i="14"/>
  <c r="H1873" i="14"/>
  <c r="H1874" i="14"/>
  <c r="H1875" i="14"/>
  <c r="H1876" i="14"/>
  <c r="H1877" i="14"/>
  <c r="H1878" i="14"/>
  <c r="H1879" i="14"/>
  <c r="H1880" i="14"/>
  <c r="H1881" i="14"/>
  <c r="H1882" i="14"/>
  <c r="H1883" i="14"/>
  <c r="H1884" i="14"/>
  <c r="H1885" i="14"/>
  <c r="H1886" i="14"/>
  <c r="H1887" i="14"/>
  <c r="H1888" i="14"/>
  <c r="H1889" i="14"/>
  <c r="H1890" i="14"/>
  <c r="H1891" i="14"/>
  <c r="H1892" i="14"/>
  <c r="H1893" i="14"/>
  <c r="H1894" i="14"/>
  <c r="H1895" i="14"/>
  <c r="H1896" i="14"/>
  <c r="H1897" i="14"/>
  <c r="H1898" i="14"/>
  <c r="H1899" i="14"/>
  <c r="H1693" i="14"/>
  <c r="H1694" i="14"/>
  <c r="H1695" i="14"/>
  <c r="H1696" i="14"/>
  <c r="H1697" i="14"/>
  <c r="H1698" i="14"/>
  <c r="H1699" i="14"/>
  <c r="H1700" i="14"/>
  <c r="H1701" i="14"/>
  <c r="H1702" i="14"/>
  <c r="H1703" i="14"/>
  <c r="H1704" i="14"/>
  <c r="H1705" i="14"/>
  <c r="H1706" i="14"/>
  <c r="H1707" i="14"/>
  <c r="H1708" i="14"/>
  <c r="H1709" i="14"/>
  <c r="H1710" i="14"/>
  <c r="H1711" i="14"/>
  <c r="H1712" i="14"/>
  <c r="H1713" i="14"/>
  <c r="H1714" i="14"/>
  <c r="H1715" i="14"/>
  <c r="H1716" i="14"/>
  <c r="H1717" i="14"/>
  <c r="H1718" i="14"/>
  <c r="H1719" i="14"/>
  <c r="H1720" i="14"/>
  <c r="H1721" i="14"/>
  <c r="H1722" i="14"/>
  <c r="H1723" i="14"/>
  <c r="H1724" i="14"/>
  <c r="G1727" i="14"/>
  <c r="G1728" i="14"/>
  <c r="G1729" i="14"/>
  <c r="G1730" i="14"/>
  <c r="G1731" i="14"/>
  <c r="G1732" i="14"/>
  <c r="G1733" i="14"/>
  <c r="G1734" i="14"/>
  <c r="G1735" i="14"/>
  <c r="G1736" i="14"/>
  <c r="G1737" i="14"/>
  <c r="G1738" i="14"/>
  <c r="G1739" i="14"/>
  <c r="G1740" i="14"/>
  <c r="G1741" i="14"/>
  <c r="G1742" i="14"/>
  <c r="G1743" i="14"/>
  <c r="G1744" i="14"/>
  <c r="G1745" i="14"/>
  <c r="G1746" i="14"/>
  <c r="G1747" i="14"/>
  <c r="G1748" i="14"/>
  <c r="G1749" i="14"/>
  <c r="G1750" i="14"/>
  <c r="G1751" i="14"/>
  <c r="G1752" i="14"/>
  <c r="G1753" i="14"/>
  <c r="G1754" i="14"/>
  <c r="G1755" i="14"/>
  <c r="G1756" i="14"/>
  <c r="G1757" i="14"/>
  <c r="G1758" i="14"/>
  <c r="G1759" i="14"/>
  <c r="G1760" i="14"/>
  <c r="G1761" i="14"/>
  <c r="G1762" i="14"/>
  <c r="G1763" i="14"/>
  <c r="G1764" i="14"/>
  <c r="G1765" i="14"/>
  <c r="G1766" i="14"/>
  <c r="G1767" i="14"/>
  <c r="G1768" i="14"/>
  <c r="G1769" i="14"/>
  <c r="G1770" i="14"/>
  <c r="G1771" i="14"/>
  <c r="G1772" i="14"/>
  <c r="G1773" i="14"/>
  <c r="G1774" i="14"/>
  <c r="G1775" i="14"/>
  <c r="G1776" i="14"/>
  <c r="G1777" i="14"/>
  <c r="G1778" i="14"/>
  <c r="G1779" i="14"/>
  <c r="G1780" i="14"/>
  <c r="G1781" i="14"/>
  <c r="G1782" i="14"/>
  <c r="G1783" i="14"/>
  <c r="G1784" i="14"/>
  <c r="G1785" i="14"/>
  <c r="G1786" i="14"/>
  <c r="G1787" i="14"/>
  <c r="G1788" i="14"/>
  <c r="G1789" i="14"/>
  <c r="G1790" i="14"/>
  <c r="G1791" i="14"/>
  <c r="G1792" i="14"/>
  <c r="G1793" i="14"/>
  <c r="G1794" i="14"/>
  <c r="G1795" i="14"/>
  <c r="G1796" i="14"/>
  <c r="G1797" i="14"/>
  <c r="G1798" i="14"/>
  <c r="G1799" i="14"/>
  <c r="G1800" i="14"/>
  <c r="G1801" i="14"/>
  <c r="G1802" i="14"/>
  <c r="G1803" i="14"/>
  <c r="G1804" i="14"/>
  <c r="G1805" i="14"/>
  <c r="G1806" i="14"/>
  <c r="G1807" i="14"/>
  <c r="G1808" i="14"/>
  <c r="G1809" i="14"/>
  <c r="G1810" i="14"/>
  <c r="G1811" i="14"/>
  <c r="G1812" i="14"/>
  <c r="G1813" i="14"/>
  <c r="G1814" i="14"/>
  <c r="G1815" i="14"/>
  <c r="G1816" i="14"/>
  <c r="G1817" i="14"/>
  <c r="G1818" i="14"/>
  <c r="G1819" i="14"/>
  <c r="G1820" i="14"/>
  <c r="G1821" i="14"/>
  <c r="G1822" i="14"/>
  <c r="G1823" i="14"/>
  <c r="G1824" i="14"/>
  <c r="G1825" i="14"/>
  <c r="G1826" i="14"/>
  <c r="G1827" i="14"/>
  <c r="G1828" i="14"/>
  <c r="G1829" i="14"/>
  <c r="G1830" i="14"/>
  <c r="G1831" i="14"/>
  <c r="G1832" i="14"/>
  <c r="G1833" i="14"/>
  <c r="G1834" i="14"/>
  <c r="G1835" i="14"/>
  <c r="G1836" i="14"/>
  <c r="G1837" i="14"/>
  <c r="G1838" i="14"/>
  <c r="G1839" i="14"/>
  <c r="G1840" i="14"/>
  <c r="G1841" i="14"/>
  <c r="G1842" i="14"/>
  <c r="G1843" i="14"/>
  <c r="G1844" i="14"/>
  <c r="G1845" i="14"/>
  <c r="G1846" i="14"/>
  <c r="G1847" i="14"/>
  <c r="G1848" i="14"/>
  <c r="G1849" i="14"/>
  <c r="G1850" i="14"/>
  <c r="G1851" i="14"/>
  <c r="G1852" i="14"/>
  <c r="G1853" i="14"/>
  <c r="G1854" i="14"/>
  <c r="G1855" i="14"/>
  <c r="G1856" i="14"/>
  <c r="G1857" i="14"/>
  <c r="G1858" i="14"/>
  <c r="G1859" i="14"/>
  <c r="G1860" i="14"/>
  <c r="G1861" i="14"/>
  <c r="G1862" i="14"/>
  <c r="G1863" i="14"/>
  <c r="G1864" i="14"/>
  <c r="G1865" i="14"/>
  <c r="G1866" i="14"/>
  <c r="G1867" i="14"/>
  <c r="G1868" i="14"/>
  <c r="G1869" i="14"/>
  <c r="G1870" i="14"/>
  <c r="G1871" i="14"/>
  <c r="G1872" i="14"/>
  <c r="G1873" i="14"/>
  <c r="G1874" i="14"/>
  <c r="G1875" i="14"/>
  <c r="G1876" i="14"/>
  <c r="G1877" i="14"/>
  <c r="G1878" i="14"/>
  <c r="G1879" i="14"/>
  <c r="G1880" i="14"/>
  <c r="G1881" i="14"/>
  <c r="G1882" i="14"/>
  <c r="G1883" i="14"/>
  <c r="G1884" i="14"/>
  <c r="G1885" i="14"/>
  <c r="G1886" i="14"/>
  <c r="G1887" i="14"/>
  <c r="G1888" i="14"/>
  <c r="G1889" i="14"/>
  <c r="G1890" i="14"/>
  <c r="G1891" i="14"/>
  <c r="G1892" i="14"/>
  <c r="G1893" i="14"/>
  <c r="G1894" i="14"/>
  <c r="G1895" i="14"/>
  <c r="G1896" i="14"/>
  <c r="G1897" i="14"/>
  <c r="G1898" i="14"/>
  <c r="G1899" i="14"/>
  <c r="G1693" i="14"/>
  <c r="G1694" i="14"/>
  <c r="G1695" i="14"/>
  <c r="G1696" i="14"/>
  <c r="G1697" i="14"/>
  <c r="G1698" i="14"/>
  <c r="G1699" i="14"/>
  <c r="G1700" i="14"/>
  <c r="G1701" i="14"/>
  <c r="G1702" i="14"/>
  <c r="G1703" i="14"/>
  <c r="G1704" i="14"/>
  <c r="G1705" i="14"/>
  <c r="G1706" i="14"/>
  <c r="G1707" i="14"/>
  <c r="G1708" i="14"/>
  <c r="G1709" i="14"/>
  <c r="G1710" i="14"/>
  <c r="G1711" i="14"/>
  <c r="G1712" i="14"/>
  <c r="G1713" i="14"/>
  <c r="G1714" i="14"/>
  <c r="G1715" i="14"/>
  <c r="G1716" i="14"/>
  <c r="G1717" i="14"/>
  <c r="G1718" i="14"/>
  <c r="G1719" i="14"/>
  <c r="G1720" i="14"/>
  <c r="G1721" i="14"/>
  <c r="G1722" i="14"/>
  <c r="G1723" i="14"/>
  <c r="G1724" i="14"/>
  <c r="F1726" i="14"/>
  <c r="F1917" i="14" s="1"/>
  <c r="F1691" i="14"/>
  <c r="E1726" i="14"/>
  <c r="E1691" i="14"/>
  <c r="E1917" i="14"/>
  <c r="D1726" i="14"/>
  <c r="D1691" i="14"/>
  <c r="D1917" i="14"/>
  <c r="C1726" i="14"/>
  <c r="C1917" i="14" s="1"/>
  <c r="C1691" i="14"/>
  <c r="H1416" i="14"/>
  <c r="H1417" i="14"/>
  <c r="H1418" i="14"/>
  <c r="H1419" i="14"/>
  <c r="H1420" i="14"/>
  <c r="H1421" i="14"/>
  <c r="H1422" i="14"/>
  <c r="H1423" i="14"/>
  <c r="H1424" i="14"/>
  <c r="H1425" i="14"/>
  <c r="H1426" i="14"/>
  <c r="H1427" i="14"/>
  <c r="H1428" i="14"/>
  <c r="H1429" i="14"/>
  <c r="H1430" i="14"/>
  <c r="H1431" i="14"/>
  <c r="H1432" i="14"/>
  <c r="H1433" i="14"/>
  <c r="H1434" i="14"/>
  <c r="H1435" i="14"/>
  <c r="H1436" i="14"/>
  <c r="H1437" i="14"/>
  <c r="H1438" i="14"/>
  <c r="H1439" i="14"/>
  <c r="H1440" i="14"/>
  <c r="H1441" i="14"/>
  <c r="H1442" i="14"/>
  <c r="H1443" i="14"/>
  <c r="H1444" i="14"/>
  <c r="H1445" i="14"/>
  <c r="H1446" i="14"/>
  <c r="H1447" i="14"/>
  <c r="H1448" i="14"/>
  <c r="H1449" i="14"/>
  <c r="H1450" i="14"/>
  <c r="H1451" i="14"/>
  <c r="H1452" i="14"/>
  <c r="H1453" i="14"/>
  <c r="H1454" i="14"/>
  <c r="H1455" i="14"/>
  <c r="H1456" i="14"/>
  <c r="H1457" i="14"/>
  <c r="H1458" i="14"/>
  <c r="H1459" i="14"/>
  <c r="H1460" i="14"/>
  <c r="H1461" i="14"/>
  <c r="H1462" i="14"/>
  <c r="H1463" i="14"/>
  <c r="H1464" i="14"/>
  <c r="H1465" i="14"/>
  <c r="H1466" i="14"/>
  <c r="H1467" i="14"/>
  <c r="H1468" i="14"/>
  <c r="H1469" i="14"/>
  <c r="H1470" i="14"/>
  <c r="H1471" i="14"/>
  <c r="H1472" i="14"/>
  <c r="H1473" i="14"/>
  <c r="H1474" i="14"/>
  <c r="H1475" i="14"/>
  <c r="H1476" i="14"/>
  <c r="H1477" i="14"/>
  <c r="H1478" i="14"/>
  <c r="H1479" i="14"/>
  <c r="H1480" i="14"/>
  <c r="H1481" i="14"/>
  <c r="H1482" i="14"/>
  <c r="H1483" i="14"/>
  <c r="H1484" i="14"/>
  <c r="H1485" i="14"/>
  <c r="H1486" i="14"/>
  <c r="H1487" i="14"/>
  <c r="H1488" i="14"/>
  <c r="H1489" i="14"/>
  <c r="H1490" i="14"/>
  <c r="H1491" i="14"/>
  <c r="H1492" i="14"/>
  <c r="H1493" i="14"/>
  <c r="H1494" i="14"/>
  <c r="H1495" i="14"/>
  <c r="H1496" i="14"/>
  <c r="H1497" i="14"/>
  <c r="H1498" i="14"/>
  <c r="H1499" i="14"/>
  <c r="H1500" i="14"/>
  <c r="H1501" i="14"/>
  <c r="H1502" i="14"/>
  <c r="H1503" i="14"/>
  <c r="H1504" i="14"/>
  <c r="H1505" i="14"/>
  <c r="H1506" i="14"/>
  <c r="H1507" i="14"/>
  <c r="H1508" i="14"/>
  <c r="H1509" i="14"/>
  <c r="H1510" i="14"/>
  <c r="H1511" i="14"/>
  <c r="H1512" i="14"/>
  <c r="H1513" i="14"/>
  <c r="H1514" i="14"/>
  <c r="H1515" i="14"/>
  <c r="H1516" i="14"/>
  <c r="H1517" i="14"/>
  <c r="H1518" i="14"/>
  <c r="H1519" i="14"/>
  <c r="H1520" i="14"/>
  <c r="H1521" i="14"/>
  <c r="H1522" i="14"/>
  <c r="H1523" i="14"/>
  <c r="H1524" i="14"/>
  <c r="H1525" i="14"/>
  <c r="H1526" i="14"/>
  <c r="H1527" i="14"/>
  <c r="H1528" i="14"/>
  <c r="H1529" i="14"/>
  <c r="H1530" i="14"/>
  <c r="H1531" i="14"/>
  <c r="H1532" i="14"/>
  <c r="H1533" i="14"/>
  <c r="H1534" i="14"/>
  <c r="H1535" i="14"/>
  <c r="H1536" i="14"/>
  <c r="H1537" i="14"/>
  <c r="H1538" i="14"/>
  <c r="H1539" i="14"/>
  <c r="H1540" i="14"/>
  <c r="H1541" i="14"/>
  <c r="H1542" i="14"/>
  <c r="H1543" i="14"/>
  <c r="H1544" i="14"/>
  <c r="H1545" i="14"/>
  <c r="H1546" i="14"/>
  <c r="H1547" i="14"/>
  <c r="H1548" i="14"/>
  <c r="H1549" i="14"/>
  <c r="H1550" i="14"/>
  <c r="H1551" i="14"/>
  <c r="H1552" i="14"/>
  <c r="H1553" i="14"/>
  <c r="H1554" i="14"/>
  <c r="H1555" i="14"/>
  <c r="H1556" i="14"/>
  <c r="H1557" i="14"/>
  <c r="H1558" i="14"/>
  <c r="H1559" i="14"/>
  <c r="H1560" i="14"/>
  <c r="H1561" i="14"/>
  <c r="H1562" i="14"/>
  <c r="H1563" i="14"/>
  <c r="H1564" i="14"/>
  <c r="H1565" i="14"/>
  <c r="H1566" i="14"/>
  <c r="H1567" i="14"/>
  <c r="H1568" i="14"/>
  <c r="H1569" i="14"/>
  <c r="H1570" i="14"/>
  <c r="H1571" i="14"/>
  <c r="H1572" i="14"/>
  <c r="H1573" i="14"/>
  <c r="H1574" i="14"/>
  <c r="H1575" i="14"/>
  <c r="H1576" i="14"/>
  <c r="H1577" i="14"/>
  <c r="H1578" i="14"/>
  <c r="H1579" i="14"/>
  <c r="H1580" i="14"/>
  <c r="H1581" i="14"/>
  <c r="H1582" i="14"/>
  <c r="H1583" i="14"/>
  <c r="H1584" i="14"/>
  <c r="H1585" i="14"/>
  <c r="H1586" i="14"/>
  <c r="H1587" i="14"/>
  <c r="H1588" i="14"/>
  <c r="H1589" i="14"/>
  <c r="H1590" i="14"/>
  <c r="H1591" i="14"/>
  <c r="H1592" i="14"/>
  <c r="H1593" i="14"/>
  <c r="H1594" i="14"/>
  <c r="H1595" i="14"/>
  <c r="H1596" i="14"/>
  <c r="H1597" i="14"/>
  <c r="H1598" i="14"/>
  <c r="H1599" i="14"/>
  <c r="H1600" i="14"/>
  <c r="H1601" i="14"/>
  <c r="H1602" i="14"/>
  <c r="H1603" i="14"/>
  <c r="H1604" i="14"/>
  <c r="H1605" i="14"/>
  <c r="H1606" i="14"/>
  <c r="H1607" i="14"/>
  <c r="H1608" i="14"/>
  <c r="H1609" i="14"/>
  <c r="H1610" i="14"/>
  <c r="H1611" i="14"/>
  <c r="H1612" i="14"/>
  <c r="H1613" i="14"/>
  <c r="H1614" i="14"/>
  <c r="H1615" i="14"/>
  <c r="H1616" i="14"/>
  <c r="H1617" i="14"/>
  <c r="H1618" i="14"/>
  <c r="H1619" i="14"/>
  <c r="H1620" i="14"/>
  <c r="H1621" i="14"/>
  <c r="H1622" i="14"/>
  <c r="H1623" i="14"/>
  <c r="H1624" i="14"/>
  <c r="H1625" i="14"/>
  <c r="H1626" i="14"/>
  <c r="H1627" i="14"/>
  <c r="H1628" i="14"/>
  <c r="H1629" i="14"/>
  <c r="H1630" i="14"/>
  <c r="H1631" i="14"/>
  <c r="H1632" i="14"/>
  <c r="H1633" i="14"/>
  <c r="H1634" i="14"/>
  <c r="H1635" i="14"/>
  <c r="H1636" i="14"/>
  <c r="H1637" i="14"/>
  <c r="H1638" i="14"/>
  <c r="H1639" i="14"/>
  <c r="H1640" i="14"/>
  <c r="H1641" i="14"/>
  <c r="H1642" i="14"/>
  <c r="H1643" i="14"/>
  <c r="H1644" i="14"/>
  <c r="H1645" i="14"/>
  <c r="H1646" i="14"/>
  <c r="H1647" i="14"/>
  <c r="H1648" i="14"/>
  <c r="H1649" i="14"/>
  <c r="H1650" i="14"/>
  <c r="H1651" i="14"/>
  <c r="H1652" i="14"/>
  <c r="H1653" i="14"/>
  <c r="H1654" i="14"/>
  <c r="H1655" i="14"/>
  <c r="H1656" i="14"/>
  <c r="H1657" i="14"/>
  <c r="H1658" i="14"/>
  <c r="H1659" i="14"/>
  <c r="H1660" i="14"/>
  <c r="H1661" i="14"/>
  <c r="H1662" i="14"/>
  <c r="H1268" i="14"/>
  <c r="H1269" i="14"/>
  <c r="H1270" i="14"/>
  <c r="H1271" i="14"/>
  <c r="H1272" i="14"/>
  <c r="H1273" i="14"/>
  <c r="H1274" i="14"/>
  <c r="H1275" i="14"/>
  <c r="H1276" i="14"/>
  <c r="H1277" i="14"/>
  <c r="H1278" i="14"/>
  <c r="H1279" i="14"/>
  <c r="H1280" i="14"/>
  <c r="H1281" i="14"/>
  <c r="H1282" i="14"/>
  <c r="H1283" i="14"/>
  <c r="H1284" i="14"/>
  <c r="H1285" i="14"/>
  <c r="H1286" i="14"/>
  <c r="H1287" i="14"/>
  <c r="H1288" i="14"/>
  <c r="H1289" i="14"/>
  <c r="H1290" i="14"/>
  <c r="H1291" i="14"/>
  <c r="H1292" i="14"/>
  <c r="H1293" i="14"/>
  <c r="H1294" i="14"/>
  <c r="H1295" i="14"/>
  <c r="H1296" i="14"/>
  <c r="H1297" i="14"/>
  <c r="H1298" i="14"/>
  <c r="H1299" i="14"/>
  <c r="H1300" i="14"/>
  <c r="H1301" i="14"/>
  <c r="H1302" i="14"/>
  <c r="H1303" i="14"/>
  <c r="H1304" i="14"/>
  <c r="H1305" i="14"/>
  <c r="H1306" i="14"/>
  <c r="H1307" i="14"/>
  <c r="H1308" i="14"/>
  <c r="H1309" i="14"/>
  <c r="H1310" i="14"/>
  <c r="H1311" i="14"/>
  <c r="H1312" i="14"/>
  <c r="H1313" i="14"/>
  <c r="H1314" i="14"/>
  <c r="H1315" i="14"/>
  <c r="H1316" i="14"/>
  <c r="H1317" i="14"/>
  <c r="H1318" i="14"/>
  <c r="H1319" i="14"/>
  <c r="H1320" i="14"/>
  <c r="H1321" i="14"/>
  <c r="H1322" i="14"/>
  <c r="H1323" i="14"/>
  <c r="H1324" i="14"/>
  <c r="H1325" i="14"/>
  <c r="H1326" i="14"/>
  <c r="H1327" i="14"/>
  <c r="H1328" i="14"/>
  <c r="H1329" i="14"/>
  <c r="H1330" i="14"/>
  <c r="H1331" i="14"/>
  <c r="H1332" i="14"/>
  <c r="H1333" i="14"/>
  <c r="H1334" i="14"/>
  <c r="H1335" i="14"/>
  <c r="H1336" i="14"/>
  <c r="H1337" i="14"/>
  <c r="H1338" i="14"/>
  <c r="H1339" i="14"/>
  <c r="H1340" i="14"/>
  <c r="H1341" i="14"/>
  <c r="H1342" i="14"/>
  <c r="H1343" i="14"/>
  <c r="H1344" i="14"/>
  <c r="H1345" i="14"/>
  <c r="H1346" i="14"/>
  <c r="H1347" i="14"/>
  <c r="H1348" i="14"/>
  <c r="H1349" i="14"/>
  <c r="H1350" i="14"/>
  <c r="H1351" i="14"/>
  <c r="H1352" i="14"/>
  <c r="H1353" i="14"/>
  <c r="H1354" i="14"/>
  <c r="H1355" i="14"/>
  <c r="H1356" i="14"/>
  <c r="H1357" i="14"/>
  <c r="H1358" i="14"/>
  <c r="H1359" i="14"/>
  <c r="H1360" i="14"/>
  <c r="H1361" i="14"/>
  <c r="H1362" i="14"/>
  <c r="H1363" i="14"/>
  <c r="H1364" i="14"/>
  <c r="H1365" i="14"/>
  <c r="H1366" i="14"/>
  <c r="H1367" i="14"/>
  <c r="H1368" i="14"/>
  <c r="H1369" i="14"/>
  <c r="H1370" i="14"/>
  <c r="H1371" i="14"/>
  <c r="H1372" i="14"/>
  <c r="H1373" i="14"/>
  <c r="H1374" i="14"/>
  <c r="H1375" i="14"/>
  <c r="H1376" i="14"/>
  <c r="H1377" i="14"/>
  <c r="H1378" i="14"/>
  <c r="H1379" i="14"/>
  <c r="H1380" i="14"/>
  <c r="H1381" i="14"/>
  <c r="H1382" i="14"/>
  <c r="H1383" i="14"/>
  <c r="H1384" i="14"/>
  <c r="H1385" i="14"/>
  <c r="H1386" i="14"/>
  <c r="H1387" i="14"/>
  <c r="H1388" i="14"/>
  <c r="H1389" i="14"/>
  <c r="H1390" i="14"/>
  <c r="H1391" i="14"/>
  <c r="H1392" i="14"/>
  <c r="H1393" i="14"/>
  <c r="H1394" i="14"/>
  <c r="H1395" i="14"/>
  <c r="H1396" i="14"/>
  <c r="H1397" i="14"/>
  <c r="H1398" i="14"/>
  <c r="H1399" i="14"/>
  <c r="H1400" i="14"/>
  <c r="H1401" i="14"/>
  <c r="H1402" i="14"/>
  <c r="H1403" i="14"/>
  <c r="H1404" i="14"/>
  <c r="H1405" i="14"/>
  <c r="H1406" i="14"/>
  <c r="H1407" i="14"/>
  <c r="H1408" i="14"/>
  <c r="H1409" i="14"/>
  <c r="H1410" i="14"/>
  <c r="H1411" i="14"/>
  <c r="H1412" i="14"/>
  <c r="H1266" i="14"/>
  <c r="G1416" i="14"/>
  <c r="G1417" i="14"/>
  <c r="G1418" i="14"/>
  <c r="G1419" i="14"/>
  <c r="G1420" i="14"/>
  <c r="G1421" i="14"/>
  <c r="G1422" i="14"/>
  <c r="G1423" i="14"/>
  <c r="G1424" i="14"/>
  <c r="G1425" i="14"/>
  <c r="G1426" i="14"/>
  <c r="G1427" i="14"/>
  <c r="G1428" i="14"/>
  <c r="G1429" i="14"/>
  <c r="G1430" i="14"/>
  <c r="G1431" i="14"/>
  <c r="G1432" i="14"/>
  <c r="G1433" i="14"/>
  <c r="G1434" i="14"/>
  <c r="G1435" i="14"/>
  <c r="G1436" i="14"/>
  <c r="G1437" i="14"/>
  <c r="G1438" i="14"/>
  <c r="G1439" i="14"/>
  <c r="G1440" i="14"/>
  <c r="G1441" i="14"/>
  <c r="G1442" i="14"/>
  <c r="G1443" i="14"/>
  <c r="G1444" i="14"/>
  <c r="G1445" i="14"/>
  <c r="G1446" i="14"/>
  <c r="G1447" i="14"/>
  <c r="G1448" i="14"/>
  <c r="G1449" i="14"/>
  <c r="G1450" i="14"/>
  <c r="G1451" i="14"/>
  <c r="G1452" i="14"/>
  <c r="G1453" i="14"/>
  <c r="G1454" i="14"/>
  <c r="G1455" i="14"/>
  <c r="G1456" i="14"/>
  <c r="G1457" i="14"/>
  <c r="G1458" i="14"/>
  <c r="G1459" i="14"/>
  <c r="G1460" i="14"/>
  <c r="G1461" i="14"/>
  <c r="G1462" i="14"/>
  <c r="G1463" i="14"/>
  <c r="G1464" i="14"/>
  <c r="G1465" i="14"/>
  <c r="G1466" i="14"/>
  <c r="G1467" i="14"/>
  <c r="G1468" i="14"/>
  <c r="G1469" i="14"/>
  <c r="G1470" i="14"/>
  <c r="G1471" i="14"/>
  <c r="G1472" i="14"/>
  <c r="G1473" i="14"/>
  <c r="G1474" i="14"/>
  <c r="G1475" i="14"/>
  <c r="G1476" i="14"/>
  <c r="G1477" i="14"/>
  <c r="G1478" i="14"/>
  <c r="G1479" i="14"/>
  <c r="G1480" i="14"/>
  <c r="G1481" i="14"/>
  <c r="G1482" i="14"/>
  <c r="G1483" i="14"/>
  <c r="G1484" i="14"/>
  <c r="G1485" i="14"/>
  <c r="G1486" i="14"/>
  <c r="G1487" i="14"/>
  <c r="G1488" i="14"/>
  <c r="G1489" i="14"/>
  <c r="G1490" i="14"/>
  <c r="G1491" i="14"/>
  <c r="G1492" i="14"/>
  <c r="G1493" i="14"/>
  <c r="G1494" i="14"/>
  <c r="G1495" i="14"/>
  <c r="G1496" i="14"/>
  <c r="G1497" i="14"/>
  <c r="G1498" i="14"/>
  <c r="G1499" i="14"/>
  <c r="G1500" i="14"/>
  <c r="G1501" i="14"/>
  <c r="G1502" i="14"/>
  <c r="G1503" i="14"/>
  <c r="G1504" i="14"/>
  <c r="G1505" i="14"/>
  <c r="G1506" i="14"/>
  <c r="G1507" i="14"/>
  <c r="G1508" i="14"/>
  <c r="G1509" i="14"/>
  <c r="G1510" i="14"/>
  <c r="G1511" i="14"/>
  <c r="G1512" i="14"/>
  <c r="G1513" i="14"/>
  <c r="G1514" i="14"/>
  <c r="G1515" i="14"/>
  <c r="G1516" i="14"/>
  <c r="G1517" i="14"/>
  <c r="G1518" i="14"/>
  <c r="G1519" i="14"/>
  <c r="G1520" i="14"/>
  <c r="G1521" i="14"/>
  <c r="G1522" i="14"/>
  <c r="G1523" i="14"/>
  <c r="G1524" i="14"/>
  <c r="G1525" i="14"/>
  <c r="G1526" i="14"/>
  <c r="G1527" i="14"/>
  <c r="G1528" i="14"/>
  <c r="G1529" i="14"/>
  <c r="G1530" i="14"/>
  <c r="G1531" i="14"/>
  <c r="G1532" i="14"/>
  <c r="G1533" i="14"/>
  <c r="G1534" i="14"/>
  <c r="G1535" i="14"/>
  <c r="G1536" i="14"/>
  <c r="G1537" i="14"/>
  <c r="G1538" i="14"/>
  <c r="G1539" i="14"/>
  <c r="G1540" i="14"/>
  <c r="G1541" i="14"/>
  <c r="G1542" i="14"/>
  <c r="G1543" i="14"/>
  <c r="G1544" i="14"/>
  <c r="G1545" i="14"/>
  <c r="G1546" i="14"/>
  <c r="G1547" i="14"/>
  <c r="G1548" i="14"/>
  <c r="G1549" i="14"/>
  <c r="G1550" i="14"/>
  <c r="G1551" i="14"/>
  <c r="G1552" i="14"/>
  <c r="G1553" i="14"/>
  <c r="G1554" i="14"/>
  <c r="G1555" i="14"/>
  <c r="G1556" i="14"/>
  <c r="G1557" i="14"/>
  <c r="G1558" i="14"/>
  <c r="G1559" i="14"/>
  <c r="G1560" i="14"/>
  <c r="G1561" i="14"/>
  <c r="G1562" i="14"/>
  <c r="G1563" i="14"/>
  <c r="G1564" i="14"/>
  <c r="G1565" i="14"/>
  <c r="G1566" i="14"/>
  <c r="G1567" i="14"/>
  <c r="G1568" i="14"/>
  <c r="G1569" i="14"/>
  <c r="G1570" i="14"/>
  <c r="G1571" i="14"/>
  <c r="G1572" i="14"/>
  <c r="G1573" i="14"/>
  <c r="G1574" i="14"/>
  <c r="G1575" i="14"/>
  <c r="G1576" i="14"/>
  <c r="G1577" i="14"/>
  <c r="G1578" i="14"/>
  <c r="G1579" i="14"/>
  <c r="G1580" i="14"/>
  <c r="G1581" i="14"/>
  <c r="G1582" i="14"/>
  <c r="G1583" i="14"/>
  <c r="G1584" i="14"/>
  <c r="G1585" i="14"/>
  <c r="G1586" i="14"/>
  <c r="G1587" i="14"/>
  <c r="G1588" i="14"/>
  <c r="G1589" i="14"/>
  <c r="G1590" i="14"/>
  <c r="G1591" i="14"/>
  <c r="G1592" i="14"/>
  <c r="G1593" i="14"/>
  <c r="G1594" i="14"/>
  <c r="G1595" i="14"/>
  <c r="G1596" i="14"/>
  <c r="G1597" i="14"/>
  <c r="G1598" i="14"/>
  <c r="G1599" i="14"/>
  <c r="G1600" i="14"/>
  <c r="G1601" i="14"/>
  <c r="G1602" i="14"/>
  <c r="G1603" i="14"/>
  <c r="G1604" i="14"/>
  <c r="G1605" i="14"/>
  <c r="G1606" i="14"/>
  <c r="G1607" i="14"/>
  <c r="G1608" i="14"/>
  <c r="G1609" i="14"/>
  <c r="G1610" i="14"/>
  <c r="G1611" i="14"/>
  <c r="G1612" i="14"/>
  <c r="G1613" i="14"/>
  <c r="G1614" i="14"/>
  <c r="G1615" i="14"/>
  <c r="G1616" i="14"/>
  <c r="G1617" i="14"/>
  <c r="G1618" i="14"/>
  <c r="G1619" i="14"/>
  <c r="G1620" i="14"/>
  <c r="G1621" i="14"/>
  <c r="G1622" i="14"/>
  <c r="G1623" i="14"/>
  <c r="G1624" i="14"/>
  <c r="G1625" i="14"/>
  <c r="G1626" i="14"/>
  <c r="G1627" i="14"/>
  <c r="G1628" i="14"/>
  <c r="G1629" i="14"/>
  <c r="G1630" i="14"/>
  <c r="G1631" i="14"/>
  <c r="G1632" i="14"/>
  <c r="G1633" i="14"/>
  <c r="G1634" i="14"/>
  <c r="G1635" i="14"/>
  <c r="G1636" i="14"/>
  <c r="G1637" i="14"/>
  <c r="G1638" i="14"/>
  <c r="G1639" i="14"/>
  <c r="G1640" i="14"/>
  <c r="G1641" i="14"/>
  <c r="G1642" i="14"/>
  <c r="G1643" i="14"/>
  <c r="G1644" i="14"/>
  <c r="G1645" i="14"/>
  <c r="G1646" i="14"/>
  <c r="G1647" i="14"/>
  <c r="G1648" i="14"/>
  <c r="G1649" i="14"/>
  <c r="G1650" i="14"/>
  <c r="G1651" i="14"/>
  <c r="G1652" i="14"/>
  <c r="G1653" i="14"/>
  <c r="G1654" i="14"/>
  <c r="G1655" i="14"/>
  <c r="G1656" i="14"/>
  <c r="G1657" i="14"/>
  <c r="G1658" i="14"/>
  <c r="G1659" i="14"/>
  <c r="G1660" i="14"/>
  <c r="G1661" i="14"/>
  <c r="G1662" i="14"/>
  <c r="G1268" i="14"/>
  <c r="G1269" i="14"/>
  <c r="G1270" i="14"/>
  <c r="G1266" i="14" s="1"/>
  <c r="G1271" i="14"/>
  <c r="G1272" i="14"/>
  <c r="G1273" i="14"/>
  <c r="G1274" i="14"/>
  <c r="G1275" i="14"/>
  <c r="G1276" i="14"/>
  <c r="G1277" i="14"/>
  <c r="G1278" i="14"/>
  <c r="G1279" i="14"/>
  <c r="G1280" i="14"/>
  <c r="G1281" i="14"/>
  <c r="G1282" i="14"/>
  <c r="G1283" i="14"/>
  <c r="G1284" i="14"/>
  <c r="G1285" i="14"/>
  <c r="G1286" i="14"/>
  <c r="G1287" i="14"/>
  <c r="G1288" i="14"/>
  <c r="G1289" i="14"/>
  <c r="G1290" i="14"/>
  <c r="G1291" i="14"/>
  <c r="G1292" i="14"/>
  <c r="G1293" i="14"/>
  <c r="G1294" i="14"/>
  <c r="G1295" i="14"/>
  <c r="G1296" i="14"/>
  <c r="G1297" i="14"/>
  <c r="G1298" i="14"/>
  <c r="G1299" i="14"/>
  <c r="G1300" i="14"/>
  <c r="G1301" i="14"/>
  <c r="G1302" i="14"/>
  <c r="G1303" i="14"/>
  <c r="G1304" i="14"/>
  <c r="G1305" i="14"/>
  <c r="G1306" i="14"/>
  <c r="G1307" i="14"/>
  <c r="G1308" i="14"/>
  <c r="G1309" i="14"/>
  <c r="G1310" i="14"/>
  <c r="G1311" i="14"/>
  <c r="G1312" i="14"/>
  <c r="G1313" i="14"/>
  <c r="G1314" i="14"/>
  <c r="G1315" i="14"/>
  <c r="G1316" i="14"/>
  <c r="G1317" i="14"/>
  <c r="G1318" i="14"/>
  <c r="G1319" i="14"/>
  <c r="G1320" i="14"/>
  <c r="G1321" i="14"/>
  <c r="G1322" i="14"/>
  <c r="G1323" i="14"/>
  <c r="G1324" i="14"/>
  <c r="G1325" i="14"/>
  <c r="G1326" i="14"/>
  <c r="G1327" i="14"/>
  <c r="G1328" i="14"/>
  <c r="G1329" i="14"/>
  <c r="G1330" i="14"/>
  <c r="G1331" i="14"/>
  <c r="G1332" i="14"/>
  <c r="G1333" i="14"/>
  <c r="G1334" i="14"/>
  <c r="G1335" i="14"/>
  <c r="G1336" i="14"/>
  <c r="G1337" i="14"/>
  <c r="G1338" i="14"/>
  <c r="G1339" i="14"/>
  <c r="G1340" i="14"/>
  <c r="G1341" i="14"/>
  <c r="G1342" i="14"/>
  <c r="G1343" i="14"/>
  <c r="G1344" i="14"/>
  <c r="G1345" i="14"/>
  <c r="G1346" i="14"/>
  <c r="G1347" i="14"/>
  <c r="G1348" i="14"/>
  <c r="G1349" i="14"/>
  <c r="G1350" i="14"/>
  <c r="G1351" i="14"/>
  <c r="G1352" i="14"/>
  <c r="G1353" i="14"/>
  <c r="G1354" i="14"/>
  <c r="G1355" i="14"/>
  <c r="G1356" i="14"/>
  <c r="G1357" i="14"/>
  <c r="G1358" i="14"/>
  <c r="G1359" i="14"/>
  <c r="G1360" i="14"/>
  <c r="G1361" i="14"/>
  <c r="G1362" i="14"/>
  <c r="G1363" i="14"/>
  <c r="G1364" i="14"/>
  <c r="G1365" i="14"/>
  <c r="G1366" i="14"/>
  <c r="G1367" i="14"/>
  <c r="G1368" i="14"/>
  <c r="G1369" i="14"/>
  <c r="G1370" i="14"/>
  <c r="G1371" i="14"/>
  <c r="G1372" i="14"/>
  <c r="G1373" i="14"/>
  <c r="G1374" i="14"/>
  <c r="G1375" i="14"/>
  <c r="G1376" i="14"/>
  <c r="G1377" i="14"/>
  <c r="G1378" i="14"/>
  <c r="G1379" i="14"/>
  <c r="G1380" i="14"/>
  <c r="G1381" i="14"/>
  <c r="G1382" i="14"/>
  <c r="G1383" i="14"/>
  <c r="G1384" i="14"/>
  <c r="G1385" i="14"/>
  <c r="G1386" i="14"/>
  <c r="G1387" i="14"/>
  <c r="G1388" i="14"/>
  <c r="G1389" i="14"/>
  <c r="G1390" i="14"/>
  <c r="G1391" i="14"/>
  <c r="G1392" i="14"/>
  <c r="G1393" i="14"/>
  <c r="G1394" i="14"/>
  <c r="G1395" i="14"/>
  <c r="G1396" i="14"/>
  <c r="G1397" i="14"/>
  <c r="G1398" i="14"/>
  <c r="G1399" i="14"/>
  <c r="G1400" i="14"/>
  <c r="G1401" i="14"/>
  <c r="G1402" i="14"/>
  <c r="G1403" i="14"/>
  <c r="G1404" i="14"/>
  <c r="G1405" i="14"/>
  <c r="G1406" i="14"/>
  <c r="G1407" i="14"/>
  <c r="G1408" i="14"/>
  <c r="G1409" i="14"/>
  <c r="G1410" i="14"/>
  <c r="G1411" i="14"/>
  <c r="G1412" i="14"/>
  <c r="F1415" i="14"/>
  <c r="F1266" i="14"/>
  <c r="F1679" i="14"/>
  <c r="E1415" i="14"/>
  <c r="E1679" i="14" s="1"/>
  <c r="E1266" i="14"/>
  <c r="D1415" i="14"/>
  <c r="D1679" i="14" s="1"/>
  <c r="D1266" i="14"/>
  <c r="C1415" i="14"/>
  <c r="C1266" i="14"/>
  <c r="C1679" i="14"/>
  <c r="D1021" i="14"/>
  <c r="H1021" i="14"/>
  <c r="D1022" i="14"/>
  <c r="H1022" i="14"/>
  <c r="D1023" i="14"/>
  <c r="H1023" i="14"/>
  <c r="D1024" i="14"/>
  <c r="H1024" i="14"/>
  <c r="D1025" i="14"/>
  <c r="H1025" i="14"/>
  <c r="D1026" i="14"/>
  <c r="H1026" i="14"/>
  <c r="D1027" i="14"/>
  <c r="H1027" i="14"/>
  <c r="D1028" i="14"/>
  <c r="H1028" i="14"/>
  <c r="D1029" i="14"/>
  <c r="H1029" i="14"/>
  <c r="D1030" i="14"/>
  <c r="H1030" i="14"/>
  <c r="D1031" i="14"/>
  <c r="H1031" i="14"/>
  <c r="D1032" i="14"/>
  <c r="H1032" i="14"/>
  <c r="D1033" i="14"/>
  <c r="H1033" i="14"/>
  <c r="D1034" i="14"/>
  <c r="H1034" i="14"/>
  <c r="D1035" i="14"/>
  <c r="H1035" i="14"/>
  <c r="D1036" i="14"/>
  <c r="H1036" i="14"/>
  <c r="D1037" i="14"/>
  <c r="H1037" i="14"/>
  <c r="D1038" i="14"/>
  <c r="H1038" i="14"/>
  <c r="D1039" i="14"/>
  <c r="H1039" i="14"/>
  <c r="D1040" i="14"/>
  <c r="H1040" i="14"/>
  <c r="D1041" i="14"/>
  <c r="H1041" i="14"/>
  <c r="D1042" i="14"/>
  <c r="H1042" i="14"/>
  <c r="D1043" i="14"/>
  <c r="H1043" i="14"/>
  <c r="D1044" i="14"/>
  <c r="F1044" i="14"/>
  <c r="D1045" i="14"/>
  <c r="F1045" i="14"/>
  <c r="H1045" i="14" s="1"/>
  <c r="D1046" i="14"/>
  <c r="F1046" i="14"/>
  <c r="H1046" i="14"/>
  <c r="D1047" i="14"/>
  <c r="H1047" i="14" s="1"/>
  <c r="D1048" i="14"/>
  <c r="F1048" i="14"/>
  <c r="H1048" i="14"/>
  <c r="D1049" i="14"/>
  <c r="H1049" i="14"/>
  <c r="D1050" i="14"/>
  <c r="F1050" i="14"/>
  <c r="D1051" i="14"/>
  <c r="F1051" i="14"/>
  <c r="H1051" i="14" s="1"/>
  <c r="D1052" i="14"/>
  <c r="F1052" i="14"/>
  <c r="H1052" i="14"/>
  <c r="D1053" i="14"/>
  <c r="H1053" i="14" s="1"/>
  <c r="F1053" i="14"/>
  <c r="D1054" i="14"/>
  <c r="F1054" i="14"/>
  <c r="D1055" i="14"/>
  <c r="F1055" i="14"/>
  <c r="H1055" i="14" s="1"/>
  <c r="D1056" i="14"/>
  <c r="F1056" i="14"/>
  <c r="H1056" i="14"/>
  <c r="D1057" i="14"/>
  <c r="H1057" i="14" s="1"/>
  <c r="F1057" i="14"/>
  <c r="D1058" i="14"/>
  <c r="F1058" i="14"/>
  <c r="D1059" i="14"/>
  <c r="F1059" i="14"/>
  <c r="H1059" i="14" s="1"/>
  <c r="D1060" i="14"/>
  <c r="F1060" i="14"/>
  <c r="H1060" i="14"/>
  <c r="D1061" i="14"/>
  <c r="H1061" i="14" s="1"/>
  <c r="F1061" i="14"/>
  <c r="D1062" i="14"/>
  <c r="F1062" i="14"/>
  <c r="D1063" i="14"/>
  <c r="F1063" i="14"/>
  <c r="H1063" i="14" s="1"/>
  <c r="D1064" i="14"/>
  <c r="F1064" i="14"/>
  <c r="H1064" i="14"/>
  <c r="D1065" i="14"/>
  <c r="H1065" i="14" s="1"/>
  <c r="F1065" i="14"/>
  <c r="D1066" i="14"/>
  <c r="F1066" i="14"/>
  <c r="D1067" i="14"/>
  <c r="F1067" i="14"/>
  <c r="H1067" i="14" s="1"/>
  <c r="D1068" i="14"/>
  <c r="F1068" i="14"/>
  <c r="H1068" i="14"/>
  <c r="D1069" i="14"/>
  <c r="H1069" i="14" s="1"/>
  <c r="F1069" i="14"/>
  <c r="D1070" i="14"/>
  <c r="F1070" i="14"/>
  <c r="D1071" i="14"/>
  <c r="F1071" i="14"/>
  <c r="H1071" i="14" s="1"/>
  <c r="D1072" i="14"/>
  <c r="F1072" i="14"/>
  <c r="H1072" i="14"/>
  <c r="D1073" i="14"/>
  <c r="H1073" i="14" s="1"/>
  <c r="F1073" i="14"/>
  <c r="D1074" i="14"/>
  <c r="F1074" i="14"/>
  <c r="D1075" i="14"/>
  <c r="F1075" i="14"/>
  <c r="H1075" i="14" s="1"/>
  <c r="D1076" i="14"/>
  <c r="F1076" i="14"/>
  <c r="H1076" i="14"/>
  <c r="D1077" i="14"/>
  <c r="H1077" i="14" s="1"/>
  <c r="F1077" i="14"/>
  <c r="D1078" i="14"/>
  <c r="F1078" i="14"/>
  <c r="D1079" i="14"/>
  <c r="F1079" i="14"/>
  <c r="H1079" i="14" s="1"/>
  <c r="D1080" i="14"/>
  <c r="F1080" i="14"/>
  <c r="H1080" i="14"/>
  <c r="D1081" i="14"/>
  <c r="H1081" i="14" s="1"/>
  <c r="F1081" i="14"/>
  <c r="D1082" i="14"/>
  <c r="F1082" i="14"/>
  <c r="D1083" i="14"/>
  <c r="F1083" i="14"/>
  <c r="H1083" i="14" s="1"/>
  <c r="D1084" i="14"/>
  <c r="F1084" i="14"/>
  <c r="H1084" i="14"/>
  <c r="D1085" i="14"/>
  <c r="H1085" i="14" s="1"/>
  <c r="F1085" i="14"/>
  <c r="D1086" i="14"/>
  <c r="F1086" i="14"/>
  <c r="D1087" i="14"/>
  <c r="F1087" i="14"/>
  <c r="H1087" i="14" s="1"/>
  <c r="D1088" i="14"/>
  <c r="F1088" i="14"/>
  <c r="H1088" i="14"/>
  <c r="D1089" i="14"/>
  <c r="H1089" i="14" s="1"/>
  <c r="F1089" i="14"/>
  <c r="D1090" i="14"/>
  <c r="F1090" i="14"/>
  <c r="D1091" i="14"/>
  <c r="F1091" i="14"/>
  <c r="H1091" i="14" s="1"/>
  <c r="D1092" i="14"/>
  <c r="F1092" i="14"/>
  <c r="H1092" i="14"/>
  <c r="D1093" i="14"/>
  <c r="H1093" i="14" s="1"/>
  <c r="F1093" i="14"/>
  <c r="D1094" i="14"/>
  <c r="H1094" i="14"/>
  <c r="D1095" i="14"/>
  <c r="F1095" i="14"/>
  <c r="H1095" i="14"/>
  <c r="D1096" i="14"/>
  <c r="H1096" i="14" s="1"/>
  <c r="F1096" i="14"/>
  <c r="D1097" i="14"/>
  <c r="H1097" i="14" s="1"/>
  <c r="F1097" i="14"/>
  <c r="D1098" i="14"/>
  <c r="F1098" i="14"/>
  <c r="H1098" i="14"/>
  <c r="D1099" i="14"/>
  <c r="F1099" i="14"/>
  <c r="H1099" i="14"/>
  <c r="D1100" i="14"/>
  <c r="H1100" i="14" s="1"/>
  <c r="F1100" i="14"/>
  <c r="D1101" i="14"/>
  <c r="H1101" i="14" s="1"/>
  <c r="F1101" i="14"/>
  <c r="D1102" i="14"/>
  <c r="F1102" i="14"/>
  <c r="H1102" i="14"/>
  <c r="D1103" i="14"/>
  <c r="F1103" i="14"/>
  <c r="H1103" i="14"/>
  <c r="D1104" i="14"/>
  <c r="H1104" i="14" s="1"/>
  <c r="F1104" i="14"/>
  <c r="D1105" i="14"/>
  <c r="H1105" i="14" s="1"/>
  <c r="F1105" i="14"/>
  <c r="D1106" i="14"/>
  <c r="F1106" i="14"/>
  <c r="H1106" i="14"/>
  <c r="D1107" i="14"/>
  <c r="F1107" i="14"/>
  <c r="H1107" i="14"/>
  <c r="D1108" i="14"/>
  <c r="H1108" i="14" s="1"/>
  <c r="F1108" i="14"/>
  <c r="D1109" i="14"/>
  <c r="H1109" i="14" s="1"/>
  <c r="F1109" i="14"/>
  <c r="D1110" i="14"/>
  <c r="F1110" i="14"/>
  <c r="H1110" i="14"/>
  <c r="D1111" i="14"/>
  <c r="F1111" i="14"/>
  <c r="H1111" i="14"/>
  <c r="D1112" i="14"/>
  <c r="H1112" i="14" s="1"/>
  <c r="F1112" i="14"/>
  <c r="D1113" i="14"/>
  <c r="H1113" i="14" s="1"/>
  <c r="F1113" i="14"/>
  <c r="D1114" i="14"/>
  <c r="F1114" i="14"/>
  <c r="H1114" i="14"/>
  <c r="D1115" i="14"/>
  <c r="F1115" i="14"/>
  <c r="H1115" i="14"/>
  <c r="D1116" i="14"/>
  <c r="H1116" i="14" s="1"/>
  <c r="F1116" i="14"/>
  <c r="D1117" i="14"/>
  <c r="H1117" i="14" s="1"/>
  <c r="F1117" i="14"/>
  <c r="D1118" i="14"/>
  <c r="F1118" i="14"/>
  <c r="H1118" i="14"/>
  <c r="D1119" i="14"/>
  <c r="F1119" i="14"/>
  <c r="H1119" i="14"/>
  <c r="D1120" i="14"/>
  <c r="H1120" i="14" s="1"/>
  <c r="F1120" i="14"/>
  <c r="D1121" i="14"/>
  <c r="H1121" i="14" s="1"/>
  <c r="F1121" i="14"/>
  <c r="D1122" i="14"/>
  <c r="F1122" i="14"/>
  <c r="H1122" i="14"/>
  <c r="D1123" i="14"/>
  <c r="F1123" i="14"/>
  <c r="H1123" i="14"/>
  <c r="D1124" i="14"/>
  <c r="H1124" i="14" s="1"/>
  <c r="F1124" i="14"/>
  <c r="D1125" i="14"/>
  <c r="H1125" i="14" s="1"/>
  <c r="F1125" i="14"/>
  <c r="D1126" i="14"/>
  <c r="F1126" i="14"/>
  <c r="H1126" i="14"/>
  <c r="D1127" i="14"/>
  <c r="F1127" i="14"/>
  <c r="H1127" i="14"/>
  <c r="D1128" i="14"/>
  <c r="H1128" i="14" s="1"/>
  <c r="F1128" i="14"/>
  <c r="D1129" i="14"/>
  <c r="H1129" i="14" s="1"/>
  <c r="F1129" i="14"/>
  <c r="D1130" i="14"/>
  <c r="F1130" i="14"/>
  <c r="H1130" i="14"/>
  <c r="D1131" i="14"/>
  <c r="F1131" i="14"/>
  <c r="H1131" i="14"/>
  <c r="D1132" i="14"/>
  <c r="H1132" i="14" s="1"/>
  <c r="F1132" i="14"/>
  <c r="D1133" i="14"/>
  <c r="H1133" i="14" s="1"/>
  <c r="F1133" i="14"/>
  <c r="D1134" i="14"/>
  <c r="F1134" i="14"/>
  <c r="H1134" i="14"/>
  <c r="D1135" i="14"/>
  <c r="F1135" i="14"/>
  <c r="H1135" i="14"/>
  <c r="D1136" i="14"/>
  <c r="H1136" i="14" s="1"/>
  <c r="F1136" i="14"/>
  <c r="D1137" i="14"/>
  <c r="H1137" i="14" s="1"/>
  <c r="D1138" i="14"/>
  <c r="H1138" i="14"/>
  <c r="D1139" i="14"/>
  <c r="H1139" i="14" s="1"/>
  <c r="D1140" i="14"/>
  <c r="F1140" i="14"/>
  <c r="H1140" i="14"/>
  <c r="D1141" i="14"/>
  <c r="H1141" i="14" s="1"/>
  <c r="F1141" i="14"/>
  <c r="D1142" i="14"/>
  <c r="F1142" i="14"/>
  <c r="D1143" i="14"/>
  <c r="F1143" i="14"/>
  <c r="H1143" i="14" s="1"/>
  <c r="D1144" i="14"/>
  <c r="F1144" i="14"/>
  <c r="H1144" i="14"/>
  <c r="D1145" i="14"/>
  <c r="H1145" i="14" s="1"/>
  <c r="F1145" i="14"/>
  <c r="D1146" i="14"/>
  <c r="F1146" i="14"/>
  <c r="D1147" i="14"/>
  <c r="H1147" i="14"/>
  <c r="D1148" i="14"/>
  <c r="H1148" i="14" s="1"/>
  <c r="F1148" i="14"/>
  <c r="D1149" i="14"/>
  <c r="F1149" i="14"/>
  <c r="D1150" i="14"/>
  <c r="F1150" i="14"/>
  <c r="H1150" i="14" s="1"/>
  <c r="D1151" i="14"/>
  <c r="F1151" i="14"/>
  <c r="H1151" i="14"/>
  <c r="D1152" i="14"/>
  <c r="H1152" i="14" s="1"/>
  <c r="D1153" i="14"/>
  <c r="H1153" i="14"/>
  <c r="D1154" i="14"/>
  <c r="H1154" i="14" s="1"/>
  <c r="D1155" i="14"/>
  <c r="F1155" i="14"/>
  <c r="H1155" i="14" s="1"/>
  <c r="D1156" i="14"/>
  <c r="F1156" i="14"/>
  <c r="H1156" i="14"/>
  <c r="D1157" i="14"/>
  <c r="H1157" i="14" s="1"/>
  <c r="F1157" i="14"/>
  <c r="D1158" i="14"/>
  <c r="F1158" i="14"/>
  <c r="D1159" i="14"/>
  <c r="F1159" i="14"/>
  <c r="H1159" i="14" s="1"/>
  <c r="D1160" i="14"/>
  <c r="F1160" i="14"/>
  <c r="H1160" i="14"/>
  <c r="D1161" i="14"/>
  <c r="H1161" i="14" s="1"/>
  <c r="F1161" i="14"/>
  <c r="D1162" i="14"/>
  <c r="F1162" i="14"/>
  <c r="D1163" i="14"/>
  <c r="F1163" i="14"/>
  <c r="H1163" i="14" s="1"/>
  <c r="D1164" i="14"/>
  <c r="F1164" i="14"/>
  <c r="H1164" i="14"/>
  <c r="D1165" i="14"/>
  <c r="H1165" i="14" s="1"/>
  <c r="F1165" i="14"/>
  <c r="D1166" i="14"/>
  <c r="F1166" i="14"/>
  <c r="D1167" i="14"/>
  <c r="F1167" i="14"/>
  <c r="H1167" i="14" s="1"/>
  <c r="D1168" i="14"/>
  <c r="F1168" i="14"/>
  <c r="H1168" i="14"/>
  <c r="D1169" i="14"/>
  <c r="H1169" i="14" s="1"/>
  <c r="F1169" i="14"/>
  <c r="D1170" i="14"/>
  <c r="H1170" i="14"/>
  <c r="D1171" i="14"/>
  <c r="F1171" i="14"/>
  <c r="H1171" i="14"/>
  <c r="D1172" i="14"/>
  <c r="H1172" i="14" s="1"/>
  <c r="F1172" i="14"/>
  <c r="D1173" i="14"/>
  <c r="H1173" i="14" s="1"/>
  <c r="F1173" i="14"/>
  <c r="D1174" i="14"/>
  <c r="F1174" i="14"/>
  <c r="H1174" i="14"/>
  <c r="D1175" i="14"/>
  <c r="F1175" i="14"/>
  <c r="H1175" i="14"/>
  <c r="D1176" i="14"/>
  <c r="H1176" i="14" s="1"/>
  <c r="F1176" i="14"/>
  <c r="D1177" i="14"/>
  <c r="H1177" i="14" s="1"/>
  <c r="F1177" i="14"/>
  <c r="D1178" i="14"/>
  <c r="F1178" i="14"/>
  <c r="H1178" i="14"/>
  <c r="D1179" i="14"/>
  <c r="F1179" i="14"/>
  <c r="H1179" i="14"/>
  <c r="D1180" i="14"/>
  <c r="H1180" i="14" s="1"/>
  <c r="F1180" i="14"/>
  <c r="D1181" i="14"/>
  <c r="H1181" i="14" s="1"/>
  <c r="F1181" i="14"/>
  <c r="D1182" i="14"/>
  <c r="F1182" i="14"/>
  <c r="H1182" i="14"/>
  <c r="D1183" i="14"/>
  <c r="F1183" i="14"/>
  <c r="H1183" i="14"/>
  <c r="D1184" i="14"/>
  <c r="H1184" i="14" s="1"/>
  <c r="F1184" i="14"/>
  <c r="D1185" i="14"/>
  <c r="H1185" i="14" s="1"/>
  <c r="F1185" i="14"/>
  <c r="D1186" i="14"/>
  <c r="F1186" i="14"/>
  <c r="H1186" i="14"/>
  <c r="D1187" i="14"/>
  <c r="F1187" i="14"/>
  <c r="H1187" i="14"/>
  <c r="D1188" i="14"/>
  <c r="H1188" i="14" s="1"/>
  <c r="F1188" i="14"/>
  <c r="D1189" i="14"/>
  <c r="H1189" i="14" s="1"/>
  <c r="F1189" i="14"/>
  <c r="D1190" i="14"/>
  <c r="F1190" i="14"/>
  <c r="H1190" i="14"/>
  <c r="D1191" i="14"/>
  <c r="F1191" i="14"/>
  <c r="H1191" i="14"/>
  <c r="D1192" i="14"/>
  <c r="H1192" i="14" s="1"/>
  <c r="F1192" i="14"/>
  <c r="D1193" i="14"/>
  <c r="H1193" i="14" s="1"/>
  <c r="F1193" i="14"/>
  <c r="D1194" i="14"/>
  <c r="F1194" i="14"/>
  <c r="H1194" i="14"/>
  <c r="D1195" i="14"/>
  <c r="F1195" i="14"/>
  <c r="H1195" i="14"/>
  <c r="D1196" i="14"/>
  <c r="H1196" i="14" s="1"/>
  <c r="F1196" i="14"/>
  <c r="D1197" i="14"/>
  <c r="H1197" i="14" s="1"/>
  <c r="F1197" i="14"/>
  <c r="D1198" i="14"/>
  <c r="F1198" i="14"/>
  <c r="H1198" i="14"/>
  <c r="D1199" i="14"/>
  <c r="F1199" i="14"/>
  <c r="H1199" i="14"/>
  <c r="D1200" i="14"/>
  <c r="H1200" i="14" s="1"/>
  <c r="F1200" i="14"/>
  <c r="D1201" i="14"/>
  <c r="H1201" i="14" s="1"/>
  <c r="F1201" i="14"/>
  <c r="D1202" i="14"/>
  <c r="F1202" i="14"/>
  <c r="H1202" i="14"/>
  <c r="D1203" i="14"/>
  <c r="F1203" i="14"/>
  <c r="H1203" i="14"/>
  <c r="D1204" i="14"/>
  <c r="H1204" i="14" s="1"/>
  <c r="F1204" i="14"/>
  <c r="D1205" i="14"/>
  <c r="H1205" i="14" s="1"/>
  <c r="F1205" i="14"/>
  <c r="D1206" i="14"/>
  <c r="F1206" i="14"/>
  <c r="H1206" i="14"/>
  <c r="D1207" i="14"/>
  <c r="F1207" i="14"/>
  <c r="H1207" i="14"/>
  <c r="D1208" i="14"/>
  <c r="H1208" i="14" s="1"/>
  <c r="F1208" i="14"/>
  <c r="D1209" i="14"/>
  <c r="H1209" i="14" s="1"/>
  <c r="F1209" i="14"/>
  <c r="D1210" i="14"/>
  <c r="H1210" i="14"/>
  <c r="D1211" i="14"/>
  <c r="H1211" i="14" s="1"/>
  <c r="D1212" i="14"/>
  <c r="H1212" i="14"/>
  <c r="D1213" i="14"/>
  <c r="H1213" i="14" s="1"/>
  <c r="D1214" i="14"/>
  <c r="H1214" i="14"/>
  <c r="D1215" i="14"/>
  <c r="H1215" i="14" s="1"/>
  <c r="D1216" i="14"/>
  <c r="H1216" i="14"/>
  <c r="D1217" i="14"/>
  <c r="H1217" i="14" s="1"/>
  <c r="D1218" i="14"/>
  <c r="H1218" i="14"/>
  <c r="D1219" i="14"/>
  <c r="H1219" i="14" s="1"/>
  <c r="D1220" i="14"/>
  <c r="H1220" i="14"/>
  <c r="D1221" i="14"/>
  <c r="H1221" i="14" s="1"/>
  <c r="D1222" i="14"/>
  <c r="H1222" i="14"/>
  <c r="D1223" i="14"/>
  <c r="H1223" i="14" s="1"/>
  <c r="D1224" i="14"/>
  <c r="H1224" i="14"/>
  <c r="D1225" i="14"/>
  <c r="H1225" i="14" s="1"/>
  <c r="D1226" i="14"/>
  <c r="H1226" i="14"/>
  <c r="D1227" i="14"/>
  <c r="H1227" i="14" s="1"/>
  <c r="D1228" i="14"/>
  <c r="H1228" i="14"/>
  <c r="D1229" i="14"/>
  <c r="H1229" i="14" s="1"/>
  <c r="D1230" i="14"/>
  <c r="H1230" i="14"/>
  <c r="D1231" i="14"/>
  <c r="H1231" i="14" s="1"/>
  <c r="F1231" i="14"/>
  <c r="D1232" i="14"/>
  <c r="H1232" i="14" s="1"/>
  <c r="F1232" i="14"/>
  <c r="D1233" i="14"/>
  <c r="F1233" i="14"/>
  <c r="H1233" i="14"/>
  <c r="D1234" i="14"/>
  <c r="F1234" i="14"/>
  <c r="H1234" i="14"/>
  <c r="D1235" i="14"/>
  <c r="H1235" i="14" s="1"/>
  <c r="F1235" i="14"/>
  <c r="D1236" i="14"/>
  <c r="H1236" i="14" s="1"/>
  <c r="F1236" i="14"/>
  <c r="D1237" i="14"/>
  <c r="F1237" i="14"/>
  <c r="H1237" i="14"/>
  <c r="D1238" i="14"/>
  <c r="F1238" i="14"/>
  <c r="H1238" i="14"/>
  <c r="F961" i="14"/>
  <c r="H961" i="14"/>
  <c r="F962" i="14"/>
  <c r="H962" i="14"/>
  <c r="F963" i="14"/>
  <c r="H963" i="14"/>
  <c r="F964" i="14"/>
  <c r="H964" i="14"/>
  <c r="F965" i="14"/>
  <c r="H965" i="14"/>
  <c r="F966" i="14"/>
  <c r="H966" i="14"/>
  <c r="F967" i="14"/>
  <c r="H967" i="14"/>
  <c r="F968" i="14"/>
  <c r="H968" i="14"/>
  <c r="F969" i="14"/>
  <c r="H969" i="14"/>
  <c r="F970" i="14"/>
  <c r="H970" i="14"/>
  <c r="F971" i="14"/>
  <c r="H971" i="14"/>
  <c r="F972" i="14"/>
  <c r="H972" i="14"/>
  <c r="F973" i="14"/>
  <c r="H973" i="14"/>
  <c r="F974" i="14"/>
  <c r="H974" i="14"/>
  <c r="F975" i="14"/>
  <c r="H975" i="14"/>
  <c r="F976" i="14"/>
  <c r="H976" i="14"/>
  <c r="F977" i="14"/>
  <c r="H977" i="14"/>
  <c r="F978" i="14"/>
  <c r="H978" i="14"/>
  <c r="F979" i="14"/>
  <c r="H979" i="14"/>
  <c r="F980" i="14"/>
  <c r="H980" i="14"/>
  <c r="F981" i="14"/>
  <c r="H981" i="14"/>
  <c r="F982" i="14"/>
  <c r="H982" i="14"/>
  <c r="F983" i="14"/>
  <c r="H983" i="14"/>
  <c r="F984" i="14"/>
  <c r="H984" i="14"/>
  <c r="F985" i="14"/>
  <c r="H985" i="14"/>
  <c r="F986" i="14"/>
  <c r="H986" i="14"/>
  <c r="F987" i="14"/>
  <c r="H987" i="14"/>
  <c r="F988" i="14"/>
  <c r="H988" i="14"/>
  <c r="F989" i="14"/>
  <c r="H989" i="14"/>
  <c r="F990" i="14"/>
  <c r="H990" i="14"/>
  <c r="F991" i="14"/>
  <c r="H991" i="14"/>
  <c r="F992" i="14"/>
  <c r="H992" i="14"/>
  <c r="F993" i="14"/>
  <c r="H993" i="14"/>
  <c r="F994" i="14"/>
  <c r="H994" i="14"/>
  <c r="F995" i="14"/>
  <c r="H995" i="14"/>
  <c r="F996" i="14"/>
  <c r="H996" i="14"/>
  <c r="F997" i="14"/>
  <c r="H997" i="14"/>
  <c r="F998" i="14"/>
  <c r="H998" i="14"/>
  <c r="F999" i="14"/>
  <c r="H999" i="14"/>
  <c r="F1000" i="14"/>
  <c r="H1000" i="14"/>
  <c r="F1001" i="14"/>
  <c r="H1001" i="14"/>
  <c r="F1002" i="14"/>
  <c r="H1002" i="14"/>
  <c r="F1003" i="14"/>
  <c r="H1003" i="14"/>
  <c r="F1004" i="14"/>
  <c r="H1004" i="14"/>
  <c r="F1005" i="14"/>
  <c r="H1005" i="14"/>
  <c r="F1006" i="14"/>
  <c r="H1006" i="14"/>
  <c r="F1007" i="14"/>
  <c r="H1007" i="14"/>
  <c r="F1008" i="14"/>
  <c r="H1008" i="14"/>
  <c r="F1009" i="14"/>
  <c r="H1009" i="14"/>
  <c r="F1010" i="14"/>
  <c r="H1010" i="14"/>
  <c r="F1011" i="14"/>
  <c r="H1011" i="14"/>
  <c r="F1012" i="14"/>
  <c r="H1012" i="14"/>
  <c r="F1013" i="14"/>
  <c r="H1013" i="14"/>
  <c r="F1014" i="14"/>
  <c r="H1014" i="14"/>
  <c r="F1015" i="14"/>
  <c r="H1015" i="14"/>
  <c r="F1016" i="14"/>
  <c r="H1016" i="14"/>
  <c r="G1021" i="14"/>
  <c r="G1022" i="14"/>
  <c r="G1023" i="14"/>
  <c r="G1024" i="14"/>
  <c r="G1025" i="14"/>
  <c r="G1026" i="14"/>
  <c r="G1027" i="14"/>
  <c r="G1028" i="14"/>
  <c r="G1029" i="14"/>
  <c r="G1030" i="14"/>
  <c r="G1031" i="14"/>
  <c r="G1032" i="14"/>
  <c r="G1033" i="14"/>
  <c r="G1034" i="14"/>
  <c r="G1035" i="14"/>
  <c r="G1036" i="14"/>
  <c r="G1037" i="14"/>
  <c r="G1038" i="14"/>
  <c r="G1039" i="14"/>
  <c r="G1040" i="14"/>
  <c r="G1041" i="14"/>
  <c r="G1042" i="14"/>
  <c r="G1043" i="14"/>
  <c r="G1044" i="14"/>
  <c r="G1045" i="14"/>
  <c r="G1046" i="14"/>
  <c r="G1047" i="14"/>
  <c r="G1048" i="14"/>
  <c r="G1049" i="14"/>
  <c r="G1050" i="14"/>
  <c r="G1051" i="14"/>
  <c r="G1052" i="14"/>
  <c r="G1053" i="14"/>
  <c r="G1054" i="14"/>
  <c r="G1055" i="14"/>
  <c r="G1056" i="14"/>
  <c r="G1057" i="14"/>
  <c r="G1058" i="14"/>
  <c r="G1059" i="14"/>
  <c r="G1060" i="14"/>
  <c r="G1061" i="14"/>
  <c r="G1062" i="14"/>
  <c r="G1063" i="14"/>
  <c r="G1064" i="14"/>
  <c r="G1065" i="14"/>
  <c r="G1066" i="14"/>
  <c r="G1067" i="14"/>
  <c r="G1068" i="14"/>
  <c r="G1069" i="14"/>
  <c r="G1070" i="14"/>
  <c r="G1071" i="14"/>
  <c r="G1072" i="14"/>
  <c r="G1073" i="14"/>
  <c r="G1074" i="14"/>
  <c r="G1075" i="14"/>
  <c r="G1076" i="14"/>
  <c r="G1077" i="14"/>
  <c r="G1078" i="14"/>
  <c r="G1079" i="14"/>
  <c r="G1080" i="14"/>
  <c r="G1081" i="14"/>
  <c r="G1082" i="14"/>
  <c r="G1083" i="14"/>
  <c r="G1084" i="14"/>
  <c r="G1085" i="14"/>
  <c r="G1086" i="14"/>
  <c r="G1087" i="14"/>
  <c r="G1088" i="14"/>
  <c r="G1089" i="14"/>
  <c r="G1090" i="14"/>
  <c r="G1091" i="14"/>
  <c r="G1092" i="14"/>
  <c r="G1093" i="14"/>
  <c r="G1094" i="14"/>
  <c r="G1095" i="14"/>
  <c r="G1096" i="14"/>
  <c r="G1097" i="14"/>
  <c r="G1098" i="14"/>
  <c r="G1099" i="14"/>
  <c r="G1100" i="14"/>
  <c r="G1101" i="14"/>
  <c r="G1102" i="14"/>
  <c r="G1103" i="14"/>
  <c r="G1104" i="14"/>
  <c r="G1105" i="14"/>
  <c r="G1106" i="14"/>
  <c r="G1107" i="14"/>
  <c r="G1108" i="14"/>
  <c r="G1109" i="14"/>
  <c r="G1110" i="14"/>
  <c r="G1111" i="14"/>
  <c r="G1112" i="14"/>
  <c r="G1113" i="14"/>
  <c r="G1114" i="14"/>
  <c r="G1115" i="14"/>
  <c r="G1116" i="14"/>
  <c r="G1117" i="14"/>
  <c r="G1118" i="14"/>
  <c r="G1119" i="14"/>
  <c r="G1120" i="14"/>
  <c r="G1121" i="14"/>
  <c r="G1122" i="14"/>
  <c r="G1123" i="14"/>
  <c r="G1124" i="14"/>
  <c r="G1125" i="14"/>
  <c r="G1126" i="14"/>
  <c r="G1127" i="14"/>
  <c r="G1128" i="14"/>
  <c r="G1129" i="14"/>
  <c r="G1130" i="14"/>
  <c r="G1131" i="14"/>
  <c r="G1132" i="14"/>
  <c r="G1133" i="14"/>
  <c r="G1134" i="14"/>
  <c r="G1135" i="14"/>
  <c r="G1136" i="14"/>
  <c r="G1137" i="14"/>
  <c r="G1138" i="14"/>
  <c r="G1139" i="14"/>
  <c r="G1140" i="14"/>
  <c r="G1141" i="14"/>
  <c r="G1142" i="14"/>
  <c r="G1143" i="14"/>
  <c r="G1144" i="14"/>
  <c r="G1145" i="14"/>
  <c r="G1146" i="14"/>
  <c r="G1147" i="14"/>
  <c r="G1148" i="14"/>
  <c r="G1149" i="14"/>
  <c r="G1150" i="14"/>
  <c r="G1151" i="14"/>
  <c r="G1152" i="14"/>
  <c r="G1153" i="14"/>
  <c r="G1154" i="14"/>
  <c r="G1155" i="14"/>
  <c r="G1156" i="14"/>
  <c r="G1157" i="14"/>
  <c r="G1158" i="14"/>
  <c r="G1159" i="14"/>
  <c r="G1160" i="14"/>
  <c r="G1161" i="14"/>
  <c r="G1162" i="14"/>
  <c r="G1163" i="14"/>
  <c r="G1164" i="14"/>
  <c r="G1165" i="14"/>
  <c r="G1166" i="14"/>
  <c r="G1167" i="14"/>
  <c r="G1168" i="14"/>
  <c r="G1169" i="14"/>
  <c r="G1170" i="14"/>
  <c r="G1171" i="14"/>
  <c r="G1172" i="14"/>
  <c r="G1173" i="14"/>
  <c r="G1174" i="14"/>
  <c r="G1175" i="14"/>
  <c r="G1176" i="14"/>
  <c r="G1177" i="14"/>
  <c r="G1178" i="14"/>
  <c r="G1179" i="14"/>
  <c r="G1180" i="14"/>
  <c r="G1181" i="14"/>
  <c r="G1182" i="14"/>
  <c r="G1183" i="14"/>
  <c r="G1184" i="14"/>
  <c r="G1185" i="14"/>
  <c r="G1186" i="14"/>
  <c r="G1187" i="14"/>
  <c r="G1188" i="14"/>
  <c r="G1189" i="14"/>
  <c r="G1190" i="14"/>
  <c r="G1191" i="14"/>
  <c r="G1192" i="14"/>
  <c r="G1193" i="14"/>
  <c r="G1194" i="14"/>
  <c r="G1195" i="14"/>
  <c r="G1196" i="14"/>
  <c r="G1197" i="14"/>
  <c r="G1198" i="14"/>
  <c r="G1199" i="14"/>
  <c r="G1200" i="14"/>
  <c r="G1201" i="14"/>
  <c r="G1202" i="14"/>
  <c r="G1203" i="14"/>
  <c r="G1204" i="14"/>
  <c r="G1205" i="14"/>
  <c r="G1206" i="14"/>
  <c r="G1207" i="14"/>
  <c r="G1208" i="14"/>
  <c r="G1209" i="14"/>
  <c r="G1210" i="14"/>
  <c r="G1211" i="14"/>
  <c r="G1212" i="14"/>
  <c r="G1213" i="14"/>
  <c r="G1214" i="14"/>
  <c r="G1215" i="14"/>
  <c r="G1216" i="14"/>
  <c r="G1217" i="14"/>
  <c r="G1218" i="14"/>
  <c r="G1219" i="14"/>
  <c r="G1220" i="14"/>
  <c r="G1221" i="14"/>
  <c r="G1222" i="14"/>
  <c r="G1223" i="14"/>
  <c r="G1224" i="14"/>
  <c r="G1225" i="14"/>
  <c r="G1226" i="14"/>
  <c r="G1227" i="14"/>
  <c r="G1228" i="14"/>
  <c r="G1229" i="14"/>
  <c r="G1230" i="14"/>
  <c r="G1231" i="14"/>
  <c r="G1232" i="14"/>
  <c r="G1233" i="14"/>
  <c r="G1234" i="14"/>
  <c r="G1235" i="14"/>
  <c r="G1236" i="14"/>
  <c r="G1237" i="14"/>
  <c r="G1238" i="14"/>
  <c r="G961" i="14"/>
  <c r="G962" i="14"/>
  <c r="G963" i="14"/>
  <c r="G964" i="14"/>
  <c r="G965" i="14"/>
  <c r="G966" i="14"/>
  <c r="G967" i="14"/>
  <c r="G968" i="14"/>
  <c r="G969" i="14"/>
  <c r="G970" i="14"/>
  <c r="G971" i="14"/>
  <c r="G972" i="14"/>
  <c r="G973" i="14"/>
  <c r="G974" i="14"/>
  <c r="G975" i="14"/>
  <c r="G976" i="14"/>
  <c r="G977" i="14"/>
  <c r="G978" i="14"/>
  <c r="G979" i="14"/>
  <c r="G980" i="14"/>
  <c r="G981" i="14"/>
  <c r="G982" i="14"/>
  <c r="G983" i="14"/>
  <c r="G984" i="14"/>
  <c r="G985" i="14"/>
  <c r="G986" i="14"/>
  <c r="G987" i="14"/>
  <c r="G988" i="14"/>
  <c r="G989" i="14"/>
  <c r="G990" i="14"/>
  <c r="G991" i="14"/>
  <c r="G992" i="14"/>
  <c r="G993" i="14"/>
  <c r="G994" i="14"/>
  <c r="G995" i="14"/>
  <c r="G996" i="14"/>
  <c r="G997" i="14"/>
  <c r="G998" i="14"/>
  <c r="G999" i="14"/>
  <c r="G1000" i="14"/>
  <c r="G1001" i="14"/>
  <c r="G1002" i="14"/>
  <c r="G1003" i="14"/>
  <c r="G1004" i="14"/>
  <c r="G1005" i="14"/>
  <c r="G1006" i="14"/>
  <c r="G1007" i="14"/>
  <c r="G1008" i="14"/>
  <c r="G1009" i="14"/>
  <c r="G1010" i="14"/>
  <c r="G1011" i="14"/>
  <c r="G1012" i="14"/>
  <c r="G1013" i="14"/>
  <c r="G1014" i="14"/>
  <c r="G1015" i="14"/>
  <c r="G1016" i="14"/>
  <c r="F1020" i="14"/>
  <c r="E1020" i="14"/>
  <c r="E959" i="14"/>
  <c r="D959" i="14"/>
  <c r="C1020" i="14"/>
  <c r="C959" i="14"/>
  <c r="C1254" i="14"/>
  <c r="H881" i="14"/>
  <c r="H882" i="14"/>
  <c r="H883" i="14"/>
  <c r="H884" i="14"/>
  <c r="H885" i="14"/>
  <c r="H886" i="14"/>
  <c r="H887" i="14"/>
  <c r="H888" i="14"/>
  <c r="H889" i="14"/>
  <c r="H890" i="14"/>
  <c r="H891" i="14"/>
  <c r="H892" i="14"/>
  <c r="H893" i="14"/>
  <c r="H894" i="14"/>
  <c r="H895" i="14"/>
  <c r="H896" i="14"/>
  <c r="H897" i="14"/>
  <c r="H898" i="14"/>
  <c r="H899" i="14"/>
  <c r="H900" i="14"/>
  <c r="H901" i="14"/>
  <c r="H902" i="14"/>
  <c r="H903" i="14"/>
  <c r="H904" i="14"/>
  <c r="H905" i="14"/>
  <c r="H906" i="14"/>
  <c r="H907" i="14"/>
  <c r="H908" i="14"/>
  <c r="H909" i="14"/>
  <c r="H910" i="14"/>
  <c r="H911" i="14"/>
  <c r="H912" i="14"/>
  <c r="H913" i="14"/>
  <c r="H914" i="14"/>
  <c r="H915" i="14"/>
  <c r="H916" i="14"/>
  <c r="H917" i="14"/>
  <c r="H918" i="14"/>
  <c r="H919" i="14"/>
  <c r="H920" i="14"/>
  <c r="H921" i="14"/>
  <c r="H922" i="14"/>
  <c r="H923" i="14"/>
  <c r="H924" i="14"/>
  <c r="H925" i="14"/>
  <c r="H926" i="14"/>
  <c r="H927" i="14"/>
  <c r="H928" i="14"/>
  <c r="H929" i="14"/>
  <c r="H930" i="14"/>
  <c r="H931" i="14"/>
  <c r="H932" i="14"/>
  <c r="H947" i="14"/>
  <c r="G881" i="14"/>
  <c r="G882" i="14"/>
  <c r="G883" i="14"/>
  <c r="G884" i="14"/>
  <c r="G885" i="14"/>
  <c r="G886" i="14"/>
  <c r="G887" i="14"/>
  <c r="G888" i="14"/>
  <c r="G889" i="14"/>
  <c r="G890" i="14"/>
  <c r="G891" i="14"/>
  <c r="G892" i="14"/>
  <c r="G893" i="14"/>
  <c r="G894" i="14"/>
  <c r="G895" i="14"/>
  <c r="G896" i="14"/>
  <c r="G897" i="14"/>
  <c r="G898" i="14"/>
  <c r="G899" i="14"/>
  <c r="G900" i="14"/>
  <c r="G901" i="14"/>
  <c r="G902" i="14"/>
  <c r="G903" i="14"/>
  <c r="G904" i="14"/>
  <c r="G905" i="14"/>
  <c r="G906" i="14"/>
  <c r="G907" i="14"/>
  <c r="G908" i="14"/>
  <c r="G909" i="14"/>
  <c r="G910" i="14"/>
  <c r="G911" i="14"/>
  <c r="G912" i="14"/>
  <c r="G913" i="14"/>
  <c r="G914" i="14"/>
  <c r="G915" i="14"/>
  <c r="G916" i="14"/>
  <c r="G917" i="14"/>
  <c r="G918" i="14"/>
  <c r="G919" i="14"/>
  <c r="G920" i="14"/>
  <c r="G921" i="14"/>
  <c r="G922" i="14"/>
  <c r="G923" i="14"/>
  <c r="G924" i="14"/>
  <c r="G925" i="14"/>
  <c r="G926" i="14"/>
  <c r="G927" i="14"/>
  <c r="G928" i="14"/>
  <c r="G929" i="14"/>
  <c r="G930" i="14"/>
  <c r="G931" i="14"/>
  <c r="G932" i="14"/>
  <c r="F947" i="14"/>
  <c r="E947" i="14"/>
  <c r="D947" i="14"/>
  <c r="C947" i="14"/>
  <c r="H761" i="14"/>
  <c r="H762" i="14"/>
  <c r="H763" i="14"/>
  <c r="H764" i="14"/>
  <c r="H765" i="14"/>
  <c r="H766" i="14"/>
  <c r="H767" i="14"/>
  <c r="H768" i="14"/>
  <c r="H769" i="14"/>
  <c r="H770" i="14"/>
  <c r="H771" i="14"/>
  <c r="H772" i="14"/>
  <c r="H773" i="14"/>
  <c r="H774" i="14"/>
  <c r="H775" i="14"/>
  <c r="H776" i="14"/>
  <c r="H777" i="14"/>
  <c r="H778" i="14"/>
  <c r="H779" i="14"/>
  <c r="H780" i="14"/>
  <c r="H781" i="14"/>
  <c r="H782" i="14"/>
  <c r="H783" i="14"/>
  <c r="H784" i="14"/>
  <c r="H785" i="14"/>
  <c r="H786" i="14"/>
  <c r="H787" i="14"/>
  <c r="H788" i="14"/>
  <c r="H789" i="14"/>
  <c r="H790" i="14"/>
  <c r="H791" i="14"/>
  <c r="H792" i="14"/>
  <c r="H793" i="14"/>
  <c r="H794" i="14"/>
  <c r="H795" i="14"/>
  <c r="H796" i="14"/>
  <c r="H797" i="14"/>
  <c r="H798" i="14"/>
  <c r="H799" i="14"/>
  <c r="H800" i="14"/>
  <c r="H801" i="14"/>
  <c r="H802" i="14"/>
  <c r="H803" i="14"/>
  <c r="H804" i="14"/>
  <c r="H805" i="14"/>
  <c r="H806" i="14"/>
  <c r="H807" i="14"/>
  <c r="H808" i="14"/>
  <c r="H809" i="14"/>
  <c r="H810" i="14"/>
  <c r="H811" i="14"/>
  <c r="H812" i="14"/>
  <c r="H813" i="14"/>
  <c r="H814" i="14"/>
  <c r="H815" i="14"/>
  <c r="H816" i="14"/>
  <c r="H817" i="14"/>
  <c r="H818" i="14"/>
  <c r="H819" i="14"/>
  <c r="H820" i="14"/>
  <c r="H821" i="14"/>
  <c r="H822" i="14"/>
  <c r="H823" i="14"/>
  <c r="H824" i="14"/>
  <c r="H825" i="14"/>
  <c r="H826" i="14"/>
  <c r="H827" i="14"/>
  <c r="H828" i="14"/>
  <c r="H829" i="14"/>
  <c r="H830" i="14"/>
  <c r="H831" i="14"/>
  <c r="H832" i="14"/>
  <c r="H833" i="14"/>
  <c r="H834" i="14"/>
  <c r="H835" i="14"/>
  <c r="H836" i="14"/>
  <c r="H837" i="14"/>
  <c r="H838" i="14"/>
  <c r="H839" i="14"/>
  <c r="H840" i="14"/>
  <c r="H841" i="14"/>
  <c r="H842" i="14"/>
  <c r="H843" i="14"/>
  <c r="H844" i="14"/>
  <c r="H845" i="14"/>
  <c r="H862" i="14"/>
  <c r="G761" i="14"/>
  <c r="G762" i="14"/>
  <c r="G763" i="14"/>
  <c r="G764" i="14"/>
  <c r="G765" i="14"/>
  <c r="G766" i="14"/>
  <c r="G767" i="14"/>
  <c r="G768" i="14"/>
  <c r="G769" i="14"/>
  <c r="G770" i="14"/>
  <c r="G771" i="14"/>
  <c r="G772" i="14"/>
  <c r="G773" i="14"/>
  <c r="G774" i="14"/>
  <c r="G775" i="14"/>
  <c r="G776" i="14"/>
  <c r="G777" i="14"/>
  <c r="G778" i="14"/>
  <c r="G779" i="14"/>
  <c r="G780" i="14"/>
  <c r="G781" i="14"/>
  <c r="G782" i="14"/>
  <c r="G783" i="14"/>
  <c r="G784" i="14"/>
  <c r="G785" i="14"/>
  <c r="G786" i="14"/>
  <c r="G787" i="14"/>
  <c r="G788" i="14"/>
  <c r="G789" i="14"/>
  <c r="G790" i="14"/>
  <c r="G791" i="14"/>
  <c r="G792" i="14"/>
  <c r="G793" i="14"/>
  <c r="G794" i="14"/>
  <c r="G795" i="14"/>
  <c r="G796" i="14"/>
  <c r="G797" i="14"/>
  <c r="G798" i="14"/>
  <c r="G799" i="14"/>
  <c r="G800" i="14"/>
  <c r="G801" i="14"/>
  <c r="G802" i="14"/>
  <c r="G803" i="14"/>
  <c r="G804" i="14"/>
  <c r="G805" i="14"/>
  <c r="G806" i="14"/>
  <c r="G807" i="14"/>
  <c r="G808" i="14"/>
  <c r="G809" i="14"/>
  <c r="G810" i="14"/>
  <c r="G811" i="14"/>
  <c r="G812" i="14"/>
  <c r="G813" i="14"/>
  <c r="G814" i="14"/>
  <c r="G815" i="14"/>
  <c r="G816" i="14"/>
  <c r="G817" i="14"/>
  <c r="G818" i="14"/>
  <c r="G819" i="14"/>
  <c r="G820" i="14"/>
  <c r="G821" i="14"/>
  <c r="G822" i="14"/>
  <c r="G823" i="14"/>
  <c r="G824" i="14"/>
  <c r="G825" i="14"/>
  <c r="G826" i="14"/>
  <c r="G827" i="14"/>
  <c r="G828" i="14"/>
  <c r="G829" i="14"/>
  <c r="G830" i="14"/>
  <c r="G831" i="14"/>
  <c r="G832" i="14"/>
  <c r="G833" i="14"/>
  <c r="G834" i="14"/>
  <c r="G835" i="14"/>
  <c r="G836" i="14"/>
  <c r="G837" i="14"/>
  <c r="G838" i="14"/>
  <c r="G839" i="14"/>
  <c r="G840" i="14"/>
  <c r="G841" i="14"/>
  <c r="G842" i="14"/>
  <c r="G843" i="14"/>
  <c r="G844" i="14"/>
  <c r="G845" i="14"/>
  <c r="F862" i="14"/>
  <c r="E862" i="14"/>
  <c r="D862" i="14"/>
  <c r="C862" i="14"/>
  <c r="H697" i="14"/>
  <c r="H740" i="14" s="1"/>
  <c r="H698" i="14"/>
  <c r="H699" i="14"/>
  <c r="H700" i="14"/>
  <c r="H701" i="14"/>
  <c r="H702" i="14"/>
  <c r="H703" i="14"/>
  <c r="H704" i="14"/>
  <c r="H705" i="14"/>
  <c r="H706" i="14"/>
  <c r="H707" i="14"/>
  <c r="H708" i="14"/>
  <c r="H709" i="14"/>
  <c r="H710" i="14"/>
  <c r="H711" i="14"/>
  <c r="H712" i="14"/>
  <c r="H713" i="14"/>
  <c r="H714" i="14"/>
  <c r="H715" i="14"/>
  <c r="H716" i="14"/>
  <c r="H717" i="14"/>
  <c r="H718" i="14"/>
  <c r="H719" i="14"/>
  <c r="H720" i="14"/>
  <c r="H721" i="14"/>
  <c r="H722" i="14"/>
  <c r="H723" i="14"/>
  <c r="G697" i="14"/>
  <c r="G698" i="14"/>
  <c r="G694" i="14" s="1"/>
  <c r="G699" i="14"/>
  <c r="G700" i="14"/>
  <c r="G701" i="14"/>
  <c r="G702" i="14"/>
  <c r="G703" i="14"/>
  <c r="G704" i="14"/>
  <c r="G705" i="14"/>
  <c r="G706" i="14"/>
  <c r="G707" i="14"/>
  <c r="G708" i="14"/>
  <c r="G709" i="14"/>
  <c r="G710" i="14"/>
  <c r="G711" i="14"/>
  <c r="G712" i="14"/>
  <c r="G713" i="14"/>
  <c r="G714" i="14"/>
  <c r="G715" i="14"/>
  <c r="G716" i="14"/>
  <c r="G717" i="14"/>
  <c r="G718" i="14"/>
  <c r="G719" i="14"/>
  <c r="G720" i="14"/>
  <c r="G721" i="14"/>
  <c r="G722" i="14"/>
  <c r="G723" i="14"/>
  <c r="F740" i="14"/>
  <c r="E740" i="14"/>
  <c r="D740" i="14"/>
  <c r="C740" i="14"/>
  <c r="H643" i="14"/>
  <c r="H644" i="14"/>
  <c r="H645" i="14"/>
  <c r="H646" i="14"/>
  <c r="H647" i="14"/>
  <c r="H648" i="14"/>
  <c r="H649" i="14"/>
  <c r="H650" i="14"/>
  <c r="H651" i="14"/>
  <c r="H652" i="14"/>
  <c r="H653" i="14"/>
  <c r="H654" i="14"/>
  <c r="H655" i="14"/>
  <c r="H656" i="14"/>
  <c r="H657" i="14"/>
  <c r="H658" i="14"/>
  <c r="H659" i="14"/>
  <c r="G643" i="14"/>
  <c r="G644" i="14"/>
  <c r="G645" i="14"/>
  <c r="G646" i="14"/>
  <c r="G647" i="14"/>
  <c r="G648" i="14"/>
  <c r="G649" i="14"/>
  <c r="G650" i="14"/>
  <c r="G651" i="14"/>
  <c r="G652" i="14"/>
  <c r="G653" i="14"/>
  <c r="G654" i="14"/>
  <c r="G655" i="14"/>
  <c r="G656" i="14"/>
  <c r="G657" i="14"/>
  <c r="G658" i="14"/>
  <c r="G659" i="14"/>
  <c r="F676" i="14"/>
  <c r="E676" i="14"/>
  <c r="D676" i="14"/>
  <c r="C676" i="14"/>
  <c r="H567" i="14"/>
  <c r="H568" i="14"/>
  <c r="H569" i="14"/>
  <c r="H570" i="14"/>
  <c r="H571" i="14"/>
  <c r="H572" i="14"/>
  <c r="H573" i="14"/>
  <c r="H574" i="14"/>
  <c r="H575" i="14"/>
  <c r="H576" i="14"/>
  <c r="H577" i="14"/>
  <c r="H578" i="14"/>
  <c r="H579" i="14"/>
  <c r="H580" i="14"/>
  <c r="H581" i="14"/>
  <c r="H582" i="14"/>
  <c r="H583" i="14"/>
  <c r="H584" i="14"/>
  <c r="H585" i="14"/>
  <c r="H586" i="14"/>
  <c r="H587" i="14"/>
  <c r="H588" i="14"/>
  <c r="H589" i="14"/>
  <c r="H590" i="14"/>
  <c r="H591" i="14"/>
  <c r="H592" i="14"/>
  <c r="H593" i="14"/>
  <c r="H594" i="14"/>
  <c r="H595" i="14"/>
  <c r="H596" i="14"/>
  <c r="H597" i="14"/>
  <c r="H598" i="14"/>
  <c r="H599" i="14"/>
  <c r="H600" i="14"/>
  <c r="H601" i="14"/>
  <c r="H602" i="14"/>
  <c r="H603" i="14"/>
  <c r="H604" i="14"/>
  <c r="H605" i="14"/>
  <c r="H606" i="14"/>
  <c r="G567" i="14"/>
  <c r="G565" i="14" s="1"/>
  <c r="G568" i="14"/>
  <c r="G569" i="14"/>
  <c r="G570" i="14"/>
  <c r="G571" i="14"/>
  <c r="G572" i="14"/>
  <c r="G573" i="14"/>
  <c r="G574" i="14"/>
  <c r="G575" i="14"/>
  <c r="G576" i="14"/>
  <c r="G577" i="14"/>
  <c r="G578" i="14"/>
  <c r="G579" i="14"/>
  <c r="G580" i="14"/>
  <c r="G581" i="14"/>
  <c r="G582" i="14"/>
  <c r="G583" i="14"/>
  <c r="G584" i="14"/>
  <c r="G585" i="14"/>
  <c r="G586" i="14"/>
  <c r="G587" i="14"/>
  <c r="G588" i="14"/>
  <c r="G589" i="14"/>
  <c r="G590" i="14"/>
  <c r="G591" i="14"/>
  <c r="G592" i="14"/>
  <c r="G593" i="14"/>
  <c r="G594" i="14"/>
  <c r="G595" i="14"/>
  <c r="G596" i="14"/>
  <c r="G597" i="14"/>
  <c r="G598" i="14"/>
  <c r="G599" i="14"/>
  <c r="G600" i="14"/>
  <c r="G601" i="14"/>
  <c r="G602" i="14"/>
  <c r="G603" i="14"/>
  <c r="G604" i="14"/>
  <c r="G605" i="14"/>
  <c r="G606" i="14"/>
  <c r="F622" i="14"/>
  <c r="E622" i="14"/>
  <c r="D622" i="14"/>
  <c r="C622" i="14"/>
  <c r="H515" i="14"/>
  <c r="H516" i="14"/>
  <c r="H517" i="14"/>
  <c r="H518" i="14"/>
  <c r="H519" i="14"/>
  <c r="H520" i="14"/>
  <c r="H521" i="14"/>
  <c r="H522" i="14"/>
  <c r="H523" i="14"/>
  <c r="H524" i="14"/>
  <c r="H525" i="14"/>
  <c r="H526" i="14"/>
  <c r="H527" i="14"/>
  <c r="H528" i="14"/>
  <c r="H529" i="14"/>
  <c r="H530" i="14"/>
  <c r="H531" i="14"/>
  <c r="H532" i="14"/>
  <c r="G515" i="14"/>
  <c r="G516" i="14"/>
  <c r="G517" i="14"/>
  <c r="G518" i="14"/>
  <c r="G519" i="14"/>
  <c r="G520" i="14"/>
  <c r="G521" i="14"/>
  <c r="G522" i="14"/>
  <c r="G523" i="14"/>
  <c r="G524" i="14"/>
  <c r="G525" i="14"/>
  <c r="G526" i="14"/>
  <c r="G527" i="14"/>
  <c r="G528" i="14"/>
  <c r="G529" i="14"/>
  <c r="G530" i="14"/>
  <c r="G531" i="14"/>
  <c r="G532" i="14"/>
  <c r="F547" i="14"/>
  <c r="E547" i="14"/>
  <c r="D547" i="14"/>
  <c r="C547" i="14"/>
  <c r="H336" i="14"/>
  <c r="H495" i="14" s="1"/>
  <c r="H337" i="14"/>
  <c r="H338" i="14"/>
  <c r="H334" i="14" s="1"/>
  <c r="H339" i="14"/>
  <c r="H340" i="14"/>
  <c r="H341" i="14"/>
  <c r="H342" i="14"/>
  <c r="H343" i="14"/>
  <c r="H344" i="14"/>
  <c r="H345" i="14"/>
  <c r="H346" i="14"/>
  <c r="H347" i="14"/>
  <c r="H348" i="14"/>
  <c r="H349" i="14"/>
  <c r="H350" i="14"/>
  <c r="H351" i="14"/>
  <c r="H352" i="14"/>
  <c r="H353" i="14"/>
  <c r="H354" i="14"/>
  <c r="H355" i="14"/>
  <c r="H356" i="14"/>
  <c r="H357" i="14"/>
  <c r="H358" i="14"/>
  <c r="H359" i="14"/>
  <c r="H360" i="14"/>
  <c r="H361" i="14"/>
  <c r="H362" i="14"/>
  <c r="H363" i="14"/>
  <c r="H364" i="14"/>
  <c r="H365" i="14"/>
  <c r="H366" i="14"/>
  <c r="H367" i="14"/>
  <c r="H368" i="14"/>
  <c r="H369" i="14"/>
  <c r="H370" i="14"/>
  <c r="H371" i="14"/>
  <c r="H372" i="14"/>
  <c r="H373" i="14"/>
  <c r="H374" i="14"/>
  <c r="H375" i="14"/>
  <c r="H376" i="14"/>
  <c r="H377" i="14"/>
  <c r="H378" i="14"/>
  <c r="H379" i="14"/>
  <c r="H380" i="14"/>
  <c r="H381" i="14"/>
  <c r="H382" i="14"/>
  <c r="H383" i="14"/>
  <c r="H384" i="14"/>
  <c r="H385" i="14"/>
  <c r="H386" i="14"/>
  <c r="H387" i="14"/>
  <c r="H388" i="14"/>
  <c r="H389" i="14"/>
  <c r="H390" i="14"/>
  <c r="H391" i="14"/>
  <c r="H392" i="14"/>
  <c r="H393" i="14"/>
  <c r="H394" i="14"/>
  <c r="H395" i="14"/>
  <c r="H396" i="14"/>
  <c r="H397" i="14"/>
  <c r="H398" i="14"/>
  <c r="H399" i="14"/>
  <c r="H400" i="14"/>
  <c r="H401" i="14"/>
  <c r="H402" i="14"/>
  <c r="H403" i="14"/>
  <c r="H404" i="14"/>
  <c r="H405" i="14"/>
  <c r="H406" i="14"/>
  <c r="H407" i="14"/>
  <c r="H408" i="14"/>
  <c r="H409" i="14"/>
  <c r="H410" i="14"/>
  <c r="H411" i="14"/>
  <c r="H412" i="14"/>
  <c r="H413" i="14"/>
  <c r="H414" i="14"/>
  <c r="H415" i="14"/>
  <c r="H416" i="14"/>
  <c r="H417" i="14"/>
  <c r="H418" i="14"/>
  <c r="H419" i="14"/>
  <c r="H420" i="14"/>
  <c r="H421" i="14"/>
  <c r="H422" i="14"/>
  <c r="H423" i="14"/>
  <c r="H424" i="14"/>
  <c r="H425" i="14"/>
  <c r="H426" i="14"/>
  <c r="H427" i="14"/>
  <c r="H428" i="14"/>
  <c r="H429" i="14"/>
  <c r="H430" i="14"/>
  <c r="H431" i="14"/>
  <c r="H432" i="14"/>
  <c r="H433" i="14"/>
  <c r="H434" i="14"/>
  <c r="H435" i="14"/>
  <c r="H436" i="14"/>
  <c r="H437" i="14"/>
  <c r="H438" i="14"/>
  <c r="H439" i="14"/>
  <c r="H440" i="14"/>
  <c r="H441" i="14"/>
  <c r="H442" i="14"/>
  <c r="H443" i="14"/>
  <c r="H444" i="14"/>
  <c r="H445" i="14"/>
  <c r="H446" i="14"/>
  <c r="H447" i="14"/>
  <c r="H448" i="14"/>
  <c r="H449" i="14"/>
  <c r="H450" i="14"/>
  <c r="H451" i="14"/>
  <c r="H452" i="14"/>
  <c r="H453" i="14"/>
  <c r="H454" i="14"/>
  <c r="H455" i="14"/>
  <c r="H456" i="14"/>
  <c r="H457" i="14"/>
  <c r="H458" i="14"/>
  <c r="H459" i="14"/>
  <c r="H460" i="14"/>
  <c r="H461" i="14"/>
  <c r="H462" i="14"/>
  <c r="H463" i="14"/>
  <c r="H464" i="14"/>
  <c r="H465" i="14"/>
  <c r="H466" i="14"/>
  <c r="H467" i="14"/>
  <c r="H468" i="14"/>
  <c r="H469" i="14"/>
  <c r="H470" i="14"/>
  <c r="H471" i="14"/>
  <c r="H472" i="14"/>
  <c r="H473" i="14"/>
  <c r="H474" i="14"/>
  <c r="H475" i="14"/>
  <c r="H476" i="14"/>
  <c r="H477" i="14"/>
  <c r="H478" i="14"/>
  <c r="G336" i="14"/>
  <c r="G337" i="14"/>
  <c r="G338" i="14"/>
  <c r="G339" i="14"/>
  <c r="G340" i="14"/>
  <c r="G341" i="14"/>
  <c r="G342" i="14"/>
  <c r="G343" i="14"/>
  <c r="G344" i="14"/>
  <c r="G345" i="14"/>
  <c r="G346" i="14"/>
  <c r="G347" i="14"/>
  <c r="G348" i="14"/>
  <c r="G349" i="14"/>
  <c r="G350" i="14"/>
  <c r="G351" i="14"/>
  <c r="G352" i="14"/>
  <c r="G353" i="14"/>
  <c r="G354" i="14"/>
  <c r="G355" i="14"/>
  <c r="G356" i="14"/>
  <c r="G357" i="14"/>
  <c r="G358" i="14"/>
  <c r="G359" i="14"/>
  <c r="G360" i="14"/>
  <c r="G361" i="14"/>
  <c r="G362" i="14"/>
  <c r="G363" i="14"/>
  <c r="G364" i="14"/>
  <c r="G365" i="14"/>
  <c r="G366" i="14"/>
  <c r="G367" i="14"/>
  <c r="G368" i="14"/>
  <c r="G369" i="14"/>
  <c r="G370" i="14"/>
  <c r="G371" i="14"/>
  <c r="G372" i="14"/>
  <c r="G373" i="14"/>
  <c r="G374" i="14"/>
  <c r="G375" i="14"/>
  <c r="G376" i="14"/>
  <c r="G377" i="14"/>
  <c r="G378" i="14"/>
  <c r="G379" i="14"/>
  <c r="G380" i="14"/>
  <c r="G381" i="14"/>
  <c r="G382" i="14"/>
  <c r="G383" i="14"/>
  <c r="G384" i="14"/>
  <c r="G385" i="14"/>
  <c r="G386" i="14"/>
  <c r="G387" i="14"/>
  <c r="G388" i="14"/>
  <c r="G389" i="14"/>
  <c r="G390" i="14"/>
  <c r="G391" i="14"/>
  <c r="G392" i="14"/>
  <c r="G393" i="14"/>
  <c r="G394" i="14"/>
  <c r="G395" i="14"/>
  <c r="G396" i="14"/>
  <c r="G397" i="14"/>
  <c r="G398" i="14"/>
  <c r="G399" i="14"/>
  <c r="G400" i="14"/>
  <c r="G401" i="14"/>
  <c r="G402" i="14"/>
  <c r="G403" i="14"/>
  <c r="G404" i="14"/>
  <c r="G405" i="14"/>
  <c r="G406" i="14"/>
  <c r="G407" i="14"/>
  <c r="G408" i="14"/>
  <c r="G409" i="14"/>
  <c r="G410" i="14"/>
  <c r="G411" i="14"/>
  <c r="G412" i="14"/>
  <c r="G413" i="14"/>
  <c r="G414" i="14"/>
  <c r="G415" i="14"/>
  <c r="G416" i="14"/>
  <c r="G417" i="14"/>
  <c r="G418" i="14"/>
  <c r="G419" i="14"/>
  <c r="G420" i="14"/>
  <c r="G421" i="14"/>
  <c r="G422" i="14"/>
  <c r="G423" i="14"/>
  <c r="G424" i="14"/>
  <c r="G425" i="14"/>
  <c r="G426" i="14"/>
  <c r="G427" i="14"/>
  <c r="G428" i="14"/>
  <c r="G429" i="14"/>
  <c r="G430" i="14"/>
  <c r="G431" i="14"/>
  <c r="G432" i="14"/>
  <c r="G433" i="14"/>
  <c r="G434" i="14"/>
  <c r="G435" i="14"/>
  <c r="G436" i="14"/>
  <c r="G437" i="14"/>
  <c r="G438" i="14"/>
  <c r="G439" i="14"/>
  <c r="G440" i="14"/>
  <c r="G441" i="14"/>
  <c r="G442" i="14"/>
  <c r="G443" i="14"/>
  <c r="G444" i="14"/>
  <c r="G445" i="14"/>
  <c r="G446" i="14"/>
  <c r="G447" i="14"/>
  <c r="G448" i="14"/>
  <c r="G449" i="14"/>
  <c r="G450" i="14"/>
  <c r="G451" i="14"/>
  <c r="G452" i="14"/>
  <c r="G453" i="14"/>
  <c r="G454" i="14"/>
  <c r="G455" i="14"/>
  <c r="G456" i="14"/>
  <c r="G457" i="14"/>
  <c r="G458" i="14"/>
  <c r="G459" i="14"/>
  <c r="G460" i="14"/>
  <c r="G461" i="14"/>
  <c r="G462" i="14"/>
  <c r="G463" i="14"/>
  <c r="G464" i="14"/>
  <c r="G465" i="14"/>
  <c r="G466" i="14"/>
  <c r="G467" i="14"/>
  <c r="G468" i="14"/>
  <c r="G469" i="14"/>
  <c r="G470" i="14"/>
  <c r="G471" i="14"/>
  <c r="G472" i="14"/>
  <c r="G473" i="14"/>
  <c r="G474" i="14"/>
  <c r="G475" i="14"/>
  <c r="G476" i="14"/>
  <c r="G477" i="14"/>
  <c r="G478" i="14"/>
  <c r="F495" i="14"/>
  <c r="E495" i="14"/>
  <c r="D495" i="14"/>
  <c r="C495" i="14"/>
  <c r="D240" i="14"/>
  <c r="H240" i="14"/>
  <c r="H241" i="14"/>
  <c r="H242" i="14"/>
  <c r="H243" i="14"/>
  <c r="H244" i="14"/>
  <c r="H245" i="14"/>
  <c r="H246" i="14"/>
  <c r="H247" i="14"/>
  <c r="H248" i="14"/>
  <c r="H249" i="14"/>
  <c r="H250" i="14"/>
  <c r="H251" i="14"/>
  <c r="H252" i="14"/>
  <c r="H253" i="14"/>
  <c r="H254" i="14"/>
  <c r="H255" i="14"/>
  <c r="H256" i="14"/>
  <c r="H257" i="14"/>
  <c r="H258" i="14"/>
  <c r="H259" i="14"/>
  <c r="H260" i="14"/>
  <c r="H261" i="14"/>
  <c r="H262" i="14"/>
  <c r="H263" i="14"/>
  <c r="H264" i="14"/>
  <c r="H265" i="14"/>
  <c r="H266" i="14"/>
  <c r="H267" i="14"/>
  <c r="H268" i="14"/>
  <c r="H269" i="14"/>
  <c r="H270" i="14"/>
  <c r="H271" i="14"/>
  <c r="H272" i="14"/>
  <c r="H273" i="14"/>
  <c r="H274" i="14"/>
  <c r="H275" i="14"/>
  <c r="H276" i="14"/>
  <c r="H277" i="14"/>
  <c r="H278" i="14"/>
  <c r="H279" i="14"/>
  <c r="H280" i="14"/>
  <c r="H281" i="14"/>
  <c r="H282" i="14"/>
  <c r="H283" i="14"/>
  <c r="H284" i="14"/>
  <c r="H285" i="14"/>
  <c r="H286" i="14"/>
  <c r="H287" i="14"/>
  <c r="H288" i="14"/>
  <c r="H289" i="14"/>
  <c r="H290" i="14"/>
  <c r="H291" i="14"/>
  <c r="H292" i="14"/>
  <c r="H293" i="14"/>
  <c r="H294" i="14"/>
  <c r="H295" i="14"/>
  <c r="H296" i="14"/>
  <c r="H297" i="14"/>
  <c r="H298" i="14"/>
  <c r="H299" i="14"/>
  <c r="H300" i="14"/>
  <c r="G240" i="14"/>
  <c r="G241" i="14"/>
  <c r="G242" i="14"/>
  <c r="G243" i="14"/>
  <c r="G244" i="14"/>
  <c r="G245" i="14"/>
  <c r="G246" i="14"/>
  <c r="G247" i="14"/>
  <c r="G248" i="14"/>
  <c r="G249" i="14"/>
  <c r="G250" i="14"/>
  <c r="G251" i="14"/>
  <c r="G252" i="14"/>
  <c r="G253" i="14"/>
  <c r="G254" i="14"/>
  <c r="G255" i="14"/>
  <c r="G256" i="14"/>
  <c r="G257" i="14"/>
  <c r="G258" i="14"/>
  <c r="G259" i="14"/>
  <c r="G260" i="14"/>
  <c r="G261" i="14"/>
  <c r="G262" i="14"/>
  <c r="G263" i="14"/>
  <c r="G264" i="14"/>
  <c r="G265" i="14"/>
  <c r="G266" i="14"/>
  <c r="G267" i="14"/>
  <c r="G268" i="14"/>
  <c r="G269" i="14"/>
  <c r="G270" i="14"/>
  <c r="G271" i="14"/>
  <c r="G272" i="14"/>
  <c r="G273" i="14"/>
  <c r="G274" i="14"/>
  <c r="G275" i="14"/>
  <c r="G276" i="14"/>
  <c r="G277" i="14"/>
  <c r="G278" i="14"/>
  <c r="G279" i="14"/>
  <c r="G280" i="14"/>
  <c r="G281" i="14"/>
  <c r="G282" i="14"/>
  <c r="G283" i="14"/>
  <c r="G284" i="14"/>
  <c r="G285" i="14"/>
  <c r="G286" i="14"/>
  <c r="G287" i="14"/>
  <c r="G288" i="14"/>
  <c r="G289" i="14"/>
  <c r="G290" i="14"/>
  <c r="G291" i="14"/>
  <c r="G292" i="14"/>
  <c r="G293" i="14"/>
  <c r="G294" i="14"/>
  <c r="G295" i="14"/>
  <c r="G296" i="14"/>
  <c r="G297" i="14"/>
  <c r="G298" i="14"/>
  <c r="G299" i="14"/>
  <c r="G300" i="14"/>
  <c r="F316" i="14"/>
  <c r="E316" i="14"/>
  <c r="D316" i="14"/>
  <c r="C316" i="14"/>
  <c r="H176" i="14"/>
  <c r="H177" i="14"/>
  <c r="H178" i="14"/>
  <c r="H179" i="14"/>
  <c r="H180" i="14"/>
  <c r="H181" i="14"/>
  <c r="H182" i="14"/>
  <c r="H183" i="14"/>
  <c r="H184" i="14"/>
  <c r="H185" i="14"/>
  <c r="H186" i="14"/>
  <c r="H187" i="14"/>
  <c r="H188" i="14"/>
  <c r="H189" i="14"/>
  <c r="H190" i="14"/>
  <c r="H191" i="14"/>
  <c r="H192" i="14"/>
  <c r="H193" i="14"/>
  <c r="H194" i="14"/>
  <c r="H195" i="14"/>
  <c r="H196" i="14"/>
  <c r="H197" i="14"/>
  <c r="H198" i="14"/>
  <c r="H199" i="14"/>
  <c r="H200" i="14"/>
  <c r="H217" i="14"/>
  <c r="G176" i="14"/>
  <c r="G177" i="14"/>
  <c r="G178" i="14"/>
  <c r="G179" i="14"/>
  <c r="G180" i="14"/>
  <c r="G181" i="14"/>
  <c r="G182" i="14"/>
  <c r="G183" i="14"/>
  <c r="G184" i="14"/>
  <c r="G185" i="14"/>
  <c r="G186" i="14"/>
  <c r="G187" i="14"/>
  <c r="G188" i="14"/>
  <c r="G189" i="14"/>
  <c r="G190" i="14"/>
  <c r="G191" i="14"/>
  <c r="G192" i="14"/>
  <c r="G193" i="14"/>
  <c r="G194" i="14"/>
  <c r="G195" i="14"/>
  <c r="G196" i="14"/>
  <c r="G197" i="14"/>
  <c r="G198" i="14"/>
  <c r="G199" i="14"/>
  <c r="G200" i="14"/>
  <c r="F217" i="14"/>
  <c r="E217" i="14"/>
  <c r="D217" i="14"/>
  <c r="C217" i="14"/>
  <c r="K122" i="19"/>
  <c r="H107" i="19"/>
  <c r="H122" i="19"/>
  <c r="K104" i="19"/>
  <c r="H104" i="19"/>
  <c r="K103" i="19"/>
  <c r="H103" i="19"/>
  <c r="K102" i="19"/>
  <c r="H102" i="19"/>
  <c r="K101" i="19"/>
  <c r="H101" i="19"/>
  <c r="K100" i="19"/>
  <c r="H100" i="19"/>
  <c r="K99" i="19"/>
  <c r="H99" i="19"/>
  <c r="K98" i="19"/>
  <c r="H98" i="19"/>
  <c r="K97" i="19"/>
  <c r="H97" i="19"/>
  <c r="K96" i="19"/>
  <c r="H96" i="19"/>
  <c r="K95" i="19"/>
  <c r="H95" i="19"/>
  <c r="K94" i="19"/>
  <c r="H94" i="19"/>
  <c r="K93" i="19"/>
  <c r="H93" i="19"/>
  <c r="K92" i="19"/>
  <c r="H92" i="19"/>
  <c r="K84" i="19"/>
  <c r="H84" i="19"/>
  <c r="K83" i="19"/>
  <c r="H83" i="19"/>
  <c r="K82" i="19"/>
  <c r="H82" i="19"/>
  <c r="K81" i="19"/>
  <c r="H81" i="19"/>
  <c r="K80" i="19"/>
  <c r="H80" i="19"/>
  <c r="K79" i="19"/>
  <c r="H79" i="19"/>
  <c r="K78" i="19"/>
  <c r="H78" i="19"/>
  <c r="K77" i="19"/>
  <c r="H77" i="19"/>
  <c r="K76" i="19"/>
  <c r="H76" i="19"/>
  <c r="K75" i="19"/>
  <c r="H75" i="19"/>
  <c r="K74" i="19"/>
  <c r="H74" i="19"/>
  <c r="K73" i="19"/>
  <c r="H73" i="19"/>
  <c r="K72" i="19"/>
  <c r="H72" i="19"/>
  <c r="K71" i="19"/>
  <c r="H71" i="19"/>
  <c r="K70" i="19"/>
  <c r="H70" i="19"/>
  <c r="K69" i="19"/>
  <c r="H69" i="19"/>
  <c r="K68" i="19"/>
  <c r="H68" i="19"/>
  <c r="K67" i="19"/>
  <c r="H67" i="19"/>
  <c r="K66" i="19"/>
  <c r="H66" i="19"/>
  <c r="K65" i="19"/>
  <c r="H65" i="19"/>
  <c r="K64" i="19"/>
  <c r="H64" i="19"/>
  <c r="K63" i="19"/>
  <c r="H63" i="19"/>
  <c r="K62" i="19"/>
  <c r="H62" i="19"/>
  <c r="K61" i="19"/>
  <c r="H61" i="19"/>
  <c r="K60" i="19"/>
  <c r="H60" i="19"/>
  <c r="K59" i="19"/>
  <c r="H59" i="19"/>
  <c r="K58" i="19"/>
  <c r="H58" i="19"/>
  <c r="K57" i="19"/>
  <c r="H57" i="19"/>
  <c r="K56" i="19"/>
  <c r="H56" i="19"/>
  <c r="K55" i="19"/>
  <c r="H55" i="19"/>
  <c r="K54" i="19"/>
  <c r="H54" i="19"/>
  <c r="K53" i="19"/>
  <c r="H53" i="19"/>
  <c r="K52" i="19"/>
  <c r="H52" i="19"/>
  <c r="K51" i="19"/>
  <c r="H51" i="19"/>
  <c r="K50" i="19"/>
  <c r="H50" i="19"/>
  <c r="K49" i="19"/>
  <c r="H49" i="19"/>
  <c r="K48" i="19"/>
  <c r="H48" i="19"/>
  <c r="K47" i="19"/>
  <c r="H47" i="19"/>
  <c r="K46" i="19"/>
  <c r="H46" i="19"/>
  <c r="K45" i="19"/>
  <c r="H45" i="19"/>
  <c r="K44" i="19"/>
  <c r="H44" i="19"/>
  <c r="K43" i="19"/>
  <c r="H43" i="19"/>
  <c r="K42" i="19"/>
  <c r="H42" i="19"/>
  <c r="K41" i="19"/>
  <c r="H41" i="19"/>
  <c r="K40" i="19"/>
  <c r="H40" i="19"/>
  <c r="K39" i="19"/>
  <c r="H39" i="19"/>
  <c r="K38" i="19"/>
  <c r="H38" i="19"/>
  <c r="K37" i="19"/>
  <c r="H37" i="19"/>
  <c r="K36" i="19"/>
  <c r="H36" i="19"/>
  <c r="K35" i="19"/>
  <c r="H35" i="19"/>
  <c r="K34" i="19"/>
  <c r="H34" i="19"/>
  <c r="K33" i="19"/>
  <c r="H33" i="19"/>
  <c r="K32" i="19"/>
  <c r="H32" i="19"/>
  <c r="K31" i="19"/>
  <c r="H31" i="19"/>
  <c r="K30" i="19"/>
  <c r="H30" i="19"/>
  <c r="K29" i="19"/>
  <c r="H29" i="19"/>
  <c r="K28" i="19"/>
  <c r="H28" i="19"/>
  <c r="K27" i="19"/>
  <c r="H27" i="19"/>
  <c r="K26" i="19"/>
  <c r="H26" i="19"/>
  <c r="K25" i="19"/>
  <c r="H25" i="19"/>
  <c r="K24" i="19"/>
  <c r="H24" i="19"/>
  <c r="K23" i="19"/>
  <c r="H23" i="19"/>
  <c r="K22" i="19"/>
  <c r="H22" i="19"/>
  <c r="K21" i="19"/>
  <c r="H21" i="19"/>
  <c r="K20" i="19"/>
  <c r="H20" i="19"/>
  <c r="K19" i="19"/>
  <c r="H19" i="19"/>
  <c r="K18" i="19"/>
  <c r="H18" i="19"/>
  <c r="K17" i="19"/>
  <c r="H17" i="19"/>
  <c r="K16" i="19"/>
  <c r="H16" i="19"/>
  <c r="K15" i="19"/>
  <c r="H15" i="19"/>
  <c r="K14" i="19"/>
  <c r="H14" i="19"/>
  <c r="K13" i="19"/>
  <c r="H13" i="19"/>
  <c r="K12" i="19"/>
  <c r="H12" i="19"/>
  <c r="K11" i="19"/>
  <c r="H11" i="19"/>
  <c r="H10" i="19"/>
  <c r="K9" i="19"/>
  <c r="H9" i="19"/>
  <c r="C2" i="19"/>
  <c r="C1" i="19"/>
  <c r="H9" i="20"/>
  <c r="H35" i="20"/>
  <c r="H36" i="20"/>
  <c r="H37" i="20"/>
  <c r="H59" i="20"/>
  <c r="H56" i="20"/>
  <c r="H57" i="20"/>
  <c r="H51" i="20"/>
  <c r="H50" i="20"/>
  <c r="H53" i="20"/>
  <c r="H46" i="20"/>
  <c r="H61" i="20"/>
  <c r="H39" i="20"/>
  <c r="H40" i="20"/>
  <c r="H41" i="20"/>
  <c r="H42" i="20"/>
  <c r="H43" i="20"/>
  <c r="H44" i="20"/>
  <c r="H10" i="20"/>
  <c r="D10" i="20"/>
  <c r="D9" i="20"/>
  <c r="D61" i="20"/>
  <c r="H60" i="20"/>
  <c r="D60" i="20"/>
  <c r="D59" i="20"/>
  <c r="H58" i="20"/>
  <c r="D58" i="20"/>
  <c r="D57" i="20"/>
  <c r="D56" i="20"/>
  <c r="H55" i="20"/>
  <c r="D55" i="20"/>
  <c r="H54" i="20"/>
  <c r="D54" i="20"/>
  <c r="D53" i="20"/>
  <c r="H52" i="20"/>
  <c r="D52" i="20"/>
  <c r="D51" i="20"/>
  <c r="D50" i="20"/>
  <c r="H49" i="20"/>
  <c r="D49" i="20"/>
  <c r="H48" i="20"/>
  <c r="D48" i="20"/>
  <c r="H47" i="20"/>
  <c r="D47" i="20"/>
  <c r="D46" i="20"/>
  <c r="H45" i="20"/>
  <c r="D45" i="20"/>
  <c r="D44" i="20"/>
  <c r="D43" i="20"/>
  <c r="D42" i="20"/>
  <c r="D41" i="20"/>
  <c r="D40" i="20"/>
  <c r="D39" i="20"/>
  <c r="D37" i="20"/>
  <c r="D73" i="20" s="1"/>
  <c r="D36" i="20"/>
  <c r="D35" i="20"/>
  <c r="C2" i="20"/>
  <c r="C1" i="20"/>
  <c r="D15" i="21"/>
  <c r="C15" i="21"/>
  <c r="C2" i="21"/>
  <c r="C1" i="21"/>
  <c r="G15" i="16"/>
  <c r="D9" i="16"/>
  <c r="F9" i="16"/>
  <c r="C9" i="16"/>
  <c r="C325" i="16" s="1"/>
  <c r="E9" i="16"/>
  <c r="F294" i="16"/>
  <c r="E294" i="16"/>
  <c r="D294" i="16"/>
  <c r="C294" i="16"/>
  <c r="H321" i="16"/>
  <c r="G321" i="16"/>
  <c r="H320" i="16"/>
  <c r="G320" i="16"/>
  <c r="H319" i="16"/>
  <c r="G319" i="16"/>
  <c r="H318" i="16"/>
  <c r="G318" i="16"/>
  <c r="H317" i="16"/>
  <c r="G317" i="16"/>
  <c r="H316" i="16"/>
  <c r="G316" i="16"/>
  <c r="H315" i="16"/>
  <c r="G315" i="16"/>
  <c r="H314" i="16"/>
  <c r="G314" i="16"/>
  <c r="H313" i="16"/>
  <c r="G313" i="16"/>
  <c r="H312" i="16"/>
  <c r="G312" i="16"/>
  <c r="H311" i="16"/>
  <c r="G311" i="16"/>
  <c r="H310" i="16"/>
  <c r="G310" i="16"/>
  <c r="H309" i="16"/>
  <c r="G309" i="16"/>
  <c r="H308" i="16"/>
  <c r="G308" i="16"/>
  <c r="H307" i="16"/>
  <c r="G307" i="16"/>
  <c r="H306" i="16"/>
  <c r="G306" i="16"/>
  <c r="H305" i="16"/>
  <c r="G305" i="16"/>
  <c r="H304" i="16"/>
  <c r="G304" i="16"/>
  <c r="H303" i="16"/>
  <c r="G303" i="16"/>
  <c r="H302" i="16"/>
  <c r="G302" i="16"/>
  <c r="H301" i="16"/>
  <c r="G301" i="16"/>
  <c r="H300" i="16"/>
  <c r="G300" i="16"/>
  <c r="H299" i="16"/>
  <c r="G299" i="16"/>
  <c r="H298" i="16"/>
  <c r="G298" i="16"/>
  <c r="H297" i="16"/>
  <c r="G297" i="16"/>
  <c r="H296" i="16"/>
  <c r="H294" i="16" s="1"/>
  <c r="G296" i="16"/>
  <c r="G294" i="16" s="1"/>
  <c r="H293" i="16"/>
  <c r="G293" i="16"/>
  <c r="H292" i="16"/>
  <c r="G292" i="16"/>
  <c r="F195" i="16"/>
  <c r="E195" i="16"/>
  <c r="D195" i="16"/>
  <c r="C195" i="16"/>
  <c r="H262" i="16"/>
  <c r="G262" i="16"/>
  <c r="H261" i="16"/>
  <c r="G261" i="16"/>
  <c r="H260" i="16"/>
  <c r="G260" i="16"/>
  <c r="H259" i="16"/>
  <c r="G259" i="16"/>
  <c r="H258" i="16"/>
  <c r="G258" i="16"/>
  <c r="H257" i="16"/>
  <c r="G257" i="16"/>
  <c r="H256" i="16"/>
  <c r="G256" i="16"/>
  <c r="H255" i="16"/>
  <c r="G255" i="16"/>
  <c r="H254" i="16"/>
  <c r="G254" i="16"/>
  <c r="H253" i="16"/>
  <c r="G253" i="16"/>
  <c r="H252" i="16"/>
  <c r="G252" i="16"/>
  <c r="H251" i="16"/>
  <c r="G251" i="16"/>
  <c r="H250" i="16"/>
  <c r="G250" i="16"/>
  <c r="H249" i="16"/>
  <c r="G249" i="16"/>
  <c r="H248" i="16"/>
  <c r="G248" i="16"/>
  <c r="H247" i="16"/>
  <c r="G247" i="16"/>
  <c r="H246" i="16"/>
  <c r="G246" i="16"/>
  <c r="H245" i="16"/>
  <c r="G245" i="16"/>
  <c r="H244" i="16"/>
  <c r="G244" i="16"/>
  <c r="H243" i="16"/>
  <c r="G243" i="16"/>
  <c r="H242" i="16"/>
  <c r="G242" i="16"/>
  <c r="H241" i="16"/>
  <c r="G241" i="16"/>
  <c r="H240" i="16"/>
  <c r="G240" i="16"/>
  <c r="H239" i="16"/>
  <c r="G239" i="16"/>
  <c r="H238" i="16"/>
  <c r="G238" i="16"/>
  <c r="H237" i="16"/>
  <c r="G237" i="16"/>
  <c r="H236" i="16"/>
  <c r="G236" i="16"/>
  <c r="H235" i="16"/>
  <c r="G235" i="16"/>
  <c r="H234" i="16"/>
  <c r="G234" i="16"/>
  <c r="H233" i="16"/>
  <c r="G233" i="16"/>
  <c r="H232" i="16"/>
  <c r="G232" i="16"/>
  <c r="H231" i="16"/>
  <c r="G231" i="16"/>
  <c r="H230" i="16"/>
  <c r="G230" i="16"/>
  <c r="H229" i="16"/>
  <c r="G229" i="16"/>
  <c r="H228" i="16"/>
  <c r="G228" i="16"/>
  <c r="H227" i="16"/>
  <c r="G227" i="16"/>
  <c r="H226" i="16"/>
  <c r="G226" i="16"/>
  <c r="H225" i="16"/>
  <c r="G225" i="16"/>
  <c r="H224" i="16"/>
  <c r="G224" i="16"/>
  <c r="H223" i="16"/>
  <c r="G223" i="16"/>
  <c r="H222" i="16"/>
  <c r="G222" i="16"/>
  <c r="H221" i="16"/>
  <c r="G221" i="16"/>
  <c r="H220" i="16"/>
  <c r="G220" i="16"/>
  <c r="H219" i="16"/>
  <c r="G219" i="16"/>
  <c r="H218" i="16"/>
  <c r="G218" i="16"/>
  <c r="H217" i="16"/>
  <c r="G217" i="16"/>
  <c r="H216" i="16"/>
  <c r="G216" i="16"/>
  <c r="H215" i="16"/>
  <c r="G215" i="16"/>
  <c r="H214" i="16"/>
  <c r="G214" i="16"/>
  <c r="H213" i="16"/>
  <c r="G213" i="16"/>
  <c r="H212" i="16"/>
  <c r="G212" i="16"/>
  <c r="H211" i="16"/>
  <c r="G211" i="16"/>
  <c r="H210" i="16"/>
  <c r="G210" i="16"/>
  <c r="H209" i="16"/>
  <c r="G209" i="16"/>
  <c r="H208" i="16"/>
  <c r="G208" i="16"/>
  <c r="H207" i="16"/>
  <c r="G207" i="16"/>
  <c r="H206" i="16"/>
  <c r="G206" i="16"/>
  <c r="H205" i="16"/>
  <c r="G205" i="16"/>
  <c r="H204" i="16"/>
  <c r="G204" i="16"/>
  <c r="H203" i="16"/>
  <c r="G203" i="16"/>
  <c r="H202" i="16"/>
  <c r="G202" i="16"/>
  <c r="H201" i="16"/>
  <c r="G201" i="16"/>
  <c r="H200" i="16"/>
  <c r="G200" i="16"/>
  <c r="H199" i="16"/>
  <c r="G199" i="16"/>
  <c r="H198" i="16"/>
  <c r="G198" i="16"/>
  <c r="H197" i="16"/>
  <c r="G197" i="16"/>
  <c r="G195" i="16" s="1"/>
  <c r="H194" i="16"/>
  <c r="G194" i="16"/>
  <c r="H193" i="16"/>
  <c r="G193" i="16"/>
  <c r="H124" i="16"/>
  <c r="H125" i="16"/>
  <c r="H126" i="16"/>
  <c r="H127" i="16"/>
  <c r="H128" i="16"/>
  <c r="H129" i="16"/>
  <c r="H130" i="16"/>
  <c r="H131" i="16"/>
  <c r="H132" i="16"/>
  <c r="H133" i="16"/>
  <c r="H134" i="16"/>
  <c r="H135" i="16"/>
  <c r="H136" i="16"/>
  <c r="H137" i="16"/>
  <c r="H138" i="16"/>
  <c r="H139" i="16"/>
  <c r="H140" i="16"/>
  <c r="H141" i="16"/>
  <c r="H142" i="16"/>
  <c r="H143" i="16"/>
  <c r="H144" i="16"/>
  <c r="H145" i="16"/>
  <c r="H146" i="16"/>
  <c r="H147" i="16"/>
  <c r="H148" i="16"/>
  <c r="H149" i="16"/>
  <c r="H150" i="16"/>
  <c r="H151" i="16"/>
  <c r="H152" i="16"/>
  <c r="H153" i="16"/>
  <c r="H154" i="16"/>
  <c r="H155" i="16"/>
  <c r="H156" i="16"/>
  <c r="H157" i="16"/>
  <c r="H158" i="16"/>
  <c r="H159" i="16"/>
  <c r="H160" i="16"/>
  <c r="H161" i="16"/>
  <c r="H162" i="16"/>
  <c r="H163" i="16"/>
  <c r="H164" i="16"/>
  <c r="H165" i="16"/>
  <c r="H166" i="16"/>
  <c r="H167" i="16"/>
  <c r="H168" i="16"/>
  <c r="H169" i="16"/>
  <c r="H170" i="16"/>
  <c r="H171" i="16"/>
  <c r="H172" i="16"/>
  <c r="H173" i="16"/>
  <c r="H174" i="16"/>
  <c r="H175" i="16"/>
  <c r="H176" i="16"/>
  <c r="H177" i="16"/>
  <c r="H178" i="16"/>
  <c r="H179" i="16"/>
  <c r="H180" i="16"/>
  <c r="H181" i="16"/>
  <c r="H182" i="16"/>
  <c r="H183" i="16"/>
  <c r="H184" i="16"/>
  <c r="H185" i="16"/>
  <c r="H186" i="16"/>
  <c r="H187" i="16"/>
  <c r="H188" i="16"/>
  <c r="H189" i="16"/>
  <c r="H190" i="16"/>
  <c r="H191" i="16"/>
  <c r="H122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F122" i="16"/>
  <c r="E122" i="16"/>
  <c r="D122" i="16"/>
  <c r="C122" i="16"/>
  <c r="H121" i="16"/>
  <c r="G121" i="16"/>
  <c r="H120" i="16"/>
  <c r="G120" i="16"/>
  <c r="H118" i="16"/>
  <c r="H117" i="16"/>
  <c r="G117" i="16"/>
  <c r="H116" i="16"/>
  <c r="G116" i="16"/>
  <c r="H115" i="16"/>
  <c r="G115" i="16"/>
  <c r="H114" i="16"/>
  <c r="G114" i="16"/>
  <c r="H113" i="16"/>
  <c r="G113" i="16"/>
  <c r="H112" i="16"/>
  <c r="G112" i="16"/>
  <c r="H111" i="16"/>
  <c r="G111" i="16"/>
  <c r="H110" i="16"/>
  <c r="G110" i="16"/>
  <c r="H109" i="16"/>
  <c r="G109" i="16"/>
  <c r="H108" i="16"/>
  <c r="G108" i="16"/>
  <c r="H107" i="16"/>
  <c r="G107" i="16"/>
  <c r="H106" i="16"/>
  <c r="G106" i="16"/>
  <c r="H105" i="16"/>
  <c r="G105" i="16"/>
  <c r="H104" i="16"/>
  <c r="G104" i="16"/>
  <c r="H103" i="16"/>
  <c r="G103" i="16"/>
  <c r="H102" i="16"/>
  <c r="G102" i="16"/>
  <c r="H101" i="16"/>
  <c r="G101" i="16"/>
  <c r="H100" i="16"/>
  <c r="G100" i="16"/>
  <c r="H99" i="16"/>
  <c r="G99" i="16"/>
  <c r="H98" i="16"/>
  <c r="G98" i="16"/>
  <c r="H97" i="16"/>
  <c r="G97" i="16"/>
  <c r="H96" i="16"/>
  <c r="G96" i="16"/>
  <c r="D95" i="16"/>
  <c r="H95" i="16" s="1"/>
  <c r="F95" i="16"/>
  <c r="C95" i="16"/>
  <c r="E95" i="16"/>
  <c r="G95" i="16"/>
  <c r="H94" i="16"/>
  <c r="G94" i="16"/>
  <c r="H93" i="16"/>
  <c r="G93" i="16"/>
  <c r="H92" i="16"/>
  <c r="G92" i="16"/>
  <c r="H91" i="16"/>
  <c r="G91" i="16"/>
  <c r="H90" i="16"/>
  <c r="G90" i="16"/>
  <c r="H89" i="16"/>
  <c r="G89" i="16"/>
  <c r="H88" i="16"/>
  <c r="G88" i="16"/>
  <c r="H87" i="16"/>
  <c r="G87" i="16"/>
  <c r="H86" i="16"/>
  <c r="G86" i="16"/>
  <c r="H85" i="16"/>
  <c r="G85" i="16"/>
  <c r="H84" i="16"/>
  <c r="G84" i="16"/>
  <c r="H83" i="16"/>
  <c r="G83" i="16"/>
  <c r="H82" i="16"/>
  <c r="G82" i="16"/>
  <c r="H81" i="16"/>
  <c r="G81" i="16"/>
  <c r="H80" i="16"/>
  <c r="G80" i="16"/>
  <c r="H79" i="16"/>
  <c r="G79" i="16"/>
  <c r="H78" i="16"/>
  <c r="G78" i="16"/>
  <c r="H77" i="16"/>
  <c r="G77" i="16"/>
  <c r="H76" i="16"/>
  <c r="G76" i="16"/>
  <c r="H75" i="16"/>
  <c r="G75" i="16"/>
  <c r="H74" i="16"/>
  <c r="G74" i="16"/>
  <c r="H73" i="16"/>
  <c r="G73" i="16"/>
  <c r="H72" i="16"/>
  <c r="G72" i="16"/>
  <c r="H71" i="16"/>
  <c r="G71" i="16"/>
  <c r="H70" i="16"/>
  <c r="G70" i="16"/>
  <c r="H69" i="16"/>
  <c r="G69" i="16"/>
  <c r="D68" i="16"/>
  <c r="F68" i="16"/>
  <c r="H68" i="16"/>
  <c r="C68" i="16"/>
  <c r="G68" i="16" s="1"/>
  <c r="E68" i="16"/>
  <c r="H67" i="16"/>
  <c r="G67" i="16"/>
  <c r="H66" i="16"/>
  <c r="G66" i="16"/>
  <c r="H65" i="16"/>
  <c r="G65" i="16"/>
  <c r="H64" i="16"/>
  <c r="G64" i="16"/>
  <c r="H63" i="16"/>
  <c r="G63" i="16"/>
  <c r="H62" i="16"/>
  <c r="G62" i="16"/>
  <c r="H61" i="16"/>
  <c r="G61" i="16"/>
  <c r="H60" i="16"/>
  <c r="G60" i="16"/>
  <c r="H59" i="16"/>
  <c r="G59" i="16"/>
  <c r="H58" i="16"/>
  <c r="G58" i="16"/>
  <c r="H57" i="16"/>
  <c r="G57" i="16"/>
  <c r="H56" i="16"/>
  <c r="G56" i="16"/>
  <c r="H55" i="16"/>
  <c r="G55" i="16"/>
  <c r="H54" i="16"/>
  <c r="G54" i="16"/>
  <c r="H53" i="16"/>
  <c r="G53" i="16"/>
  <c r="H52" i="16"/>
  <c r="G52" i="16"/>
  <c r="H51" i="16"/>
  <c r="G51" i="16"/>
  <c r="H50" i="16"/>
  <c r="G50" i="16"/>
  <c r="H49" i="16"/>
  <c r="G49" i="16"/>
  <c r="H48" i="16"/>
  <c r="G48" i="16"/>
  <c r="H47" i="16"/>
  <c r="G47" i="16"/>
  <c r="H46" i="16"/>
  <c r="G46" i="16"/>
  <c r="H45" i="16"/>
  <c r="G45" i="16"/>
  <c r="H44" i="16"/>
  <c r="G44" i="16"/>
  <c r="H43" i="16"/>
  <c r="G43" i="16"/>
  <c r="H42" i="16"/>
  <c r="G42" i="16"/>
  <c r="H41" i="16"/>
  <c r="G41" i="16"/>
  <c r="H40" i="16"/>
  <c r="G40" i="16"/>
  <c r="H39" i="16"/>
  <c r="G39" i="16"/>
  <c r="H38" i="16"/>
  <c r="G38" i="16"/>
  <c r="H37" i="16"/>
  <c r="G37" i="16"/>
  <c r="H36" i="16"/>
  <c r="G36" i="16"/>
  <c r="H35" i="16"/>
  <c r="G35" i="16"/>
  <c r="H34" i="16"/>
  <c r="G34" i="16"/>
  <c r="H33" i="16"/>
  <c r="G33" i="16"/>
  <c r="H32" i="16"/>
  <c r="G32" i="16"/>
  <c r="H31" i="16"/>
  <c r="G31" i="16"/>
  <c r="D30" i="16"/>
  <c r="F30" i="16"/>
  <c r="H30" i="16"/>
  <c r="C30" i="16"/>
  <c r="E30" i="16"/>
  <c r="E10" i="16" s="1"/>
  <c r="E326" i="16" s="1"/>
  <c r="H29" i="16"/>
  <c r="G29" i="16"/>
  <c r="H28" i="16"/>
  <c r="G28" i="16"/>
  <c r="H27" i="16"/>
  <c r="G27" i="16"/>
  <c r="H26" i="16"/>
  <c r="G26" i="16"/>
  <c r="H25" i="16"/>
  <c r="G25" i="16"/>
  <c r="H24" i="16"/>
  <c r="G24" i="16"/>
  <c r="H23" i="16"/>
  <c r="G23" i="16"/>
  <c r="H22" i="16"/>
  <c r="G22" i="16"/>
  <c r="H21" i="16"/>
  <c r="G21" i="16"/>
  <c r="H20" i="16"/>
  <c r="G20" i="16"/>
  <c r="H19" i="16"/>
  <c r="G19" i="16"/>
  <c r="H18" i="16"/>
  <c r="G18" i="16"/>
  <c r="H17" i="16"/>
  <c r="G17" i="16"/>
  <c r="H16" i="16"/>
  <c r="G16" i="16"/>
  <c r="D15" i="16"/>
  <c r="F15" i="16"/>
  <c r="F10" i="16" s="1"/>
  <c r="F326" i="16" s="1"/>
  <c r="C15" i="16"/>
  <c r="E15" i="16"/>
  <c r="H14" i="16"/>
  <c r="G14" i="16"/>
  <c r="H13" i="16"/>
  <c r="G13" i="16"/>
  <c r="H12" i="16"/>
  <c r="G12" i="16"/>
  <c r="H11" i="16"/>
  <c r="G11" i="16"/>
  <c r="H8" i="16"/>
  <c r="G8" i="16"/>
  <c r="G324" i="16" s="1"/>
  <c r="H42" i="7"/>
  <c r="H41" i="7"/>
  <c r="G43" i="7"/>
  <c r="G42" i="7"/>
  <c r="G41" i="7"/>
  <c r="G40" i="7"/>
  <c r="F43" i="7"/>
  <c r="F42" i="7"/>
  <c r="F41" i="7"/>
  <c r="E43" i="7"/>
  <c r="E42" i="7"/>
  <c r="E41" i="7"/>
  <c r="E40" i="7"/>
  <c r="D43" i="7"/>
  <c r="D42" i="7"/>
  <c r="D41" i="7"/>
  <c r="D40" i="7"/>
  <c r="C1684" i="14"/>
  <c r="C1683" i="14"/>
  <c r="H308" i="11"/>
  <c r="H309" i="11"/>
  <c r="H310" i="11"/>
  <c r="H311" i="11"/>
  <c r="H312" i="11"/>
  <c r="H314" i="11"/>
  <c r="G308" i="11"/>
  <c r="G309" i="11"/>
  <c r="G310" i="11"/>
  <c r="G311" i="11"/>
  <c r="G312" i="11"/>
  <c r="F314" i="11"/>
  <c r="E314" i="11"/>
  <c r="D314" i="11"/>
  <c r="C314" i="11"/>
  <c r="C301" i="11"/>
  <c r="C300" i="11"/>
  <c r="F8" i="10"/>
  <c r="E8" i="10"/>
  <c r="D8" i="10"/>
  <c r="C8" i="10"/>
  <c r="H36" i="7"/>
  <c r="G36" i="7"/>
  <c r="C1259" i="14"/>
  <c r="C1258" i="14"/>
  <c r="H285" i="11"/>
  <c r="H286" i="11"/>
  <c r="H287" i="11"/>
  <c r="H291" i="11" s="1"/>
  <c r="H288" i="11"/>
  <c r="G285" i="11"/>
  <c r="G286" i="11"/>
  <c r="G291" i="11" s="1"/>
  <c r="G287" i="11"/>
  <c r="G288" i="11"/>
  <c r="F291" i="11"/>
  <c r="E291" i="11"/>
  <c r="D291" i="11"/>
  <c r="C291" i="11"/>
  <c r="C278" i="11"/>
  <c r="C277" i="11"/>
  <c r="H32" i="7"/>
  <c r="G32" i="7"/>
  <c r="K32" i="7" s="1"/>
  <c r="H263" i="11"/>
  <c r="H268" i="11" s="1"/>
  <c r="H264" i="11"/>
  <c r="G263" i="11"/>
  <c r="G264" i="11"/>
  <c r="G268" i="11"/>
  <c r="F268" i="11"/>
  <c r="E268" i="11"/>
  <c r="D268" i="11"/>
  <c r="C268" i="11"/>
  <c r="C256" i="11"/>
  <c r="C255" i="11"/>
  <c r="H31" i="7"/>
  <c r="H43" i="7" s="1"/>
  <c r="H880" i="14"/>
  <c r="F880" i="14"/>
  <c r="E880" i="14"/>
  <c r="D880" i="14"/>
  <c r="C880" i="14"/>
  <c r="C867" i="14"/>
  <c r="C866" i="14"/>
  <c r="H240" i="11"/>
  <c r="H241" i="11"/>
  <c r="H242" i="11"/>
  <c r="H243" i="11"/>
  <c r="H246" i="11"/>
  <c r="G240" i="11"/>
  <c r="G241" i="11"/>
  <c r="G242" i="11"/>
  <c r="G246" i="11" s="1"/>
  <c r="G243" i="11"/>
  <c r="F246" i="11"/>
  <c r="E246" i="11"/>
  <c r="D246" i="11"/>
  <c r="C246" i="11"/>
  <c r="C233" i="11"/>
  <c r="C232" i="11"/>
  <c r="H24" i="7"/>
  <c r="L24" i="7" s="1"/>
  <c r="G24" i="7"/>
  <c r="G758" i="14"/>
  <c r="F758" i="14"/>
  <c r="E758" i="14"/>
  <c r="D758" i="14"/>
  <c r="C758" i="14"/>
  <c r="H217" i="11"/>
  <c r="H218" i="11"/>
  <c r="G217" i="11"/>
  <c r="G218" i="11"/>
  <c r="G223" i="11" s="1"/>
  <c r="D223" i="11"/>
  <c r="C223" i="11"/>
  <c r="C210" i="11"/>
  <c r="C209" i="11"/>
  <c r="H20" i="7"/>
  <c r="G20" i="7"/>
  <c r="F20" i="7"/>
  <c r="F40" i="7" s="1"/>
  <c r="E20" i="7"/>
  <c r="I20" i="7" s="1"/>
  <c r="F694" i="14"/>
  <c r="E694" i="14"/>
  <c r="D694" i="14"/>
  <c r="C694" i="14"/>
  <c r="C681" i="14"/>
  <c r="C680" i="14"/>
  <c r="H194" i="11"/>
  <c r="H195" i="11"/>
  <c r="H200" i="11" s="1"/>
  <c r="H196" i="11"/>
  <c r="G194" i="11"/>
  <c r="G195" i="11"/>
  <c r="G200" i="11" s="1"/>
  <c r="G196" i="11"/>
  <c r="F200" i="11"/>
  <c r="E200" i="11"/>
  <c r="D200" i="11"/>
  <c r="C200" i="11"/>
  <c r="C187" i="11"/>
  <c r="C186" i="11"/>
  <c r="G641" i="14"/>
  <c r="F641" i="14"/>
  <c r="E641" i="14"/>
  <c r="D641" i="14"/>
  <c r="C641" i="14"/>
  <c r="C628" i="14"/>
  <c r="C627" i="14"/>
  <c r="H171" i="11"/>
  <c r="H172" i="11"/>
  <c r="G171" i="11"/>
  <c r="G172" i="11"/>
  <c r="F177" i="11"/>
  <c r="E177" i="11"/>
  <c r="D177" i="11"/>
  <c r="C177" i="11"/>
  <c r="C164" i="11"/>
  <c r="C163" i="11"/>
  <c r="H565" i="14"/>
  <c r="F565" i="14"/>
  <c r="E565" i="14"/>
  <c r="D565" i="14"/>
  <c r="C565" i="14"/>
  <c r="C552" i="14"/>
  <c r="C551" i="14"/>
  <c r="H148" i="11"/>
  <c r="H154" i="11" s="1"/>
  <c r="H149" i="11"/>
  <c r="H150" i="11"/>
  <c r="G148" i="11"/>
  <c r="G154" i="11" s="1"/>
  <c r="G149" i="11"/>
  <c r="G150" i="11"/>
  <c r="F154" i="11"/>
  <c r="E154" i="11"/>
  <c r="D154" i="11"/>
  <c r="C154" i="11"/>
  <c r="C141" i="11"/>
  <c r="C140" i="11"/>
  <c r="C500" i="14"/>
  <c r="C499" i="14"/>
  <c r="H125" i="11"/>
  <c r="H126" i="11"/>
  <c r="H127" i="11"/>
  <c r="H128" i="11"/>
  <c r="H131" i="11"/>
  <c r="G125" i="11"/>
  <c r="G126" i="11"/>
  <c r="G127" i="11"/>
  <c r="G128" i="11"/>
  <c r="F131" i="11"/>
  <c r="E131" i="11"/>
  <c r="D131" i="11"/>
  <c r="C131" i="11"/>
  <c r="C118" i="11"/>
  <c r="C117" i="11"/>
  <c r="F334" i="14"/>
  <c r="E334" i="14"/>
  <c r="D334" i="14"/>
  <c r="C334" i="14"/>
  <c r="C321" i="14"/>
  <c r="C320" i="14"/>
  <c r="C95" i="11"/>
  <c r="C94" i="11"/>
  <c r="G235" i="14"/>
  <c r="F235" i="14"/>
  <c r="E235" i="14"/>
  <c r="D235" i="14"/>
  <c r="C235" i="14"/>
  <c r="C222" i="14"/>
  <c r="C221" i="14"/>
  <c r="H79" i="11"/>
  <c r="H80" i="11"/>
  <c r="H85" i="11" s="1"/>
  <c r="G79" i="11"/>
  <c r="G85" i="11" s="1"/>
  <c r="G80" i="11"/>
  <c r="F85" i="11"/>
  <c r="E85" i="11"/>
  <c r="D85" i="11"/>
  <c r="C85" i="11"/>
  <c r="C72" i="11"/>
  <c r="C71" i="11"/>
  <c r="F174" i="14"/>
  <c r="E174" i="14"/>
  <c r="D174" i="14"/>
  <c r="C174" i="14"/>
  <c r="C161" i="14"/>
  <c r="C160" i="14"/>
  <c r="H56" i="11"/>
  <c r="H57" i="11"/>
  <c r="H62" i="11"/>
  <c r="G56" i="11"/>
  <c r="G62" i="11" s="1"/>
  <c r="G57" i="11"/>
  <c r="F62" i="11"/>
  <c r="E62" i="11"/>
  <c r="D62" i="11"/>
  <c r="C62" i="11"/>
  <c r="C49" i="11"/>
  <c r="C48" i="11"/>
  <c r="H78" i="14"/>
  <c r="H79" i="14"/>
  <c r="H80" i="14"/>
  <c r="H81" i="14"/>
  <c r="H82" i="14"/>
  <c r="H83" i="14"/>
  <c r="H84" i="14"/>
  <c r="H85" i="14"/>
  <c r="H86" i="14"/>
  <c r="H87" i="14"/>
  <c r="H88" i="14"/>
  <c r="H89" i="14"/>
  <c r="H90" i="14"/>
  <c r="H91" i="14"/>
  <c r="H92" i="14"/>
  <c r="H93" i="14"/>
  <c r="H94" i="14"/>
  <c r="H95" i="14"/>
  <c r="H96" i="14"/>
  <c r="H97" i="14"/>
  <c r="H98" i="14"/>
  <c r="H99" i="14"/>
  <c r="H100" i="14"/>
  <c r="H101" i="14"/>
  <c r="H102" i="14"/>
  <c r="H103" i="14"/>
  <c r="H104" i="14"/>
  <c r="H105" i="14"/>
  <c r="H106" i="14"/>
  <c r="H107" i="14"/>
  <c r="H108" i="14"/>
  <c r="H109" i="14"/>
  <c r="H110" i="14"/>
  <c r="H111" i="14"/>
  <c r="H112" i="14"/>
  <c r="H113" i="14"/>
  <c r="H114" i="14"/>
  <c r="H115" i="14"/>
  <c r="H116" i="14"/>
  <c r="H117" i="14"/>
  <c r="H118" i="14"/>
  <c r="H119" i="14"/>
  <c r="H120" i="14"/>
  <c r="H121" i="14"/>
  <c r="H122" i="14"/>
  <c r="H123" i="14"/>
  <c r="H124" i="14"/>
  <c r="H125" i="14"/>
  <c r="H126" i="14"/>
  <c r="H127" i="14"/>
  <c r="H128" i="14"/>
  <c r="H129" i="14"/>
  <c r="H130" i="14"/>
  <c r="H131" i="14"/>
  <c r="H132" i="14"/>
  <c r="H133" i="14"/>
  <c r="H134" i="14"/>
  <c r="H135" i="14"/>
  <c r="H136" i="14"/>
  <c r="H137" i="14"/>
  <c r="H138" i="14"/>
  <c r="H139" i="14"/>
  <c r="H156" i="14"/>
  <c r="G78" i="14"/>
  <c r="G156" i="14" s="1"/>
  <c r="G79" i="14"/>
  <c r="G80" i="14"/>
  <c r="G81" i="14"/>
  <c r="G82" i="14"/>
  <c r="G83" i="14"/>
  <c r="G84" i="14"/>
  <c r="G85" i="14"/>
  <c r="G86" i="14"/>
  <c r="G87" i="14"/>
  <c r="G88" i="14"/>
  <c r="G89" i="14"/>
  <c r="G90" i="14"/>
  <c r="G91" i="14"/>
  <c r="G92" i="14"/>
  <c r="G93" i="14"/>
  <c r="G94" i="14"/>
  <c r="G95" i="14"/>
  <c r="G96" i="14"/>
  <c r="G97" i="14"/>
  <c r="G98" i="14"/>
  <c r="G99" i="14"/>
  <c r="G100" i="14"/>
  <c r="G101" i="14"/>
  <c r="G102" i="14"/>
  <c r="G103" i="14"/>
  <c r="G104" i="14"/>
  <c r="G105" i="14"/>
  <c r="G106" i="14"/>
  <c r="G107" i="14"/>
  <c r="G108" i="14"/>
  <c r="G109" i="14"/>
  <c r="G110" i="14"/>
  <c r="G111" i="14"/>
  <c r="G112" i="14"/>
  <c r="G113" i="14"/>
  <c r="G114" i="14"/>
  <c r="G115" i="14"/>
  <c r="G116" i="14"/>
  <c r="G117" i="14"/>
  <c r="G118" i="14"/>
  <c r="G119" i="14"/>
  <c r="G120" i="14"/>
  <c r="G121" i="14"/>
  <c r="G122" i="14"/>
  <c r="G123" i="14"/>
  <c r="G124" i="14"/>
  <c r="G125" i="14"/>
  <c r="G126" i="14"/>
  <c r="G127" i="14"/>
  <c r="G128" i="14"/>
  <c r="G129" i="14"/>
  <c r="G130" i="14"/>
  <c r="G131" i="14"/>
  <c r="G132" i="14"/>
  <c r="G133" i="14"/>
  <c r="G134" i="14"/>
  <c r="G135" i="14"/>
  <c r="G136" i="14"/>
  <c r="G137" i="14"/>
  <c r="G138" i="14"/>
  <c r="G139" i="14"/>
  <c r="F156" i="14"/>
  <c r="E156" i="14"/>
  <c r="D156" i="14"/>
  <c r="C156" i="14"/>
  <c r="C63" i="14"/>
  <c r="C62" i="14"/>
  <c r="H33" i="11"/>
  <c r="H34" i="11"/>
  <c r="H39" i="11"/>
  <c r="G33" i="11"/>
  <c r="G39" i="11" s="1"/>
  <c r="G34" i="11"/>
  <c r="F39" i="11"/>
  <c r="E39" i="11"/>
  <c r="D39" i="11"/>
  <c r="C39" i="11"/>
  <c r="C26" i="11"/>
  <c r="C25" i="11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G16" i="14"/>
  <c r="G17" i="14"/>
  <c r="G18" i="14"/>
  <c r="G19" i="14"/>
  <c r="G20" i="14"/>
  <c r="G21" i="14"/>
  <c r="G22" i="14"/>
  <c r="G23" i="14"/>
  <c r="G24" i="14"/>
  <c r="G25" i="14"/>
  <c r="G26" i="14"/>
  <c r="G27" i="14"/>
  <c r="G28" i="14"/>
  <c r="G29" i="14"/>
  <c r="G30" i="14"/>
  <c r="G31" i="14"/>
  <c r="G32" i="14"/>
  <c r="G33" i="14"/>
  <c r="G34" i="14"/>
  <c r="G35" i="14"/>
  <c r="G36" i="14"/>
  <c r="G37" i="14"/>
  <c r="G38" i="14"/>
  <c r="G39" i="14"/>
  <c r="G58" i="14"/>
  <c r="F58" i="14"/>
  <c r="E58" i="14"/>
  <c r="D58" i="14"/>
  <c r="C58" i="14"/>
  <c r="C2" i="14"/>
  <c r="C1" i="14"/>
  <c r="H10" i="11"/>
  <c r="H11" i="11"/>
  <c r="H16" i="11" s="1"/>
  <c r="G10" i="11"/>
  <c r="G11" i="11"/>
  <c r="G16" i="11"/>
  <c r="F16" i="11"/>
  <c r="E16" i="11"/>
  <c r="D16" i="11"/>
  <c r="C16" i="11"/>
  <c r="C3" i="11"/>
  <c r="C2" i="11"/>
  <c r="C2" i="22"/>
  <c r="C1" i="22"/>
  <c r="F147" i="15"/>
  <c r="F146" i="15"/>
  <c r="D146" i="15"/>
  <c r="E146" i="15"/>
  <c r="C146" i="15"/>
  <c r="F109" i="15"/>
  <c r="H109" i="15" s="1"/>
  <c r="E109" i="15"/>
  <c r="D109" i="15"/>
  <c r="C109" i="15"/>
  <c r="H123" i="15"/>
  <c r="G123" i="15"/>
  <c r="H122" i="15"/>
  <c r="G122" i="15"/>
  <c r="H121" i="15"/>
  <c r="G121" i="15"/>
  <c r="H120" i="15"/>
  <c r="G120" i="15"/>
  <c r="H119" i="15"/>
  <c r="G119" i="15"/>
  <c r="H118" i="15"/>
  <c r="G118" i="15"/>
  <c r="H117" i="15"/>
  <c r="G117" i="15"/>
  <c r="H116" i="15"/>
  <c r="G116" i="15"/>
  <c r="H115" i="15"/>
  <c r="G115" i="15"/>
  <c r="H114" i="15"/>
  <c r="G114" i="15"/>
  <c r="H113" i="15"/>
  <c r="G113" i="15"/>
  <c r="H112" i="15"/>
  <c r="G112" i="15"/>
  <c r="H111" i="15"/>
  <c r="G111" i="15"/>
  <c r="H108" i="15"/>
  <c r="H146" i="15" s="1"/>
  <c r="G108" i="15"/>
  <c r="F73" i="15"/>
  <c r="E73" i="15"/>
  <c r="D73" i="15"/>
  <c r="C73" i="15"/>
  <c r="H100" i="15"/>
  <c r="G100" i="15"/>
  <c r="H99" i="15"/>
  <c r="G99" i="15"/>
  <c r="H98" i="15"/>
  <c r="G98" i="15"/>
  <c r="H97" i="15"/>
  <c r="G97" i="15"/>
  <c r="H96" i="15"/>
  <c r="G96" i="15"/>
  <c r="H95" i="15"/>
  <c r="G95" i="15"/>
  <c r="H94" i="15"/>
  <c r="G94" i="15"/>
  <c r="H93" i="15"/>
  <c r="G93" i="15"/>
  <c r="H92" i="15"/>
  <c r="G92" i="15"/>
  <c r="H91" i="15"/>
  <c r="G91" i="15"/>
  <c r="H90" i="15"/>
  <c r="G90" i="15"/>
  <c r="H89" i="15"/>
  <c r="G89" i="15"/>
  <c r="H88" i="15"/>
  <c r="G88" i="15"/>
  <c r="H87" i="15"/>
  <c r="G87" i="15"/>
  <c r="H86" i="15"/>
  <c r="G86" i="15"/>
  <c r="H85" i="15"/>
  <c r="G85" i="15"/>
  <c r="H84" i="15"/>
  <c r="G84" i="15"/>
  <c r="H83" i="15"/>
  <c r="G83" i="15"/>
  <c r="H82" i="15"/>
  <c r="G82" i="15"/>
  <c r="H81" i="15"/>
  <c r="G81" i="15"/>
  <c r="H80" i="15"/>
  <c r="G80" i="15"/>
  <c r="H79" i="15"/>
  <c r="G79" i="15"/>
  <c r="H78" i="15"/>
  <c r="G78" i="15"/>
  <c r="H77" i="15"/>
  <c r="G77" i="15"/>
  <c r="H76" i="15"/>
  <c r="G76" i="15"/>
  <c r="H75" i="15"/>
  <c r="G75" i="15"/>
  <c r="G73" i="15"/>
  <c r="H72" i="15"/>
  <c r="G72" i="15"/>
  <c r="H64" i="15"/>
  <c r="G64" i="15"/>
  <c r="H63" i="15"/>
  <c r="G63" i="15"/>
  <c r="H62" i="15"/>
  <c r="G62" i="15"/>
  <c r="H61" i="15"/>
  <c r="G61" i="15"/>
  <c r="H60" i="15"/>
  <c r="G60" i="15"/>
  <c r="H59" i="15"/>
  <c r="G59" i="15"/>
  <c r="H58" i="15"/>
  <c r="G58" i="15"/>
  <c r="H57" i="15"/>
  <c r="G57" i="15"/>
  <c r="H56" i="15"/>
  <c r="G56" i="15"/>
  <c r="H55" i="15"/>
  <c r="G55" i="15"/>
  <c r="H54" i="15"/>
  <c r="G54" i="15"/>
  <c r="H53" i="15"/>
  <c r="G53" i="15"/>
  <c r="H52" i="15"/>
  <c r="G52" i="15"/>
  <c r="H51" i="15"/>
  <c r="G51" i="15"/>
  <c r="H50" i="15"/>
  <c r="G50" i="15"/>
  <c r="H49" i="15"/>
  <c r="G49" i="15"/>
  <c r="H48" i="15"/>
  <c r="G48" i="15"/>
  <c r="H47" i="15"/>
  <c r="G47" i="15"/>
  <c r="H46" i="15"/>
  <c r="G46" i="15"/>
  <c r="H45" i="15"/>
  <c r="G45" i="15"/>
  <c r="H44" i="15"/>
  <c r="G44" i="15"/>
  <c r="H43" i="15"/>
  <c r="G43" i="15"/>
  <c r="H42" i="15"/>
  <c r="G42" i="15"/>
  <c r="H41" i="15"/>
  <c r="G41" i="15"/>
  <c r="H40" i="15"/>
  <c r="G40" i="15"/>
  <c r="H39" i="15"/>
  <c r="G39" i="15"/>
  <c r="H38" i="15"/>
  <c r="G38" i="15"/>
  <c r="H37" i="15"/>
  <c r="G37" i="15"/>
  <c r="H36" i="15"/>
  <c r="G36" i="15"/>
  <c r="H35" i="15"/>
  <c r="G35" i="15"/>
  <c r="H34" i="15"/>
  <c r="G34" i="15"/>
  <c r="H33" i="15"/>
  <c r="G33" i="15"/>
  <c r="H32" i="15"/>
  <c r="G32" i="15"/>
  <c r="H31" i="15"/>
  <c r="G31" i="15"/>
  <c r="H30" i="15"/>
  <c r="G30" i="15"/>
  <c r="H29" i="15"/>
  <c r="G29" i="15"/>
  <c r="H28" i="15"/>
  <c r="G28" i="15"/>
  <c r="H27" i="15"/>
  <c r="G27" i="15"/>
  <c r="H26" i="15"/>
  <c r="G26" i="15"/>
  <c r="H25" i="15"/>
  <c r="G25" i="15"/>
  <c r="H24" i="15"/>
  <c r="G24" i="15"/>
  <c r="H23" i="15"/>
  <c r="G23" i="15"/>
  <c r="H22" i="15"/>
  <c r="G22" i="15"/>
  <c r="H21" i="15"/>
  <c r="G21" i="15"/>
  <c r="H20" i="15"/>
  <c r="G20" i="15"/>
  <c r="H19" i="15"/>
  <c r="G19" i="15"/>
  <c r="H18" i="15"/>
  <c r="G18" i="15"/>
  <c r="H17" i="15"/>
  <c r="G17" i="15"/>
  <c r="H16" i="15"/>
  <c r="G16" i="15"/>
  <c r="H15" i="15"/>
  <c r="G15" i="15"/>
  <c r="H14" i="15"/>
  <c r="G14" i="15"/>
  <c r="H13" i="15"/>
  <c r="G13" i="15"/>
  <c r="H12" i="15"/>
  <c r="G12" i="15"/>
  <c r="F10" i="15"/>
  <c r="E10" i="15"/>
  <c r="E147" i="15" s="1"/>
  <c r="D10" i="15"/>
  <c r="C10" i="15"/>
  <c r="C147" i="15" s="1"/>
  <c r="H10" i="15"/>
  <c r="H9" i="15"/>
  <c r="G9" i="15"/>
  <c r="G146" i="15" s="1"/>
  <c r="C2" i="15"/>
  <c r="C1" i="15"/>
  <c r="L27" i="7"/>
  <c r="K27" i="7"/>
  <c r="J27" i="7"/>
  <c r="I27" i="7"/>
  <c r="L26" i="7"/>
  <c r="K26" i="7"/>
  <c r="J26" i="7"/>
  <c r="I26" i="7"/>
  <c r="L25" i="7"/>
  <c r="K25" i="7"/>
  <c r="J25" i="7"/>
  <c r="I25" i="7"/>
  <c r="K24" i="7"/>
  <c r="J24" i="7"/>
  <c r="I24" i="7"/>
  <c r="L23" i="7"/>
  <c r="K23" i="7"/>
  <c r="J23" i="7"/>
  <c r="I23" i="7"/>
  <c r="L22" i="7"/>
  <c r="K22" i="7"/>
  <c r="J22" i="7"/>
  <c r="I22" i="7"/>
  <c r="L21" i="7"/>
  <c r="K21" i="7"/>
  <c r="J21" i="7"/>
  <c r="I21" i="7"/>
  <c r="L20" i="7"/>
  <c r="K20" i="7"/>
  <c r="J20" i="7"/>
  <c r="L19" i="7"/>
  <c r="K19" i="7"/>
  <c r="J19" i="7"/>
  <c r="I19" i="7"/>
  <c r="L18" i="7"/>
  <c r="K18" i="7"/>
  <c r="J18" i="7"/>
  <c r="I18" i="7"/>
  <c r="L17" i="7"/>
  <c r="K17" i="7"/>
  <c r="J17" i="7"/>
  <c r="I17" i="7"/>
  <c r="L16" i="7"/>
  <c r="K16" i="7"/>
  <c r="J16" i="7"/>
  <c r="I16" i="7"/>
  <c r="L15" i="7"/>
  <c r="K15" i="7"/>
  <c r="J15" i="7"/>
  <c r="I15" i="7"/>
  <c r="L14" i="7"/>
  <c r="K14" i="7"/>
  <c r="J14" i="7"/>
  <c r="I14" i="7"/>
  <c r="L13" i="7"/>
  <c r="K13" i="7"/>
  <c r="J13" i="7"/>
  <c r="I13" i="7"/>
  <c r="L12" i="7"/>
  <c r="K12" i="7"/>
  <c r="J12" i="7"/>
  <c r="I12" i="7"/>
  <c r="L11" i="7"/>
  <c r="K11" i="7"/>
  <c r="J11" i="7"/>
  <c r="I11" i="7"/>
  <c r="L10" i="7"/>
  <c r="K10" i="7"/>
  <c r="J10" i="7"/>
  <c r="I10" i="7"/>
  <c r="L9" i="7"/>
  <c r="K9" i="7"/>
  <c r="J9" i="7"/>
  <c r="I9" i="7"/>
  <c r="L8" i="7"/>
  <c r="K8" i="7"/>
  <c r="J8" i="7"/>
  <c r="I8" i="7"/>
  <c r="I14" i="6"/>
  <c r="H14" i="6"/>
  <c r="C1" i="17"/>
  <c r="C2" i="17"/>
  <c r="C1" i="9"/>
  <c r="C2" i="9"/>
  <c r="C1" i="13"/>
  <c r="C2" i="13"/>
  <c r="C3" i="13"/>
  <c r="C8" i="13"/>
  <c r="D8" i="13"/>
  <c r="C1" i="3"/>
  <c r="C2" i="3"/>
  <c r="C3" i="3"/>
  <c r="I8" i="3"/>
  <c r="L8" i="3"/>
  <c r="O8" i="3"/>
  <c r="I9" i="3"/>
  <c r="L9" i="3"/>
  <c r="O9" i="3"/>
  <c r="I10" i="3"/>
  <c r="L10" i="3"/>
  <c r="O10" i="3"/>
  <c r="I11" i="3"/>
  <c r="L11" i="3"/>
  <c r="O11" i="3"/>
  <c r="I12" i="3"/>
  <c r="L12" i="3"/>
  <c r="O12" i="3"/>
  <c r="I13" i="3"/>
  <c r="L13" i="3"/>
  <c r="O13" i="3"/>
  <c r="I14" i="3"/>
  <c r="L14" i="3"/>
  <c r="O14" i="3"/>
  <c r="I15" i="3"/>
  <c r="L15" i="3"/>
  <c r="O15" i="3"/>
  <c r="I16" i="3"/>
  <c r="L16" i="3"/>
  <c r="O16" i="3"/>
  <c r="I17" i="3"/>
  <c r="L17" i="3"/>
  <c r="O17" i="3"/>
  <c r="E18" i="3"/>
  <c r="F18" i="3"/>
  <c r="G18" i="3"/>
  <c r="H18" i="3"/>
  <c r="J18" i="3"/>
  <c r="K18" i="3"/>
  <c r="L18" i="3"/>
  <c r="M18" i="3"/>
  <c r="N18" i="3"/>
  <c r="P18" i="3"/>
  <c r="Q18" i="3"/>
  <c r="R18" i="3"/>
  <c r="C1" i="5"/>
  <c r="C2" i="5"/>
  <c r="C3" i="5"/>
  <c r="D13" i="5"/>
  <c r="G13" i="5"/>
  <c r="D14" i="5"/>
  <c r="G14" i="5"/>
  <c r="D15" i="5"/>
  <c r="G15" i="5"/>
  <c r="D16" i="5"/>
  <c r="G16" i="5"/>
  <c r="D17" i="5"/>
  <c r="G17" i="5"/>
  <c r="D18" i="5"/>
  <c r="G18" i="5"/>
  <c r="D19" i="5"/>
  <c r="G19" i="5"/>
  <c r="D20" i="5"/>
  <c r="G20" i="5"/>
  <c r="D21" i="5"/>
  <c r="G21" i="5"/>
  <c r="D22" i="5"/>
  <c r="G22" i="5"/>
  <c r="B23" i="5"/>
  <c r="C12" i="6" s="1"/>
  <c r="C23" i="5"/>
  <c r="E23" i="5"/>
  <c r="F23" i="5"/>
  <c r="G23" i="5" s="1"/>
  <c r="H23" i="5"/>
  <c r="F12" i="6" s="1"/>
  <c r="I23" i="5"/>
  <c r="H9" i="2"/>
  <c r="D9" i="2" s="1"/>
  <c r="P9" i="2"/>
  <c r="Q9" i="2" s="1"/>
  <c r="X9" i="2"/>
  <c r="Y9" i="2"/>
  <c r="AC9" i="2"/>
  <c r="H10" i="2"/>
  <c r="D10" i="2"/>
  <c r="P10" i="2"/>
  <c r="Q10" i="2" s="1"/>
  <c r="X10" i="2"/>
  <c r="Y10" i="2"/>
  <c r="AC10" i="2"/>
  <c r="H11" i="2"/>
  <c r="D11" i="2" s="1"/>
  <c r="P11" i="2"/>
  <c r="Q11" i="2" s="1"/>
  <c r="X11" i="2"/>
  <c r="Y11" i="2" s="1"/>
  <c r="AC11" i="2"/>
  <c r="H12" i="2"/>
  <c r="D12" i="2" s="1"/>
  <c r="P12" i="2"/>
  <c r="Q12" i="2"/>
  <c r="X12" i="2"/>
  <c r="Y12" i="2" s="1"/>
  <c r="AC12" i="2"/>
  <c r="H13" i="2"/>
  <c r="D13" i="2"/>
  <c r="P13" i="2"/>
  <c r="Q13" i="2" s="1"/>
  <c r="X13" i="2"/>
  <c r="Y13" i="2" s="1"/>
  <c r="AC13" i="2"/>
  <c r="H14" i="2"/>
  <c r="D14" i="2"/>
  <c r="P14" i="2"/>
  <c r="Q14" i="2"/>
  <c r="X14" i="2"/>
  <c r="Y14" i="2"/>
  <c r="AC14" i="2"/>
  <c r="H15" i="2"/>
  <c r="D15" i="2" s="1"/>
  <c r="P15" i="2"/>
  <c r="Q15" i="2"/>
  <c r="X15" i="2"/>
  <c r="Y15" i="2" s="1"/>
  <c r="AC15" i="2"/>
  <c r="H16" i="2"/>
  <c r="D16" i="2"/>
  <c r="P16" i="2"/>
  <c r="Q16" i="2"/>
  <c r="X16" i="2"/>
  <c r="Y16" i="2"/>
  <c r="AC16" i="2"/>
  <c r="H17" i="2"/>
  <c r="D17" i="2" s="1"/>
  <c r="P17" i="2"/>
  <c r="Q17" i="2" s="1"/>
  <c r="X17" i="2"/>
  <c r="Y17" i="2"/>
  <c r="AC17" i="2"/>
  <c r="H18" i="2"/>
  <c r="D18" i="2" s="1"/>
  <c r="P18" i="2"/>
  <c r="Q18" i="2" s="1"/>
  <c r="X18" i="2"/>
  <c r="Y18" i="2" s="1"/>
  <c r="AC18" i="2"/>
  <c r="H19" i="2"/>
  <c r="D19" i="2"/>
  <c r="P19" i="2"/>
  <c r="Q19" i="2"/>
  <c r="X19" i="2"/>
  <c r="Y19" i="2"/>
  <c r="AC19" i="2"/>
  <c r="H20" i="2"/>
  <c r="D20" i="2" s="1"/>
  <c r="P20" i="2"/>
  <c r="Q20" i="2" s="1"/>
  <c r="X20" i="2"/>
  <c r="Y20" i="2" s="1"/>
  <c r="AC20" i="2"/>
  <c r="H21" i="2"/>
  <c r="D21" i="2"/>
  <c r="P21" i="2"/>
  <c r="Q21" i="2"/>
  <c r="X21" i="2"/>
  <c r="Y21" i="2"/>
  <c r="AC21" i="2"/>
  <c r="H22" i="2"/>
  <c r="D22" i="2" s="1"/>
  <c r="P22" i="2"/>
  <c r="Q22" i="2" s="1"/>
  <c r="X22" i="2"/>
  <c r="Y22" i="2" s="1"/>
  <c r="AC22" i="2"/>
  <c r="H23" i="2"/>
  <c r="D23" i="2"/>
  <c r="P23" i="2"/>
  <c r="Q23" i="2"/>
  <c r="X23" i="2"/>
  <c r="Y23" i="2"/>
  <c r="AC23" i="2"/>
  <c r="H24" i="2"/>
  <c r="D24" i="2" s="1"/>
  <c r="P24" i="2"/>
  <c r="Q24" i="2" s="1"/>
  <c r="X24" i="2"/>
  <c r="Y24" i="2" s="1"/>
  <c r="AC24" i="2"/>
  <c r="B25" i="2"/>
  <c r="C25" i="2"/>
  <c r="E25" i="2"/>
  <c r="F25" i="2"/>
  <c r="H25" i="2" s="1"/>
  <c r="G25" i="2"/>
  <c r="I25" i="2"/>
  <c r="J25" i="2"/>
  <c r="K25" i="2"/>
  <c r="L25" i="2"/>
  <c r="M25" i="2"/>
  <c r="N25" i="2"/>
  <c r="O25" i="2"/>
  <c r="R25" i="2"/>
  <c r="S25" i="2"/>
  <c r="T25" i="2"/>
  <c r="U25" i="2"/>
  <c r="V25" i="2"/>
  <c r="W25" i="2"/>
  <c r="Z25" i="2"/>
  <c r="C11" i="6" s="1"/>
  <c r="AA25" i="2"/>
  <c r="AB25" i="2"/>
  <c r="AC25" i="2"/>
  <c r="AD25" i="2"/>
  <c r="F8" i="6" s="1"/>
  <c r="AE25" i="2"/>
  <c r="F10" i="6" s="1"/>
  <c r="AF25" i="2"/>
  <c r="C1" i="4"/>
  <c r="C2" i="4"/>
  <c r="C3" i="4"/>
  <c r="J8" i="4"/>
  <c r="K8" i="4"/>
  <c r="O8" i="4"/>
  <c r="P8" i="4"/>
  <c r="S8" i="4"/>
  <c r="J9" i="4"/>
  <c r="K9" i="4"/>
  <c r="O9" i="4"/>
  <c r="P9" i="4"/>
  <c r="S9" i="4"/>
  <c r="J10" i="4"/>
  <c r="K10" i="4"/>
  <c r="O10" i="4"/>
  <c r="P10" i="4"/>
  <c r="S10" i="4"/>
  <c r="J11" i="4"/>
  <c r="K11" i="4"/>
  <c r="O11" i="4"/>
  <c r="P11" i="4"/>
  <c r="S11" i="4"/>
  <c r="J12" i="4"/>
  <c r="K12" i="4"/>
  <c r="O12" i="4"/>
  <c r="P12" i="4"/>
  <c r="S12" i="4"/>
  <c r="J13" i="4"/>
  <c r="K13" i="4"/>
  <c r="O13" i="4"/>
  <c r="P13" i="4"/>
  <c r="S13" i="4"/>
  <c r="J14" i="4"/>
  <c r="K14" i="4"/>
  <c r="O14" i="4"/>
  <c r="P14" i="4"/>
  <c r="S14" i="4"/>
  <c r="J15" i="4"/>
  <c r="K15" i="4"/>
  <c r="O15" i="4"/>
  <c r="P15" i="4"/>
  <c r="S15" i="4"/>
  <c r="J16" i="4"/>
  <c r="K16" i="4"/>
  <c r="O16" i="4"/>
  <c r="P16" i="4"/>
  <c r="S16" i="4"/>
  <c r="J17" i="4"/>
  <c r="K17" i="4"/>
  <c r="O17" i="4"/>
  <c r="P17" i="4"/>
  <c r="S17" i="4"/>
  <c r="J18" i="4"/>
  <c r="K18" i="4"/>
  <c r="O18" i="4"/>
  <c r="P18" i="4"/>
  <c r="S18" i="4"/>
  <c r="J19" i="4"/>
  <c r="K19" i="4"/>
  <c r="O19" i="4"/>
  <c r="P19" i="4"/>
  <c r="S19" i="4"/>
  <c r="J20" i="4"/>
  <c r="K20" i="4"/>
  <c r="O20" i="4"/>
  <c r="P20" i="4"/>
  <c r="S20" i="4"/>
  <c r="J21" i="4"/>
  <c r="K21" i="4"/>
  <c r="O21" i="4"/>
  <c r="P21" i="4"/>
  <c r="S21" i="4"/>
  <c r="D22" i="4"/>
  <c r="E22" i="4"/>
  <c r="C9" i="6" s="1"/>
  <c r="F22" i="4"/>
  <c r="G22" i="4"/>
  <c r="H22" i="4"/>
  <c r="I22" i="4"/>
  <c r="K22" i="4"/>
  <c r="L22" i="4"/>
  <c r="M22" i="4"/>
  <c r="N22" i="4"/>
  <c r="O22" i="4"/>
  <c r="Q22" i="4"/>
  <c r="R22" i="4"/>
  <c r="S22" i="4"/>
  <c r="T22" i="4"/>
  <c r="U22" i="4"/>
  <c r="V22" i="4"/>
  <c r="W22" i="4"/>
  <c r="C1" i="6"/>
  <c r="C2" i="6"/>
  <c r="C3" i="6"/>
  <c r="C8" i="6"/>
  <c r="D9" i="6"/>
  <c r="F9" i="6"/>
  <c r="C10" i="6"/>
  <c r="D11" i="6"/>
  <c r="F11" i="6"/>
  <c r="D12" i="6"/>
  <c r="C13" i="6"/>
  <c r="F13" i="6"/>
  <c r="G13" i="6" s="1"/>
  <c r="C1" i="7"/>
  <c r="C2" i="7"/>
  <c r="I28" i="7"/>
  <c r="J28" i="7"/>
  <c r="K28" i="7"/>
  <c r="L28" i="7"/>
  <c r="I29" i="7"/>
  <c r="J29" i="7"/>
  <c r="K29" i="7"/>
  <c r="L29" i="7"/>
  <c r="I30" i="7"/>
  <c r="J30" i="7"/>
  <c r="K30" i="7"/>
  <c r="L30" i="7"/>
  <c r="I31" i="7"/>
  <c r="J31" i="7"/>
  <c r="K31" i="7"/>
  <c r="L31" i="7"/>
  <c r="I32" i="7"/>
  <c r="J32" i="7"/>
  <c r="L32" i="7"/>
  <c r="I33" i="7"/>
  <c r="J33" i="7"/>
  <c r="K33" i="7"/>
  <c r="L33" i="7"/>
  <c r="I34" i="7"/>
  <c r="J34" i="7"/>
  <c r="K34" i="7"/>
  <c r="L34" i="7"/>
  <c r="I35" i="7"/>
  <c r="J35" i="7"/>
  <c r="K35" i="7"/>
  <c r="L35" i="7"/>
  <c r="I36" i="7"/>
  <c r="K36" i="7"/>
  <c r="I37" i="7"/>
  <c r="J37" i="7"/>
  <c r="K37" i="7"/>
  <c r="L37" i="7"/>
  <c r="I38" i="7"/>
  <c r="J38" i="7"/>
  <c r="K38" i="7"/>
  <c r="L38" i="7"/>
  <c r="I39" i="7"/>
  <c r="J39" i="7"/>
  <c r="K39" i="7"/>
  <c r="L39" i="7"/>
  <c r="I40" i="7"/>
  <c r="K40" i="7"/>
  <c r="I41" i="7"/>
  <c r="J41" i="7"/>
  <c r="K41" i="7"/>
  <c r="L41" i="7"/>
  <c r="I42" i="7"/>
  <c r="J42" i="7"/>
  <c r="K42" i="7"/>
  <c r="L42" i="7"/>
  <c r="I43" i="7"/>
  <c r="K43" i="7"/>
  <c r="C1" i="18"/>
  <c r="C2" i="18"/>
  <c r="F10" i="18"/>
  <c r="H10" i="18"/>
  <c r="F11" i="18"/>
  <c r="H11" i="18"/>
  <c r="F12" i="18"/>
  <c r="H12" i="18"/>
  <c r="F13" i="18"/>
  <c r="H13" i="18"/>
  <c r="F14" i="18"/>
  <c r="H14" i="18"/>
  <c r="F15" i="18"/>
  <c r="H15" i="18"/>
  <c r="F16" i="18"/>
  <c r="H16" i="18"/>
  <c r="F17" i="18"/>
  <c r="H17" i="18"/>
  <c r="F18" i="18"/>
  <c r="H18" i="18"/>
  <c r="F19" i="18"/>
  <c r="H19" i="18"/>
  <c r="F20" i="18"/>
  <c r="H20" i="18"/>
  <c r="F21" i="18"/>
  <c r="H21" i="18"/>
  <c r="F22" i="18"/>
  <c r="H22" i="18"/>
  <c r="F23" i="18"/>
  <c r="H23" i="18"/>
  <c r="F24" i="18"/>
  <c r="H24" i="18"/>
  <c r="F25" i="18"/>
  <c r="H25" i="18"/>
  <c r="F26" i="18"/>
  <c r="H26" i="18"/>
  <c r="F27" i="18"/>
  <c r="H27" i="18"/>
  <c r="F28" i="18"/>
  <c r="H28" i="18"/>
  <c r="F29" i="18"/>
  <c r="H29" i="18"/>
  <c r="F30" i="18"/>
  <c r="H30" i="18"/>
  <c r="F31" i="18"/>
  <c r="H31" i="18"/>
  <c r="F32" i="18"/>
  <c r="H32" i="18"/>
  <c r="F33" i="18"/>
  <c r="H33" i="18"/>
  <c r="F34" i="18"/>
  <c r="H34" i="18"/>
  <c r="F35" i="18"/>
  <c r="H35" i="18"/>
  <c r="F36" i="18"/>
  <c r="H36" i="18"/>
  <c r="F38" i="18"/>
  <c r="H38" i="18"/>
  <c r="F39" i="18"/>
  <c r="H39" i="18"/>
  <c r="F40" i="18"/>
  <c r="H40" i="18"/>
  <c r="F41" i="18"/>
  <c r="H41" i="18"/>
  <c r="F42" i="18"/>
  <c r="H42" i="18"/>
  <c r="F43" i="18"/>
  <c r="H43" i="18"/>
  <c r="F44" i="18"/>
  <c r="H44" i="18"/>
  <c r="F45" i="18"/>
  <c r="H45" i="18"/>
  <c r="F46" i="18"/>
  <c r="H46" i="18"/>
  <c r="F47" i="18"/>
  <c r="H47" i="18"/>
  <c r="F48" i="18"/>
  <c r="H48" i="18"/>
  <c r="F49" i="18"/>
  <c r="H49" i="18"/>
  <c r="F50" i="18"/>
  <c r="H50" i="18"/>
  <c r="F51" i="18"/>
  <c r="H51" i="18"/>
  <c r="F52" i="18"/>
  <c r="H52" i="18"/>
  <c r="F53" i="18"/>
  <c r="H53" i="18"/>
  <c r="F54" i="18"/>
  <c r="H54" i="18"/>
  <c r="F55" i="18"/>
  <c r="H55" i="18"/>
  <c r="F56" i="18"/>
  <c r="H56" i="18"/>
  <c r="F57" i="18"/>
  <c r="H57" i="18"/>
  <c r="F58" i="18"/>
  <c r="H58" i="18"/>
  <c r="F59" i="18"/>
  <c r="H59" i="18"/>
  <c r="F60" i="18"/>
  <c r="H60" i="18"/>
  <c r="F61" i="18"/>
  <c r="H61" i="18"/>
  <c r="F62" i="18"/>
  <c r="H62" i="18"/>
  <c r="F63" i="18"/>
  <c r="H63" i="18"/>
  <c r="F64" i="18"/>
  <c r="H64" i="18"/>
  <c r="C1" i="16"/>
  <c r="C2" i="16"/>
  <c r="C1" i="10"/>
  <c r="C2" i="10"/>
  <c r="B8" i="10"/>
  <c r="C1" i="12"/>
  <c r="C2" i="12"/>
  <c r="C3" i="12"/>
  <c r="C21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C2" i="8"/>
  <c r="G12" i="6" l="1"/>
  <c r="E12" i="6"/>
  <c r="C14" i="6"/>
  <c r="G316" i="14"/>
  <c r="G334" i="14"/>
  <c r="H547" i="14"/>
  <c r="H676" i="14"/>
  <c r="H641" i="14"/>
  <c r="G880" i="14"/>
  <c r="E9" i="6"/>
  <c r="G9" i="6"/>
  <c r="P22" i="4"/>
  <c r="P25" i="2"/>
  <c r="O18" i="3"/>
  <c r="I18" i="3"/>
  <c r="G109" i="15"/>
  <c r="G131" i="11"/>
  <c r="G177" i="11"/>
  <c r="L43" i="7"/>
  <c r="J43" i="7"/>
  <c r="L36" i="7"/>
  <c r="J36" i="7"/>
  <c r="H40" i="7"/>
  <c r="G122" i="16"/>
  <c r="F325" i="16"/>
  <c r="H9" i="16"/>
  <c r="H325" i="16" s="1"/>
  <c r="G676" i="14"/>
  <c r="H959" i="14"/>
  <c r="X25" i="2"/>
  <c r="D13" i="6"/>
  <c r="G10" i="6"/>
  <c r="F14" i="6"/>
  <c r="G11" i="6"/>
  <c r="E11" i="6"/>
  <c r="D25" i="2"/>
  <c r="D23" i="5"/>
  <c r="G10" i="15"/>
  <c r="H73" i="15"/>
  <c r="H147" i="15" s="1"/>
  <c r="D147" i="15"/>
  <c r="H195" i="16"/>
  <c r="G9" i="16"/>
  <c r="G325" i="16" s="1"/>
  <c r="H73" i="20"/>
  <c r="H174" i="14"/>
  <c r="G547" i="14"/>
  <c r="H758" i="14"/>
  <c r="G947" i="14"/>
  <c r="G1726" i="14"/>
  <c r="E13" i="6"/>
  <c r="G8" i="6"/>
  <c r="J22" i="4"/>
  <c r="G10" i="16"/>
  <c r="G326" i="16" s="1"/>
  <c r="G622" i="14"/>
  <c r="H622" i="14"/>
  <c r="G959" i="14"/>
  <c r="H1415" i="14"/>
  <c r="H1679" i="14" s="1"/>
  <c r="H223" i="11"/>
  <c r="G314" i="11"/>
  <c r="C10" i="16"/>
  <c r="C326" i="16" s="1"/>
  <c r="G30" i="16"/>
  <c r="G217" i="14"/>
  <c r="H316" i="14"/>
  <c r="H235" i="14"/>
  <c r="G495" i="14"/>
  <c r="H694" i="14"/>
  <c r="E1254" i="14"/>
  <c r="G1020" i="14"/>
  <c r="G1254" i="14" s="1"/>
  <c r="H1162" i="14"/>
  <c r="H1146" i="14"/>
  <c r="H1086" i="14"/>
  <c r="H1078" i="14"/>
  <c r="H1070" i="14"/>
  <c r="H1062" i="14"/>
  <c r="H1054" i="14"/>
  <c r="H1044" i="14"/>
  <c r="D1020" i="14"/>
  <c r="D1254" i="14" s="1"/>
  <c r="G1691" i="14"/>
  <c r="H58" i="14"/>
  <c r="G174" i="14"/>
  <c r="H177" i="11"/>
  <c r="H324" i="16"/>
  <c r="D10" i="16"/>
  <c r="D326" i="16" s="1"/>
  <c r="H15" i="16"/>
  <c r="H10" i="16" s="1"/>
  <c r="H326" i="16" s="1"/>
  <c r="G740" i="14"/>
  <c r="G862" i="14"/>
  <c r="F959" i="14"/>
  <c r="F1254" i="14" s="1"/>
  <c r="H1166" i="14"/>
  <c r="H1158" i="14"/>
  <c r="H1149" i="14"/>
  <c r="H1142" i="14"/>
  <c r="H1090" i="14"/>
  <c r="H1082" i="14"/>
  <c r="H1074" i="14"/>
  <c r="H1066" i="14"/>
  <c r="H1058" i="14"/>
  <c r="H1050" i="14"/>
  <c r="G1415" i="14"/>
  <c r="G1679" i="14" s="1"/>
  <c r="H1691" i="14"/>
  <c r="H1917" i="14" s="1"/>
  <c r="H1020" i="14" l="1"/>
  <c r="H1254" i="14" s="1"/>
  <c r="G14" i="6"/>
  <c r="G147" i="15"/>
  <c r="D10" i="6"/>
  <c r="E10" i="6" s="1"/>
  <c r="Y25" i="2"/>
  <c r="D8" i="6"/>
  <c r="Q25" i="2"/>
  <c r="G1917" i="14"/>
  <c r="L40" i="7"/>
  <c r="J40" i="7"/>
  <c r="D14" i="6" l="1"/>
  <c r="E8" i="6"/>
  <c r="E14" i="6" s="1"/>
</calcChain>
</file>

<file path=xl/sharedStrings.xml><?xml version="1.0" encoding="utf-8"?>
<sst xmlns="http://schemas.openxmlformats.org/spreadsheetml/2006/main" count="7211" uniqueCount="4508">
  <si>
    <t>Biohemijska identifikacija anaerobnih bakterija do nivoa vrste</t>
  </si>
  <si>
    <t>L019422</t>
  </si>
  <si>
    <t>Biohemijska identifikacija beta-hemolitickog streptokoka</t>
  </si>
  <si>
    <t>L019430</t>
  </si>
  <si>
    <t>Biohemijska identifikacija enterobakterija testovima pripremljenim u laboratoriji</t>
  </si>
  <si>
    <t>L019448</t>
  </si>
  <si>
    <t>Biohemijska identifikacija  Enterococcus vrsta</t>
  </si>
  <si>
    <t>L019455</t>
  </si>
  <si>
    <t>Biohemijska identifikacija Moraxella vrsta</t>
  </si>
  <si>
    <t>L019463</t>
  </si>
  <si>
    <t>Biohemijska identifikacija Staphylococcus vrsta</t>
  </si>
  <si>
    <t>L019471</t>
  </si>
  <si>
    <t>Biohemijska identifikacija  S pneumonie</t>
  </si>
  <si>
    <t>L019489</t>
  </si>
  <si>
    <t>Biohemijski test komercijalnim diskom/tabletom</t>
  </si>
  <si>
    <t>Bioloska kontrola sterilizacije</t>
  </si>
  <si>
    <t>L019513</t>
  </si>
  <si>
    <t>Detekcija Ag Helicobacter pylori- imunohromatografski test</t>
  </si>
  <si>
    <t>L019687</t>
  </si>
  <si>
    <t>Detekcija antitela na Salmonella enterica</t>
  </si>
  <si>
    <t>L019729</t>
  </si>
  <si>
    <t>Detekcija beta- laktamaza na gram pozitivne bakterije  ( fenotipska )</t>
  </si>
  <si>
    <t>L019760</t>
  </si>
  <si>
    <t>detekcija metalo-beta laktamaza za G- bakterije ( fenotipska )</t>
  </si>
  <si>
    <t>Direktna detekcija bakterijskih Ag u bioloskom materijalu komercijalnim testom</t>
  </si>
  <si>
    <t>L019869</t>
  </si>
  <si>
    <t>Hemokultura aerobno, konvencionalna</t>
  </si>
  <si>
    <t>L019885</t>
  </si>
  <si>
    <t>Hemokultura anaerobno, konvencionalna</t>
  </si>
  <si>
    <t>L019927</t>
  </si>
  <si>
    <t>Identifikacija Haemofilus vrsta faktorima rasta</t>
  </si>
  <si>
    <t>L019943</t>
  </si>
  <si>
    <t>Остали неопластични поремећаји са великим оперативним процедурама, са врло тешким КК</t>
  </si>
  <si>
    <t>R02B</t>
  </si>
  <si>
    <t xml:space="preserve">Остали неопластични поремећаји са великим оперативним процедурама, са тешким или умереним КК </t>
  </si>
  <si>
    <t>R02C</t>
  </si>
  <si>
    <t>Остали неопластични поремећаји са великим оперативним процедурама, без КК</t>
  </si>
  <si>
    <t>R03A</t>
  </si>
  <si>
    <t>Лимфом и леукемија са осталим оперативним процедурама, са врло тешким или тешким КК</t>
  </si>
  <si>
    <t>R03B</t>
  </si>
  <si>
    <t>Лимфом и леукемија са осталим оперативним процедурама, без врло тешких или тешких КК</t>
  </si>
  <si>
    <t>R04A</t>
  </si>
  <si>
    <t>Остали неопластични поремећаји са осталим оперативним процедурама са врло тешким или тешким КК</t>
  </si>
  <si>
    <t>R04B</t>
  </si>
  <si>
    <t>Остали неопластични поремећаји са осталим оперативним процедурама без врло тешких или тешких КК</t>
  </si>
  <si>
    <t>R60A</t>
  </si>
  <si>
    <t>Акутна леукемија, са врло тешким КК</t>
  </si>
  <si>
    <t>R60B</t>
  </si>
  <si>
    <t>Акутна леукемија, без врло тешких КК</t>
  </si>
  <si>
    <t>R61A</t>
  </si>
  <si>
    <t>Лимфом и неакутна леукемија, са врло тешким КК</t>
  </si>
  <si>
    <t>R61B</t>
  </si>
  <si>
    <t>Лимфом и неакутна леукемија, без врло тешких КК</t>
  </si>
  <si>
    <t>R61C</t>
  </si>
  <si>
    <t>Лимфом или неакутна леукемија, дневна болница</t>
  </si>
  <si>
    <t>R62A</t>
  </si>
  <si>
    <t>Остали неопластични поремећаји са КК</t>
  </si>
  <si>
    <t>R62B</t>
  </si>
  <si>
    <t>Остали неопластични поремећаји без КК</t>
  </si>
  <si>
    <t>R63Z</t>
  </si>
  <si>
    <t>Хемотерапија</t>
  </si>
  <si>
    <t>R64Z</t>
  </si>
  <si>
    <t>Радиотерапија</t>
  </si>
  <si>
    <t>Инфективне и паразитске болести</t>
  </si>
  <si>
    <t>S60Z</t>
  </si>
  <si>
    <t>ХИВ, дневна болница</t>
  </si>
  <si>
    <t>S65A</t>
  </si>
  <si>
    <t>Болести повезане са ХИВ-ом, са врло тешким КК</t>
  </si>
  <si>
    <t>S65B</t>
  </si>
  <si>
    <t>Болести повезане са ХИВ-ом, са тешким КК</t>
  </si>
  <si>
    <t>S65C</t>
  </si>
  <si>
    <t>Болести повезане са ХИВ-ом, без врло тешких или тешких КК</t>
  </si>
  <si>
    <t>T01A</t>
  </si>
  <si>
    <t>Оперативни поступци због инфективних и паразитарних болести, са врло тешким КК</t>
  </si>
  <si>
    <t>T01B</t>
  </si>
  <si>
    <t>Оперативни поступци због инфективних и паразитарних болести, са тешким или умереним КК</t>
  </si>
  <si>
    <t>T01C</t>
  </si>
  <si>
    <t>Оперативни поступци због инфективних и паразитарних болести, без КК</t>
  </si>
  <si>
    <t>T40Z</t>
  </si>
  <si>
    <t>Инфективне или паразитске болести са вентилаторном подршком</t>
  </si>
  <si>
    <t>T60A</t>
  </si>
  <si>
    <t>Септикемија, са врло тешким или тешким КК</t>
  </si>
  <si>
    <t>T60B</t>
  </si>
  <si>
    <t>Септикемија без врло тешких или тешких КК</t>
  </si>
  <si>
    <t>T61A</t>
  </si>
  <si>
    <t>Постоперативне и посттрауматске инфекције, старост &gt; 54 године или са врло тешким или тешким КК</t>
  </si>
  <si>
    <t>T61B</t>
  </si>
  <si>
    <t>Постоперативне и посттрауматске инфекције, старост &lt; 55година или без врло тешких или тешких КК</t>
  </si>
  <si>
    <t>T62A</t>
  </si>
  <si>
    <t>Повишена температура непознатог порекла са КК</t>
  </si>
  <si>
    <t>T62B</t>
  </si>
  <si>
    <t>Повишена температура непознатог порекла без КК</t>
  </si>
  <si>
    <t>T63Z</t>
  </si>
  <si>
    <t>Вирусна инфекција</t>
  </si>
  <si>
    <t>T64A</t>
  </si>
  <si>
    <t>Остале инфективне и паразитарне болести, са врло тешким КК</t>
  </si>
  <si>
    <t>T64B</t>
  </si>
  <si>
    <t>Остале инфективне и паразитарне болести, са тешким или умереним КК</t>
  </si>
  <si>
    <t>T64C</t>
  </si>
  <si>
    <t>Остале инфективне и паразитарне болестии, без КК</t>
  </si>
  <si>
    <t>Металне болести и поремећаји</t>
  </si>
  <si>
    <t>U40Z</t>
  </si>
  <si>
    <t>Неки други начин давања фармаколошког средства, друго и некласификовано фармаколошко средство</t>
  </si>
  <si>
    <t>L019190</t>
  </si>
  <si>
    <t>Bakteriološki pregled brisa spoljašnjih genitalija ili vagine ili cerviksa ili uretre</t>
  </si>
  <si>
    <t>L019497</t>
  </si>
  <si>
    <t>Biološka kontrola sterilizacije</t>
  </si>
  <si>
    <t>L019828</t>
  </si>
  <si>
    <t>L020107</t>
  </si>
  <si>
    <t>Izolacija i ispitivanje antibiotske osetljivosti U. urealyticum i M. hominis</t>
  </si>
  <si>
    <t>L020396</t>
  </si>
  <si>
    <t>Urinokultura</t>
  </si>
  <si>
    <t>L021238</t>
  </si>
  <si>
    <t>Pregled na Trichomonas vaginalis - direktan nativni preparat</t>
  </si>
  <si>
    <t>14050-00</t>
  </si>
  <si>
    <t>Специјалистички преглед први</t>
  </si>
  <si>
    <t>000002</t>
  </si>
  <si>
    <t>Специјалистички преглед контролни</t>
  </si>
  <si>
    <t>Сви прегледи укупно</t>
  </si>
  <si>
    <t>* Услуге се планирају за организовани скрининг карцинома дојке са ознаком атрибута 24 и називом атрибута "организован скрининг"</t>
  </si>
  <si>
    <t>Р.бр.</t>
  </si>
  <si>
    <t>Број операционих сала</t>
  </si>
  <si>
    <t>Број оперисаних у дневној болници</t>
  </si>
  <si>
    <t>Број операција у дневној болници</t>
  </si>
  <si>
    <t>Број оперисаних (хоспитализовани)</t>
  </si>
  <si>
    <t>Број операција (хоспитализовани)</t>
  </si>
  <si>
    <t>Укупан број оперисаних</t>
  </si>
  <si>
    <t>Укупан број операција</t>
  </si>
  <si>
    <t>Ортопедија и трауматологија</t>
  </si>
  <si>
    <t>ДСГ шифра</t>
  </si>
  <si>
    <t>Назив дијагностички сродне групе</t>
  </si>
  <si>
    <t>УКУПНО ДСГ Група</t>
  </si>
  <si>
    <t>Некласификоване главне дијагностичке категорије</t>
  </si>
  <si>
    <t>A01Z</t>
  </si>
  <si>
    <t>Трансплантација јетре</t>
  </si>
  <si>
    <t>A03Z</t>
  </si>
  <si>
    <t>Трансплантација плућа или срца</t>
  </si>
  <si>
    <t>A05Z</t>
  </si>
  <si>
    <t>Транспалнтација срца</t>
  </si>
  <si>
    <t>A06A</t>
  </si>
  <si>
    <t>Трахеостомија са вентилаторном подршком &gt;95 сати, са врло тешким КК</t>
  </si>
  <si>
    <t>A06B</t>
  </si>
  <si>
    <t>Трахеостомија са вентилаторном подршком &gt;95 сати, без врло тешких КК или Трахеостомија/вентилација &gt;95 сати са врло тешким КК</t>
  </si>
  <si>
    <t>A06C</t>
  </si>
  <si>
    <t>Вентилаторна подршка &gt;95 сати без врло тешких КК</t>
  </si>
  <si>
    <t>A06D</t>
  </si>
  <si>
    <t>Трахеостомија, без врло тешких КК</t>
  </si>
  <si>
    <t>A07Z</t>
  </si>
  <si>
    <t>Алогена трансплантација коштане сржи</t>
  </si>
  <si>
    <t>A08A</t>
  </si>
  <si>
    <t>Аутогена трансплантација коштане сржи, са врло тешким КК</t>
  </si>
  <si>
    <t>A08B</t>
  </si>
  <si>
    <t>Аутогена трансплантација коштане сржи, без врло тешких КК</t>
  </si>
  <si>
    <t>A09A</t>
  </si>
  <si>
    <t>Трансплантација бубрега и панкреаса, са врло тешким КК</t>
  </si>
  <si>
    <t>A09B</t>
  </si>
  <si>
    <t>Трансплантација бубрега, искључујући трансплантацију панкреаса, без врло тешких КК</t>
  </si>
  <si>
    <t>A10Z</t>
  </si>
  <si>
    <t>Уградња вештачке потпоре у комору</t>
  </si>
  <si>
    <t>A11A</t>
  </si>
  <si>
    <t>Уградња спиналног апарата за инфузију, са врло тешким КК</t>
  </si>
  <si>
    <t>A11B</t>
  </si>
  <si>
    <t>Уградња спиналног апарата за инфузију, без врло тешких КК</t>
  </si>
  <si>
    <t>A12Z</t>
  </si>
  <si>
    <t>Уградња уређаја за неуростимулацију</t>
  </si>
  <si>
    <t>A40Z</t>
  </si>
  <si>
    <t>Екстракорпорална мембранска оксигенација (EKMO) без операције срца</t>
  </si>
  <si>
    <t>Болести и поремећаји нервног система</t>
  </si>
  <si>
    <t>B01A</t>
  </si>
  <si>
    <t>Ревизија вентрикуларног шанта, са врло тешким или тешким КК</t>
  </si>
  <si>
    <t>B01B</t>
  </si>
  <si>
    <t>Ревизија вентрикуларног шанта, без врло тешких и тешких КК</t>
  </si>
  <si>
    <t>B02A</t>
  </si>
  <si>
    <t>Краниотомија, са врло тешким КК</t>
  </si>
  <si>
    <t>B02B</t>
  </si>
  <si>
    <t>Краниотомија, са умерено тешким КК</t>
  </si>
  <si>
    <t>B02C</t>
  </si>
  <si>
    <t>Краниотомија без КК</t>
  </si>
  <si>
    <t>B03A</t>
  </si>
  <si>
    <t>Процедуре на кичменом стубу (спиналне процедуре), са врло тешким и тешким КК</t>
  </si>
  <si>
    <t>B03B</t>
  </si>
  <si>
    <t>Процедуре на кичменом стубу (спиналне процедуре), без врло тешких или тешких КК</t>
  </si>
  <si>
    <t>B04A</t>
  </si>
  <si>
    <t>Екстракранијалне процедуре на крвним судовима, са врло тешким или тешким КК</t>
  </si>
  <si>
    <t>B04B</t>
  </si>
  <si>
    <t>Екстракранијалне процедуре на крвним судовима, без врло тешких или тешких КК</t>
  </si>
  <si>
    <t>Малигна болест мушког гениталног система, са врло тешким или тешким КК</t>
  </si>
  <si>
    <t>M60B</t>
  </si>
  <si>
    <t>Малигна болест мушког гениталног система, без врло тешких или тешких КК</t>
  </si>
  <si>
    <t>M61Z</t>
  </si>
  <si>
    <t>Бенигна хипертрофија простате</t>
  </si>
  <si>
    <t>M62Z</t>
  </si>
  <si>
    <t>Упала мушког гениталног система</t>
  </si>
  <si>
    <t>M63Z</t>
  </si>
  <si>
    <t>Стерилизација мушкарца</t>
  </si>
  <si>
    <t>M64Z</t>
  </si>
  <si>
    <t>Остале болести (дијагнозе) мушког гениталног система</t>
  </si>
  <si>
    <t>Болести и поремећаји женског репродуктивног система</t>
  </si>
  <si>
    <t>N01Z</t>
  </si>
  <si>
    <t>Евисцерација органа мале карлице и радикална вулвектомија</t>
  </si>
  <si>
    <t>N04A</t>
  </si>
  <si>
    <t>Хистеректомија због немалигних узрока, са врло тешким или тешким КК</t>
  </si>
  <si>
    <t>N04B</t>
  </si>
  <si>
    <t>Хистеректомија због немалигних узрока, без врло тешких или тешких КК</t>
  </si>
  <si>
    <t>N05A</t>
  </si>
  <si>
    <t>Овариектомија и сложене процедуре на јајоводу због немалигних узрока, са врло тешким или тешким КК</t>
  </si>
  <si>
    <t>N05B</t>
  </si>
  <si>
    <t>Овариектомија и сложене процедуре на јајоводу због немалигних узрока, без врло тешких или тешких КК</t>
  </si>
  <si>
    <t>N06A</t>
  </si>
  <si>
    <t>Процедуре реконструкције на женском репродуктивном систему, са врло тешким или тешким КК</t>
  </si>
  <si>
    <t>N06B</t>
  </si>
  <si>
    <t>Процедуре реконструкције на женском репродуктивном систему, без врло тешких или тешких КК</t>
  </si>
  <si>
    <t>N07Z</t>
  </si>
  <si>
    <t>Остале процедуре на материци и аднексама због немалигних узрока</t>
  </si>
  <si>
    <t>N08Z</t>
  </si>
  <si>
    <t>Ендоскопске и лапароскопске процедуре на женском репродуктивном систему</t>
  </si>
  <si>
    <t>N09Z</t>
  </si>
  <si>
    <t>Конизација, поступци на вагини, цервиксу (грлићу материце) и вулви (стидници)</t>
  </si>
  <si>
    <t>N10Z</t>
  </si>
  <si>
    <t>Дијагностичка киретажа или дијагностичка хистероскопија</t>
  </si>
  <si>
    <t>N11Z</t>
  </si>
  <si>
    <t>Остале оперативне процедуре на женском репродуктивном систему</t>
  </si>
  <si>
    <t>N12A</t>
  </si>
  <si>
    <t>Процедуре на материци и аднексама, са врло тешким или тешким КК</t>
  </si>
  <si>
    <t>N12B</t>
  </si>
  <si>
    <t>Процедуре на материци и аднексама, без врло тешких или тешких КК</t>
  </si>
  <si>
    <t>N60A</t>
  </si>
  <si>
    <t>Малигне болести женског репродуктивног система, са врло тешким КК</t>
  </si>
  <si>
    <t>N60B</t>
  </si>
  <si>
    <t>Малигне болести женског репродуктивног система, без врло тешких КК</t>
  </si>
  <si>
    <t>N61Z</t>
  </si>
  <si>
    <t>Инфекције женског репродуктивног система</t>
  </si>
  <si>
    <t>N62Z</t>
  </si>
  <si>
    <t>Менструални и други поремећаји женског репродуктивног система</t>
  </si>
  <si>
    <t>Трудноћа, порођај и пуерперијум</t>
  </si>
  <si>
    <t>O01A</t>
  </si>
  <si>
    <t>Порођај царским резом, са врло тешким или тешким КК</t>
  </si>
  <si>
    <t>O01B</t>
  </si>
  <si>
    <t>Порођај царским резом, без врло тешких или тешких КК</t>
  </si>
  <si>
    <t>O02A</t>
  </si>
  <si>
    <t>Вагинални порођај са оперативним процедурама, са врло тешким или тешким КК</t>
  </si>
  <si>
    <t>O02B</t>
  </si>
  <si>
    <t>Вагинални порођај са оперативним процедурама, без врло тешких или тешких КК</t>
  </si>
  <si>
    <t>O03A</t>
  </si>
  <si>
    <t>Ектопична трудноћа, са врло тешким КК</t>
  </si>
  <si>
    <t>O03B</t>
  </si>
  <si>
    <t>Ектопична трудноћа, без врло тешких КК</t>
  </si>
  <si>
    <t>O04A</t>
  </si>
  <si>
    <t>UZORKOVANJE KRVI (VENEPUNKCIJA)</t>
  </si>
  <si>
    <t>PRIJEM,KONTROLA KVALITETA UZORAKA I PRIPREMA UZORAKA ZA LABORATORIJSKA ISPITIVANJA</t>
  </si>
  <si>
    <t>PRIJEM I KONTROLA KVALITETA UZORAKA I PRIPREMA UZORAKA ZA ZAMRZAVANJE,SKLADISTENJE I TRANSPORT</t>
  </si>
  <si>
    <t>L018184</t>
  </si>
  <si>
    <t>ABO PODGRUPA-MIKROEPRUVETA</t>
  </si>
  <si>
    <t>L018218</t>
  </si>
  <si>
    <t>ABO/RhD KRVNA GRUPA,MONOKLONSKA ANTITELA-MIKROEPRUVETA</t>
  </si>
  <si>
    <t>L018283</t>
  </si>
  <si>
    <t>INTERREAKCIJA ERITROCIT DAVAOCA I SERUM PRIMAOCA-MIKROEPRUVETA</t>
  </si>
  <si>
    <t>L018317</t>
  </si>
  <si>
    <t>KOMPLETNA INTERREAKCIJA - MIKROEPRUVETA</t>
  </si>
  <si>
    <t>bakteriološki pregled oka ili konjunktive</t>
  </si>
  <si>
    <t>uzimanje biološkog materijala za mikrobiološki pregled</t>
  </si>
  <si>
    <t>ОДЕЉЕЊЕ ИНТЕРНЕ</t>
  </si>
  <si>
    <t>МЕДИЦИНЕ</t>
  </si>
  <si>
    <t>000005</t>
  </si>
  <si>
    <t>Специјалистички преглед први - доцента и примаријуса</t>
  </si>
  <si>
    <t>000006</t>
  </si>
  <si>
    <t>Специјалистички преглед контролни - доцента и примаријуса</t>
  </si>
  <si>
    <t>11712-00</t>
  </si>
  <si>
    <t>Кардиоваскуларни стрес тест –тест оптерећења</t>
  </si>
  <si>
    <t>30075-12</t>
  </si>
  <si>
    <t>Биопсија желуца</t>
  </si>
  <si>
    <t>30075-14</t>
  </si>
  <si>
    <t>Биопсија дебелог црева</t>
  </si>
  <si>
    <t>30473-00</t>
  </si>
  <si>
    <t>Панендоскопија до дуоденума</t>
  </si>
  <si>
    <t>30473-01</t>
  </si>
  <si>
    <t>Панендоскопија до дуоденума са биопсијом</t>
  </si>
  <si>
    <t>32075-00</t>
  </si>
  <si>
    <t>Ригидна ректосигмоидоскопија</t>
  </si>
  <si>
    <t>32075-01</t>
  </si>
  <si>
    <t>Ригидна ректосигмоидоскопија са биопсијом</t>
  </si>
  <si>
    <t>Фибероптичка колоноскопија до хепатичке флексуре</t>
  </si>
  <si>
    <t>Фибероптичка колоноскопија до хепатичке флексуре са биопсијом</t>
  </si>
  <si>
    <t>Фибероптичка колоноскопија до цекума</t>
  </si>
  <si>
    <t xml:space="preserve"> Фибероптичка колоноскопија до цекума са биопсијом</t>
  </si>
  <si>
    <t>13706-01</t>
  </si>
  <si>
    <t xml:space="preserve">Трансфузија пуне крви </t>
  </si>
  <si>
    <t>13882-00</t>
  </si>
  <si>
    <t xml:space="preserve">Поступак одржавања континуиране вентилаторне подршке, ≤ 24 сата </t>
  </si>
  <si>
    <t>13882-01</t>
  </si>
  <si>
    <t>Поступак одржавања континуиране вентилаторне подршке, &gt; 24 сати и &lt; 96 сати</t>
  </si>
  <si>
    <t>30406-00</t>
  </si>
  <si>
    <t xml:space="preserve">Абдоминална парацентеза </t>
  </si>
  <si>
    <t>90202-01</t>
  </si>
  <si>
    <t>Постављање привремене транскутане електроде пејсмејкера</t>
  </si>
  <si>
    <t>90344-01</t>
  </si>
  <si>
    <t xml:space="preserve">Примена другог терапеутског средства у аноректалном подручју </t>
  </si>
  <si>
    <t>92055-00</t>
  </si>
  <si>
    <t xml:space="preserve">Остале конверзије срчаног ритма </t>
  </si>
  <si>
    <t>95550-14</t>
  </si>
  <si>
    <t>Удружене здравствене процедуре, едукација о дијабетесу</t>
  </si>
  <si>
    <t>Интраmuskularno  давање фармаколошког средства, друго и некласификовано фармаколошко средство</t>
  </si>
  <si>
    <t>l000026</t>
  </si>
  <si>
    <t>13842-00</t>
  </si>
  <si>
    <t>Интраартеријска канилација за гасну анализу крви</t>
  </si>
  <si>
    <t>Ostale procedure na venama</t>
  </si>
  <si>
    <t>Uklanjanje impaktiranog fecesa</t>
  </si>
  <si>
    <t>Plasiranje nazogastrične sonde</t>
  </si>
  <si>
    <t>Intravensko davanje farmakološkog sredstva ,elektrolit</t>
  </si>
  <si>
    <t>Subkutano davanje farmakološkog sredstva,drugo I neklasifikovano farmakološko sredstvo</t>
  </si>
  <si>
    <t>O2 saturacija u krvi</t>
  </si>
  <si>
    <t>Subcutano davanje farmakološkog sredstva trombolitičko sredstvo</t>
  </si>
  <si>
    <t xml:space="preserve">ОРТОПЕДИЈЕ СА </t>
  </si>
  <si>
    <t>ТРАУМАТОЛОГИЈОМ</t>
  </si>
  <si>
    <t>Reparacija rane na koži i potkožnom tkivu ostalih oblasti, koja uključuje meko tkivo</t>
  </si>
  <si>
    <t>30068-00</t>
  </si>
  <si>
    <t>Odstranjenje stranoga tela iz mekog tkiva, neklasifikovano na drugom mestu</t>
  </si>
  <si>
    <t>30107-00</t>
  </si>
  <si>
    <t>Ekscizija gangliona, neklasifikovana na drugom mestu</t>
  </si>
  <si>
    <t>30111-00</t>
  </si>
  <si>
    <t>Ekscizija velike burze</t>
  </si>
  <si>
    <t>44376-00</t>
  </si>
  <si>
    <t>Reamputacija amputacijskog patrljka</t>
  </si>
  <si>
    <t>46420-00</t>
  </si>
  <si>
    <t>Primarna reparacija tetive ekstenzora šake</t>
  </si>
  <si>
    <t>46426-00</t>
  </si>
  <si>
    <t>Primarna reparacija tetive fleksora šake, proksimalno od fibrozne ovojnice tetiva fleksora prstiju (u nivou metakarpalnih glavica, A1 puli)</t>
  </si>
  <si>
    <t>47027-01</t>
  </si>
  <si>
    <t>Otvorena repozicija preloma proksimalnog radio-ulnarnog zgloba sa unutrašnjom fiksacijom</t>
  </si>
  <si>
    <t>47318-01</t>
  </si>
  <si>
    <t>Otvorena repozicija preloma srednjeg članka prsta na ruci sa unutrašnjom fiksacijom</t>
  </si>
  <si>
    <t>47342-01</t>
  </si>
  <si>
    <t>Otvorena repozicija preloma metakarpusa sa unutrašnjom fiksacijom</t>
  </si>
  <si>
    <t>47399-01</t>
  </si>
  <si>
    <t>Otvorena repozicija preloma olekranona sa unutrašnjom fiksacijom</t>
  </si>
  <si>
    <t>47522-00</t>
  </si>
  <si>
    <t>Hemiartroplastika kuka unipolarnom endoprotezom</t>
  </si>
  <si>
    <t>Радиографско снимање зглоба кука</t>
  </si>
  <si>
    <t>57715-00</t>
  </si>
  <si>
    <t>Радиографско снимање пелвиса</t>
  </si>
  <si>
    <t>57906-00</t>
  </si>
  <si>
    <t>Радиографско снимање мастоидне кости</t>
  </si>
  <si>
    <t>57912-00</t>
  </si>
  <si>
    <t>Радиографско снимање осталих фацијалних костију</t>
  </si>
  <si>
    <t>57915-00</t>
  </si>
  <si>
    <t>Радиографско снимање мандибуле</t>
  </si>
  <si>
    <t>57921-00</t>
  </si>
  <si>
    <t>Радиографско снимање носа</t>
  </si>
  <si>
    <t>57927-00</t>
  </si>
  <si>
    <t>Радиографско снимање темпоралномандибуларног зглоба</t>
  </si>
  <si>
    <t>Kreatin kinaza CK-MB (izoenzim kreatin kinaze, CK-2) u serumu</t>
  </si>
  <si>
    <t>L004416</t>
  </si>
  <si>
    <t>Laktat dehidrogenaza (LDH) u serumu - spektrofotometrija</t>
  </si>
  <si>
    <t>L003749</t>
  </si>
  <si>
    <t>Kalcijum u serumu -spektrofotometrijom</t>
  </si>
  <si>
    <t>L001081</t>
  </si>
  <si>
    <t>Albumin u serumu -spektrofotometrijom</t>
  </si>
  <si>
    <t>L005439</t>
  </si>
  <si>
    <t>Proteini (ukupni) u serumu -spektrofotometrijom</t>
  </si>
  <si>
    <t>L002816</t>
  </si>
  <si>
    <t>Holesterol (ukupan) u serumu - spektrofotometrijom</t>
  </si>
  <si>
    <t>L002857</t>
  </si>
  <si>
    <t>Holesterol, HDL- u serumu -spektrofotometrija</t>
  </si>
  <si>
    <t>L002873</t>
  </si>
  <si>
    <t>Holesterol, LDL- u serumu -izračunavanjem</t>
  </si>
  <si>
    <t>L006072</t>
  </si>
  <si>
    <t>Trigliceridi u serumu -spektrofotometrija</t>
  </si>
  <si>
    <t>L002824</t>
  </si>
  <si>
    <t>Holesterol (ukupan)/HDL -holesterol odnos u serumu - spektrofotometrija</t>
  </si>
  <si>
    <t>L003293</t>
  </si>
  <si>
    <t>Indeks ateroskleroze (LDL-/HDL - holesterol) u serumu</t>
  </si>
  <si>
    <t>L004879</t>
  </si>
  <si>
    <t>Natrijum u serumu, jon-selektivnom elektrodom (JSE)</t>
  </si>
  <si>
    <t>L003780</t>
  </si>
  <si>
    <t>Kalijum u serumu - jon-selektivnom elektrodom (JSE)</t>
  </si>
  <si>
    <t>L002766</t>
  </si>
  <si>
    <t>Hloridi u serumu - jon-selektivnom elektrodom (JSE)</t>
  </si>
  <si>
    <t>L002493</t>
  </si>
  <si>
    <t>Fosfor, neorganski u serumu -spektrofotometrija</t>
  </si>
  <si>
    <t>L002667</t>
  </si>
  <si>
    <t>Gvožđe u serumu</t>
  </si>
  <si>
    <t>L004655</t>
  </si>
  <si>
    <t>Magnezijum u serumu -spektrofotometrija</t>
  </si>
  <si>
    <t>L005843</t>
  </si>
  <si>
    <t>TIBC (ukupni kapacitet vezivanja gvožđa) u serumu</t>
  </si>
  <si>
    <t>L006239</t>
  </si>
  <si>
    <t>UIBC (nezasićeni kapacitet vezivanja gvožđa) u serumu</t>
  </si>
  <si>
    <t>L004580</t>
  </si>
  <si>
    <t>Litijum u serumu - plamenom fotometrijom</t>
  </si>
  <si>
    <t>L000414</t>
  </si>
  <si>
    <t>Hemoglobin A1c (glikozilirani hemoglobin, HbA1c) u krvi</t>
  </si>
  <si>
    <t>L004523</t>
  </si>
  <si>
    <t>Lipaza u serumu</t>
  </si>
  <si>
    <t>L012401</t>
  </si>
  <si>
    <t>Hemoglobin (krv) (FOBT) u fecesu - imunohemijski</t>
  </si>
  <si>
    <t>L004325</t>
  </si>
  <si>
    <t>Kreatinin u serumu-enzimskom metodom</t>
  </si>
  <si>
    <t>L002089</t>
  </si>
  <si>
    <t>C-reaktivni protein, visoko osetljivi (hsCRP) u serumu - imunoturbidimetrijom</t>
  </si>
  <si>
    <t xml:space="preserve">В.   ПРЕГЛЕД СПЕЦИФИЧНИХ АНАЛИЗА УКУПНО </t>
  </si>
  <si>
    <t>L003756</t>
  </si>
  <si>
    <t>Kalcijum, jonizovani u serumu - jon-selektivnom elektrodom (JSE)</t>
  </si>
  <si>
    <t>L003327</t>
  </si>
  <si>
    <t>Insulin u serumu - FPIA, MEIA, CMIA, ECLIA, odnosno ELISA</t>
  </si>
  <si>
    <t>L001214</t>
  </si>
  <si>
    <t>Alfa-fetoprotein (AFP) u serumu</t>
  </si>
  <si>
    <t>L000075</t>
  </si>
  <si>
    <t>Acidobazni status (pH, pO2, pCO2) u krvi</t>
  </si>
  <si>
    <t>L006171</t>
  </si>
  <si>
    <t>Troponin I u serumu</t>
  </si>
  <si>
    <t>L003830</t>
  </si>
  <si>
    <t>Karcinoembrioni antigen (CEA) u serumu</t>
  </si>
  <si>
    <t>L005355</t>
  </si>
  <si>
    <t>Prostatični specifični antigen, ukupan (PSA) u serumu -FPIA, MEIA, CMIA odnosno ECLIA</t>
  </si>
  <si>
    <t>L005330</t>
  </si>
  <si>
    <t>Prostatični specifični antigen, slobodan (fPSA) u serumu -FPIA, MEIA, CMIA odnosno ECLIA</t>
  </si>
  <si>
    <t>L001800</t>
  </si>
  <si>
    <t>Beta-horiogonadotropin, ukupan (beta-hCG, phCG) u serumu - FPIA/MEIA, CMIA odnosno ECLIA</t>
  </si>
  <si>
    <t>Уклањање сталног уринарног катетера – кроз уретру (ендоскопски)</t>
  </si>
  <si>
    <t>36812-00</t>
  </si>
  <si>
    <t>Цистоскопија</t>
  </si>
  <si>
    <t>Замена супрапубичног катетера (цистостомског)</t>
  </si>
  <si>
    <t>36815-00</t>
  </si>
  <si>
    <t xml:space="preserve">Ендоскопско уништавање кондилома пениса </t>
  </si>
  <si>
    <t>36851-00</t>
  </si>
  <si>
    <t xml:space="preserve">Ендоскопско давање лекова у зид  мокраћне бешике </t>
  </si>
  <si>
    <t>37008-01</t>
  </si>
  <si>
    <t>Цистотомија са пласирањем супрапубичног катетера – отворена хирургија</t>
  </si>
  <si>
    <t>37315-00</t>
  </si>
  <si>
    <t>Уретроскопија</t>
  </si>
  <si>
    <t>37601-00</t>
  </si>
  <si>
    <t>Ексцизија сперматоцеле, једнострана</t>
  </si>
  <si>
    <t>37604-00</t>
  </si>
  <si>
    <t xml:space="preserve">Експлорација скроталног садржаја, једнострано </t>
  </si>
  <si>
    <t>37604-04</t>
  </si>
  <si>
    <t>Експлорација скроталног садржаја са фиксацијом тестиса, једнострано</t>
  </si>
  <si>
    <t>44358-00</t>
  </si>
  <si>
    <t>Ампутација прста на нози са метатарзалном кости</t>
  </si>
  <si>
    <t>46464-00</t>
  </si>
  <si>
    <t>Ампутација прекобројног, комплетног прста на руци</t>
  </si>
  <si>
    <t>Ампутација прста</t>
  </si>
  <si>
    <t>Уклањање нокта на прсту шаке</t>
  </si>
  <si>
    <t>46534-00</t>
  </si>
  <si>
    <t>Радикална ексцизија лежишта нокта на прсту шаке</t>
  </si>
  <si>
    <t>Остеотомија (кортикотомија) кости метатарзуса</t>
  </si>
  <si>
    <t>Ултразвучни преглед скротума</t>
  </si>
  <si>
    <t>Давање анестетичког средства око других периферних нерава</t>
  </si>
  <si>
    <t>90032-00</t>
  </si>
  <si>
    <t>Уклањање лезије која укључује задњу кранијалну шупљину</t>
  </si>
  <si>
    <t>Катетеризација/канилација осталих вена</t>
  </si>
  <si>
    <t>90302-00</t>
  </si>
  <si>
    <t xml:space="preserve">Гастростомија са проласком трајне трансанастомозне цеви </t>
  </si>
  <si>
    <t>90314-00</t>
  </si>
  <si>
    <t>Остале процедуре на ректуму</t>
  </si>
  <si>
    <t>90316-00</t>
  </si>
  <si>
    <t>Остале процедуре на анусу</t>
  </si>
  <si>
    <t>Режањ коже код повреда шаке, са микроваскуларним преносом ткива или са врло тешким или тешким КК</t>
  </si>
  <si>
    <t>X07B</t>
  </si>
  <si>
    <t>Режањ коже код повреда шаке, без микроваскуларног преноса ткива, без врло тешких или тешких КК</t>
  </si>
  <si>
    <t>X40Z</t>
  </si>
  <si>
    <t>Повреде, тровања и токсични ефекти лекова са вентилаторном подршком</t>
  </si>
  <si>
    <t>X60A</t>
  </si>
  <si>
    <t>Повреде, са врло тешким или тешким КК</t>
  </si>
  <si>
    <t>X60B</t>
  </si>
  <si>
    <t>Повреде, без врло тешких или тешких КК</t>
  </si>
  <si>
    <t>X61Z</t>
  </si>
  <si>
    <t>Алергијске реакције</t>
  </si>
  <si>
    <t>X62A</t>
  </si>
  <si>
    <t>Тровање/токсични ефекат лекова, са врло тешким или тешким КК</t>
  </si>
  <si>
    <t>X62B</t>
  </si>
  <si>
    <t>Тровање/токсични ефекат лекова, без врло тешких или тешких КК</t>
  </si>
  <si>
    <t>X63A</t>
  </si>
  <si>
    <t>Последице лечења, са врло тешким или тешким КК</t>
  </si>
  <si>
    <t>X63B</t>
  </si>
  <si>
    <t>Последице лечења, без врло тешких или тешких КК</t>
  </si>
  <si>
    <t>X64A</t>
  </si>
  <si>
    <t>Остале повреде, тровања и токсични ефекти, са врло тешким или тешким КК</t>
  </si>
  <si>
    <t>X64B</t>
  </si>
  <si>
    <t>Остале повреде, тровања и токсични ефекти, без врло тешких или тешких КК</t>
  </si>
  <si>
    <t>Опекотине</t>
  </si>
  <si>
    <t>Y01Z</t>
  </si>
  <si>
    <t>Тешке опекотине високог степена</t>
  </si>
  <si>
    <t>Y02A</t>
  </si>
  <si>
    <t>Остале опекотине и употреба режња коже, са КК</t>
  </si>
  <si>
    <t>Y02B</t>
  </si>
  <si>
    <t>Остале опекотине и употреба режња коже, без КК</t>
  </si>
  <si>
    <t>Y03Z</t>
  </si>
  <si>
    <t>Остале оперативне процедуре због других опекотина</t>
  </si>
  <si>
    <t>Y60Z</t>
  </si>
  <si>
    <t>Опекотине, премештај у другу установу за акутно болничко лечење, &lt; 5 дана</t>
  </si>
  <si>
    <t>Y61Z</t>
  </si>
  <si>
    <t>Тешке опекотине</t>
  </si>
  <si>
    <t>Y62A</t>
  </si>
  <si>
    <t>Остале опекотине, са КК</t>
  </si>
  <si>
    <t>Y62B</t>
  </si>
  <si>
    <t>Остале опекотине, без КК</t>
  </si>
  <si>
    <t>Фактори који утичу на здравствено стање и остали контакти са здравственом службом</t>
  </si>
  <si>
    <t>Z01A</t>
  </si>
  <si>
    <t>Оперативни поступци и дијагнозе које се доводе у везу са осталим контактима са здравственом службом, са врло тешким или тешким КК</t>
  </si>
  <si>
    <t>Z01B</t>
  </si>
  <si>
    <t>Оперативни поступци и дијагнозе које се доводе у везу са осталим контактима са здравственом службом без врло тешких или тешких КК</t>
  </si>
  <si>
    <t>Z40Z</t>
  </si>
  <si>
    <t>Контролни преглед са ендоскопијом, дневна болница</t>
  </si>
  <si>
    <t>Z60A</t>
  </si>
  <si>
    <t>Zatvorena repozicija preloma femura</t>
  </si>
  <si>
    <t>47540-00</t>
  </si>
  <si>
    <t>Primena zavoja kuka</t>
  </si>
  <si>
    <t>47540-01</t>
  </si>
  <si>
    <t xml:space="preserve"> Primena zavoja ramena</t>
  </si>
  <si>
    <t>47543-00</t>
  </si>
  <si>
    <t xml:space="preserve">Imobilizacija preloma medijalnog ili lateralnog kondila tibije </t>
  </si>
  <si>
    <t>47552-00</t>
  </si>
  <si>
    <t xml:space="preserve">Imobilizacija preloma medijalnog i lateralnog kondila tibije </t>
  </si>
  <si>
    <t>47555-00</t>
  </si>
  <si>
    <t>Zatvorena repozicija preloma medijalnog i lateralnog kondila tibije</t>
  </si>
  <si>
    <t>47561-00</t>
  </si>
  <si>
    <t>Imobilizacija preloma tela tibije</t>
  </si>
  <si>
    <t>47564-00</t>
  </si>
  <si>
    <t>Zatvorena repozicija preloma tela tibije</t>
  </si>
  <si>
    <t>47564-01</t>
  </si>
  <si>
    <t>Zatvorena repozicija frakture fibule</t>
  </si>
  <si>
    <t>47567-00</t>
  </si>
  <si>
    <t xml:space="preserve">Zatvorena repozicija unutarzglobnog preloma tela tibije </t>
  </si>
  <si>
    <t>47594-00</t>
  </si>
  <si>
    <t>Imobilizacija preloma skočnog zgloba, neklasifikovano na drugom mestu</t>
  </si>
  <si>
    <t>47597-00</t>
  </si>
  <si>
    <t>Zatvorena repozicija preloma skočnog zgloba</t>
  </si>
  <si>
    <t>47606-00</t>
  </si>
  <si>
    <t>Imobilizacija preloma petne kosti</t>
  </si>
  <si>
    <t>47627-00</t>
  </si>
  <si>
    <t>Imobilizacija preloma tarzusa</t>
  </si>
  <si>
    <t>47630-00</t>
  </si>
  <si>
    <t>Otvorena repozicija preloma tarzusa</t>
  </si>
  <si>
    <t>47633-00</t>
  </si>
  <si>
    <t>Imobilizacija preloma metatarzusa</t>
  </si>
  <si>
    <t>47636-00</t>
  </si>
  <si>
    <t>Zatvorena repozicija preloma metatarzusa</t>
  </si>
  <si>
    <t>47663-00</t>
  </si>
  <si>
    <t>Zatvorena repozicija preloma članka palca na nozi</t>
  </si>
  <si>
    <t>47906-01</t>
  </si>
  <si>
    <t>Uklanjanje nokta na prstu stopala</t>
  </si>
  <si>
    <t>47927-00</t>
  </si>
  <si>
    <t>Odstranjenje klina, zavrtnja ili žice, neklasifikovano na drugom mestu</t>
  </si>
  <si>
    <t>47948-00</t>
  </si>
  <si>
    <t xml:space="preserve">Odstranjenje sredstva za imobilizaciju </t>
  </si>
  <si>
    <t>49721-00</t>
  </si>
  <si>
    <t>Imobilizacija kod povreda, oboljenja i stanja Ahilove tetive</t>
  </si>
  <si>
    <t>50124-00</t>
  </si>
  <si>
    <t>Aspiracija zgloba ili neke druge sinovijske šupljine, neklasifikovana na drugom mestu</t>
  </si>
  <si>
    <t>50124-01</t>
  </si>
  <si>
    <t xml:space="preserve">Injekcija u zglob ili neku drugu sinovijsku šupljinu, neklasifikovana na drugom mestu </t>
  </si>
  <si>
    <t>90568-01</t>
  </si>
  <si>
    <t>Incizija burze, neklasifikovana na drugom mestu</t>
  </si>
  <si>
    <t>90580-00</t>
  </si>
  <si>
    <t>Debridman mesta otvorenog preloma</t>
  </si>
  <si>
    <t>90593-01</t>
  </si>
  <si>
    <t>Ostali postupci na mišićima, tetivama, fascijama ili burzama, neklasifikovani na drugom mestu</t>
  </si>
  <si>
    <t>Intramuskularno davanje farmakološkog sredstva, drugo i nenaznačeno farmakološko sredstvo</t>
  </si>
  <si>
    <t>96206-09</t>
  </si>
  <si>
    <t>Nenaznačen način davanja farmakološkog sredstva, drugo i neklasifikovano farmakološko sredstvo</t>
  </si>
  <si>
    <t>L019182</t>
  </si>
  <si>
    <t xml:space="preserve">Transfuzija pune krvi </t>
  </si>
  <si>
    <t xml:space="preserve">Transfuzija eritrocita </t>
  </si>
  <si>
    <t>Transfuzija trombocita</t>
  </si>
  <si>
    <t>Vađenje krvi u dijagnostičke svrhe</t>
  </si>
  <si>
    <t xml:space="preserve">Postupak održavanja kontinuirane ventilatorne podrške, ≤ 24 sata </t>
  </si>
  <si>
    <t>18216-31</t>
  </si>
  <si>
    <t>Spinalna injekcija lokalnog anestetika</t>
  </si>
  <si>
    <t xml:space="preserve">Endotrahealna intubacija, jednolumenski tubus </t>
  </si>
  <si>
    <t xml:space="preserve"> Postupak održavanja endotrahealne intubacije (kontrola pravilne pozicije), jednolumenski tubus</t>
  </si>
  <si>
    <t>30023-00</t>
  </si>
  <si>
    <t>Ekscizijski debridman mekog tkiva</t>
  </si>
  <si>
    <t>Previjanje rane</t>
  </si>
  <si>
    <t>30107-01</t>
  </si>
  <si>
    <t>Ekscizija male burze</t>
  </si>
  <si>
    <t>30223-01</t>
  </si>
  <si>
    <t xml:space="preserve"> Incizija i drenaža apscesa kože i potkožnog tkiva</t>
  </si>
  <si>
    <t>30226-00</t>
  </si>
  <si>
    <t>Fasciotomija, neklasifikovana na drugom mestu</t>
  </si>
  <si>
    <t>30373-00</t>
  </si>
  <si>
    <t>Eksplorativna laparotomija</t>
  </si>
  <si>
    <t>Kontinuirana registracija pulsa</t>
  </si>
  <si>
    <t>Kontinuirana registracija EKG</t>
  </si>
  <si>
    <t>39330-01</t>
  </si>
  <si>
    <t>Dekompresija tarzalnog kanala</t>
  </si>
  <si>
    <t>44325-00</t>
  </si>
  <si>
    <t>Mediokarpalna amputacija</t>
  </si>
  <si>
    <t>46327-00</t>
  </si>
  <si>
    <t>Artrotomija interfalangealnog zgloba</t>
  </si>
  <si>
    <t>46357-00</t>
  </si>
  <si>
    <t>Sinovijektomija ovojnice tetive fleksora, 4 prsta na ruci</t>
  </si>
  <si>
    <t>46363-00</t>
  </si>
  <si>
    <t>Opuštanje tetivne ovojnice šake</t>
  </si>
  <si>
    <t>46423-00</t>
  </si>
  <si>
    <t>Sekundarna reparacija tetive ekstenzora šake</t>
  </si>
  <si>
    <t>46450-00</t>
  </si>
  <si>
    <t>Tendoliza tetive ekstenzora šake</t>
  </si>
  <si>
    <t>47306-00</t>
  </si>
  <si>
    <t>Otvorena repozicija preloma distalnog članka prsta na ruci</t>
  </si>
  <si>
    <t>47309-01</t>
  </si>
  <si>
    <t>L020305</t>
  </si>
  <si>
    <t>Seroloska identifikacija beta- hemol. Streptococca komercijalnim testom</t>
  </si>
  <si>
    <t>L020339</t>
  </si>
  <si>
    <t>seroloska identifikacija serogrupe  S enterika</t>
  </si>
  <si>
    <t>L020347</t>
  </si>
  <si>
    <t>seroloska identifikacija serotipa  S enterika</t>
  </si>
  <si>
    <t>L020362</t>
  </si>
  <si>
    <t>Seroloska identifikacija S aureusa</t>
  </si>
  <si>
    <t>L020370</t>
  </si>
  <si>
    <t>Seroloska identifikacija S pneumonie</t>
  </si>
  <si>
    <t xml:space="preserve">Uzimanje bioloskog materijala za mikrobioloski pregled </t>
  </si>
  <si>
    <t>L020438</t>
  </si>
  <si>
    <t>Detekcija Ag rota virusa u stolici</t>
  </si>
  <si>
    <t>L020818</t>
  </si>
  <si>
    <t>Paul- Bunnel-ova reakcija</t>
  </si>
  <si>
    <t>L021030</t>
  </si>
  <si>
    <t>Identifikacija parazita ( helminti )</t>
  </si>
  <si>
    <t>L021121</t>
  </si>
  <si>
    <t>Parazitoloski pregled klinickog uzorka - pregled nativnog preparata</t>
  </si>
  <si>
    <t xml:space="preserve">Pregled na Trichomonas Vaginalis- direktan nativni </t>
  </si>
  <si>
    <t>L021253</t>
  </si>
  <si>
    <t>Pregled perianalnog otiska na helminte</t>
  </si>
  <si>
    <t>L021303</t>
  </si>
  <si>
    <t>Pregled stolice na parazite - metodom koncentracij</t>
  </si>
  <si>
    <t>L021311</t>
  </si>
  <si>
    <t>Pregled stolice na parazite - ( nativni preparat )</t>
  </si>
  <si>
    <t>L021469</t>
  </si>
  <si>
    <t>Direktan bojeni preparat na gljive</t>
  </si>
  <si>
    <t>L021519</t>
  </si>
  <si>
    <t>Hemokultura na gljive klasinom metodom</t>
  </si>
  <si>
    <t>L021568</t>
  </si>
  <si>
    <t>Izolacija gljiva iz strugotina koze i njenih adneksa ( dlake, nokti )</t>
  </si>
  <si>
    <t>L021659</t>
  </si>
  <si>
    <t>Pregled brisa na gljive</t>
  </si>
  <si>
    <t>L020354</t>
  </si>
  <si>
    <t xml:space="preserve">Seroloska identifikacija Shigela vrsta </t>
  </si>
  <si>
    <t>L021477</t>
  </si>
  <si>
    <t>Direktan nativan preparat na gljive</t>
  </si>
  <si>
    <t>L019711</t>
  </si>
  <si>
    <t>Detekcija beta- laktamaza  prosirenog spektra na gram negativne  bakterije  ( fenotipska )</t>
  </si>
  <si>
    <t>Bakterioloski pregled duboke rane, odn. gnoja, odn.punktata, odnosno eksudata, odn.bioptata</t>
  </si>
  <si>
    <t>L021691</t>
  </si>
  <si>
    <t>Pregled ostalih bioloskih uzoraka na gljive</t>
  </si>
  <si>
    <t>L019851</t>
  </si>
  <si>
    <t>Hemokultura aerobno, automatskim sistemom</t>
  </si>
  <si>
    <t>L019877</t>
  </si>
  <si>
    <t>Hemokultura anaerobno, automatskim sistemom</t>
  </si>
  <si>
    <t>L026526</t>
  </si>
  <si>
    <t>Izrada jednog neoboj ser preparata</t>
  </si>
  <si>
    <t>L026534</t>
  </si>
  <si>
    <t>Bojenje jednog ser preparata na HE</t>
  </si>
  <si>
    <t>Ex tempore analiza dobijenog mater</t>
  </si>
  <si>
    <t>L026914</t>
  </si>
  <si>
    <t>Pregled sluzokoze trahealnog stabla</t>
  </si>
  <si>
    <t>L026633</t>
  </si>
  <si>
    <t>Pregled promene sluzokoze usta</t>
  </si>
  <si>
    <t>L027367</t>
  </si>
  <si>
    <t>Pregled jednog limfnog cvora</t>
  </si>
  <si>
    <t>L027383</t>
  </si>
  <si>
    <t>Pregled sentinel limfnog cvora</t>
  </si>
  <si>
    <t>L027433</t>
  </si>
  <si>
    <t>Pregled uklonjenog tumora dojke</t>
  </si>
  <si>
    <t>Pregled endoskopskog uzorka</t>
  </si>
  <si>
    <t>Pregled polipa zeluca, tan i deb creva</t>
  </si>
  <si>
    <t>L027748</t>
  </si>
  <si>
    <t>Pregled dela debelog creva</t>
  </si>
  <si>
    <t>L027854</t>
  </si>
  <si>
    <t>Pregled zucne kese</t>
  </si>
  <si>
    <t>L027953</t>
  </si>
  <si>
    <t>Pregled prom na kozi sa odredj gran</t>
  </si>
  <si>
    <t>L027987</t>
  </si>
  <si>
    <t>Pregled potkozne promene</t>
  </si>
  <si>
    <t>L027995</t>
  </si>
  <si>
    <t>Pregled tu mekih tkiva bez odredj gran</t>
  </si>
  <si>
    <t>L027417</t>
  </si>
  <si>
    <t>Pregled lezista tumora dojke</t>
  </si>
  <si>
    <t>L027904</t>
  </si>
  <si>
    <t>Pregled isecka omentuma dob biops</t>
  </si>
  <si>
    <t>L027912</t>
  </si>
  <si>
    <t>Pregled tumora omentuma</t>
  </si>
  <si>
    <t>L027946</t>
  </si>
  <si>
    <t>Pregled prom na kozi bez odredj gran</t>
  </si>
  <si>
    <t>L027375</t>
  </si>
  <si>
    <t>Pregled anat grupe limfnih cvorova</t>
  </si>
  <si>
    <t>L027755</t>
  </si>
  <si>
    <t>Pregled rektuma</t>
  </si>
  <si>
    <t>L027474</t>
  </si>
  <si>
    <t>Pregled cele dojke</t>
  </si>
  <si>
    <t>Остали мишићно-тетивни поремећаји, без врло тешких или тешких КК</t>
  </si>
  <si>
    <t>I72A</t>
  </si>
  <si>
    <t>Одређени мишићно-тетивни поремећаји, са врло тешким или тешким КК</t>
  </si>
  <si>
    <t>I72B</t>
  </si>
  <si>
    <t>Одређени мишићно-тетивни поремећаји, без врло тешких или тешких КК</t>
  </si>
  <si>
    <t>I73A</t>
  </si>
  <si>
    <t>Додатна нега због мускулоскелетних импланата/протеза, са врло тешким или тешким КК</t>
  </si>
  <si>
    <t>I73B</t>
  </si>
  <si>
    <t>Додатна нега због мускулоскелетних импланата/протеза, без врло тешких или тешких КК</t>
  </si>
  <si>
    <t>I74Z</t>
  </si>
  <si>
    <t>Повреда подлактице, ручног зглоба, шаке или стопала</t>
  </si>
  <si>
    <t>I75A</t>
  </si>
  <si>
    <t>Повреда рамена, надлактице, лакта, колена, ноге, са врло тешким КК</t>
  </si>
  <si>
    <t>I75B</t>
  </si>
  <si>
    <t>Повреда рамена, надлактице, лакта, колена, ноге, без врло тешких КК</t>
  </si>
  <si>
    <t>I76A</t>
  </si>
  <si>
    <t>Остали мускулоскелетни поремећаји, са врло тешким КК</t>
  </si>
  <si>
    <t>I76B</t>
  </si>
  <si>
    <t>Остали мускулоскелетни поремећаји, без врло тешких КК</t>
  </si>
  <si>
    <t>I77A</t>
  </si>
  <si>
    <t>Прелом карлице, са врло тешким или тешким КК</t>
  </si>
  <si>
    <t>I77B</t>
  </si>
  <si>
    <t>Прелом карлице, без врло тешких или тешких КК</t>
  </si>
  <si>
    <t>I78A</t>
  </si>
  <si>
    <t>Прелом врата бутне кости, са врло тешким или тешким КК</t>
  </si>
  <si>
    <t>I78B</t>
  </si>
  <si>
    <t>Прелом врата бутне кости, без врло тешких или тешких КК</t>
  </si>
  <si>
    <t>I79A</t>
  </si>
  <si>
    <t>Патолошка фрактура, са врло тешким КК</t>
  </si>
  <si>
    <t>I79B</t>
  </si>
  <si>
    <t>Патолошка фрактура, без врло тешким КК</t>
  </si>
  <si>
    <t>Болести и поремећаји коже, поткожног ткива и дојке</t>
  </si>
  <si>
    <t>J01A</t>
  </si>
  <si>
    <t>Микроваскуларни пренос ткива, код болести коже или дојке, са врло тешким или тешким КК</t>
  </si>
  <si>
    <t>J01B</t>
  </si>
  <si>
    <t>Микроваскуларни пренос ткива, код болести коже или дојке, без врло тешких или тешких КК</t>
  </si>
  <si>
    <t>J06Z</t>
  </si>
  <si>
    <t>Велике процедуре код болести дојке</t>
  </si>
  <si>
    <t>J07Z</t>
  </si>
  <si>
    <t>Мање процедуре код болести дојке</t>
  </si>
  <si>
    <t>J08A</t>
  </si>
  <si>
    <t>Остали трансплантати коже и/или поступци дебридмана, са врло тешким КК</t>
  </si>
  <si>
    <t>J08B</t>
  </si>
  <si>
    <t>Остали трансплантати коже и/или поступци дебридмана, без врло тешких КК</t>
  </si>
  <si>
    <t>J09Z</t>
  </si>
  <si>
    <t>Перианалне и пилонидалне процедуре</t>
  </si>
  <si>
    <t>J10Z</t>
  </si>
  <si>
    <t>Процедуре пластичне хирургије на кожи, поткожном ткиву и дојци</t>
  </si>
  <si>
    <t>J11Z</t>
  </si>
  <si>
    <t>Остале процедуре на кожи, поткожном ткиву и дојци</t>
  </si>
  <si>
    <t>J12A</t>
  </si>
  <si>
    <t>Процедуре на доњим екстремитетима, улцерација/целулитис, са врло тешким КК</t>
  </si>
  <si>
    <t>J12B</t>
  </si>
  <si>
    <t>Процедуре на доњим екстремитетима, улцерација/целулитис, без врло тешких КК и графт (пресађивање помоћу режња коже)</t>
  </si>
  <si>
    <t>J12C</t>
  </si>
  <si>
    <t>Процедуре на доњим екстремитетима, улцерација/целулитис, без врло тешких КК, без графта</t>
  </si>
  <si>
    <t>J13A</t>
  </si>
  <si>
    <t>Процедуре на доњим екстремитетима, без улцерација/целулитиса, са графтом и са врло тешким или тешким КК</t>
  </si>
  <si>
    <t>J13B</t>
  </si>
  <si>
    <t>Процедуре на доњим екстремитетима, без улцерација/целилитиса, без графта (пресађивања коже) и без врло тешких или тешких КК</t>
  </si>
  <si>
    <t>J14Z</t>
  </si>
  <si>
    <t>Већа реконструкција дојки</t>
  </si>
  <si>
    <t>J60A</t>
  </si>
  <si>
    <t>Улцерације на кожи, са врло тешким КК</t>
  </si>
  <si>
    <t>J60B</t>
  </si>
  <si>
    <t>Улцерације на кожи, без врло тешких КК</t>
  </si>
  <si>
    <t>J60C</t>
  </si>
  <si>
    <t>Улцерације на кожи, дневна болница</t>
  </si>
  <si>
    <t>J62A</t>
  </si>
  <si>
    <t>Малигна болест дојке, са врло тешким КК</t>
  </si>
  <si>
    <t>J62B</t>
  </si>
  <si>
    <t>Малигна болест дојке, без врло тешких КК</t>
  </si>
  <si>
    <t>J63A</t>
  </si>
  <si>
    <t>Немалигна болест дојке, са врло тешким КК</t>
  </si>
  <si>
    <t>J63B</t>
  </si>
  <si>
    <t>Немалигна болест дојке, без врло тешких КК</t>
  </si>
  <si>
    <t>J64A</t>
  </si>
  <si>
    <t>Целулитис, са врло тешким или тешким КК</t>
  </si>
  <si>
    <t>J64B</t>
  </si>
  <si>
    <t>Целулитис, без врло тешких или тешких КК</t>
  </si>
  <si>
    <t>J65A</t>
  </si>
  <si>
    <t>Траума коже, поткожног ткива и дојке, са врло тешким или тешким КК</t>
  </si>
  <si>
    <t>J65B</t>
  </si>
  <si>
    <t>Траума коже, поткожног ткива и дојке, без врло тешких или тешких КК</t>
  </si>
  <si>
    <t>J67A</t>
  </si>
  <si>
    <t>Мањи поремећаји коже</t>
  </si>
  <si>
    <t>J67B</t>
  </si>
  <si>
    <t>Примена серклажа на грлић материце</t>
  </si>
  <si>
    <t>16520-00</t>
  </si>
  <si>
    <t>Елективни класични царски рез</t>
  </si>
  <si>
    <t>35571-00</t>
  </si>
  <si>
    <t>Репарација задњег дела вагине, вагинални приступ</t>
  </si>
  <si>
    <t>35573-00</t>
  </si>
  <si>
    <t>Репарација предњег и задњег дела вагине, вагинални приступ</t>
  </si>
  <si>
    <t xml:space="preserve">Остале процедуре деструкције промена на грлићу материце </t>
  </si>
  <si>
    <t>35614-00</t>
  </si>
  <si>
    <t>Колпоскопија</t>
  </si>
  <si>
    <t>35618-00</t>
  </si>
  <si>
    <t>Конизација грлића материце</t>
  </si>
  <si>
    <t>35618-04</t>
  </si>
  <si>
    <t>Ампутација грлића материце</t>
  </si>
  <si>
    <t>35620-00</t>
  </si>
  <si>
    <t>Биопсија ендометрија</t>
  </si>
  <si>
    <t>35649-03</t>
  </si>
  <si>
    <t>Миомектомија лапаротомијом</t>
  </si>
  <si>
    <t>35653-00</t>
  </si>
  <si>
    <t>Субтотална абдоминална хистеректомија</t>
  </si>
  <si>
    <t>35653-01</t>
  </si>
  <si>
    <t>Тотална класична абдоминална хистеректомија</t>
  </si>
  <si>
    <t>35694-06</t>
  </si>
  <si>
    <t>Салпинголиза (лапаротомија)</t>
  </si>
  <si>
    <t>35713-05</t>
  </si>
  <si>
    <t>Клинаста ресекција јајника (лапаротомија)</t>
  </si>
  <si>
    <t>35713-07</t>
  </si>
  <si>
    <t>Овариектомија, једнострана</t>
  </si>
  <si>
    <t>35717-04</t>
  </si>
  <si>
    <t>Салпингоовариектомија, обострана</t>
  </si>
  <si>
    <t>16520-01</t>
  </si>
  <si>
    <t>Хитан класични царски рез</t>
  </si>
  <si>
    <t>16520-02</t>
  </si>
  <si>
    <t>Елективни царски рез са резом на доњем сегменту материце</t>
  </si>
  <si>
    <t>16520-03</t>
  </si>
  <si>
    <t>Хитан царски рез са резом на доњем сегменту материце</t>
  </si>
  <si>
    <t>35688-02</t>
  </si>
  <si>
    <t>Стерилизација отвореним абдоминалним приступом</t>
  </si>
  <si>
    <t>35570-00</t>
  </si>
  <si>
    <t>Репарација предњег дела вагине, вагинални приступ</t>
  </si>
  <si>
    <t>35608-00</t>
  </si>
  <si>
    <t>Каутеризација промена на грлићу материце</t>
  </si>
  <si>
    <t>35638-04</t>
  </si>
  <si>
    <t>Лапароскопска оваријална цистектомија, једнострана</t>
  </si>
  <si>
    <t>35657-00</t>
  </si>
  <si>
    <t>Вагинална хистеректомија</t>
  </si>
  <si>
    <t>35713-06</t>
  </si>
  <si>
    <t>Парцијална овариектомија (лапаротомија)</t>
  </si>
  <si>
    <t>16564-01</t>
  </si>
  <si>
    <t xml:space="preserve">Постпартална евакуација садржаја материце сукционом киретажом </t>
  </si>
  <si>
    <t>35507-00</t>
  </si>
  <si>
    <t xml:space="preserve">Деструкција лезија вагине </t>
  </si>
  <si>
    <t>35640-00</t>
  </si>
  <si>
    <t xml:space="preserve">Дилатација цервикалног канала и киретажа материце </t>
  </si>
  <si>
    <t>35640-01</t>
  </si>
  <si>
    <t>Киретажа материце без дилатације цервикалног канала</t>
  </si>
  <si>
    <t>92130-00</t>
  </si>
  <si>
    <t>Папаниколау (ПАП) тест</t>
  </si>
  <si>
    <t>Интрамускуларно давање фармаколошког средства, антинеопластично средство</t>
  </si>
  <si>
    <t>009164</t>
  </si>
  <si>
    <t>Примарна обрада ране - интраорално</t>
  </si>
  <si>
    <t>009214</t>
  </si>
  <si>
    <t>Површинска локална анестезија</t>
  </si>
  <si>
    <t>009241</t>
  </si>
  <si>
    <t>Интралезијска и перилезијска апликација лека</t>
  </si>
  <si>
    <t>11300-00</t>
  </si>
  <si>
    <t>Аудиометрија, евоцирани потенцијали можданог стабла</t>
  </si>
  <si>
    <t>11600-01</t>
  </si>
  <si>
    <t>Праћење плућног артеријског притиска</t>
  </si>
  <si>
    <t>11600-02</t>
  </si>
  <si>
    <t>Праћење централног венског притиска</t>
  </si>
  <si>
    <t>16514-00</t>
  </si>
  <si>
    <t>Интерни ЦТГ мониторинг плода</t>
  </si>
  <si>
    <t>16514-01</t>
  </si>
  <si>
    <t>Екстерни ЦТГ мониторинг фетуса</t>
  </si>
  <si>
    <t>16564-00</t>
  </si>
  <si>
    <t>Постпартална евакуација садржаја материце киретажом и дилатацијом цервикалног канала</t>
  </si>
  <si>
    <t>16567-00</t>
  </si>
  <si>
    <t xml:space="preserve">Остали поступци заустављања постпарталног крварења </t>
  </si>
  <si>
    <t>16571-00</t>
  </si>
  <si>
    <t>Сутура руптуре грлића материце након порођаја</t>
  </si>
  <si>
    <t>16573-00</t>
  </si>
  <si>
    <t>Сутура расцепа перинеума трећег или четвртог степена</t>
  </si>
  <si>
    <t>35500-00</t>
  </si>
  <si>
    <t>Гинеколошки преглед</t>
  </si>
  <si>
    <t>35503-00</t>
  </si>
  <si>
    <t>Убацивање интраутериног уређаја (IUD)</t>
  </si>
  <si>
    <t>35506-02</t>
  </si>
  <si>
    <t>Уклањање интраутериног уређаја</t>
  </si>
  <si>
    <t>35513-00</t>
  </si>
  <si>
    <t>Лечење цисте Бартолинијеве жлезде</t>
  </si>
  <si>
    <t>35608-01</t>
  </si>
  <si>
    <t>35611-00</t>
  </si>
  <si>
    <t>Полипектомија грлића материце</t>
  </si>
  <si>
    <t>35615-00</t>
  </si>
  <si>
    <t>Биопсија вулве</t>
  </si>
  <si>
    <t>35640-02</t>
  </si>
  <si>
    <t>Дилатација грлића материце</t>
  </si>
  <si>
    <t>35640-03</t>
  </si>
  <si>
    <t xml:space="preserve">Сукциона киретажа материце </t>
  </si>
  <si>
    <t>35643-03</t>
  </si>
  <si>
    <t>30440-01</t>
  </si>
  <si>
    <t>Перкутана билијарна дренажа</t>
  </si>
  <si>
    <t>30450-00</t>
  </si>
  <si>
    <t>Екстракција жучних каменаца помоћу метода визуелизације</t>
  </si>
  <si>
    <t>30515-00</t>
  </si>
  <si>
    <t>Гастро-ентеростомија</t>
  </si>
  <si>
    <t>30515-02</t>
  </si>
  <si>
    <t>Ентероентероанастомоза</t>
  </si>
  <si>
    <t>30518-00</t>
  </si>
  <si>
    <t>Парцијална дистална гастректомија са гастродуоденалном анастомозом</t>
  </si>
  <si>
    <t>30520-00</t>
  </si>
  <si>
    <t xml:space="preserve">Локална ексцизија лезије желуца </t>
  </si>
  <si>
    <t>30562-03</t>
  </si>
  <si>
    <t xml:space="preserve">Затварање колоностоме са успостављањем континуитета црева </t>
  </si>
  <si>
    <t>30563-01</t>
  </si>
  <si>
    <t>Ревизија стоме дебелог црева Преобликовање стоме дебелог црева</t>
  </si>
  <si>
    <t>30575-00</t>
  </si>
  <si>
    <t>Инцизија и дренажа апсцеса панкреаса</t>
  </si>
  <si>
    <t>30581-00</t>
  </si>
  <si>
    <t>Експлорација панкреаса</t>
  </si>
  <si>
    <t>30584-00</t>
  </si>
  <si>
    <t xml:space="preserve">Панкреатикодуоденектомија сa формирањем стоме </t>
  </si>
  <si>
    <t>30641-00</t>
  </si>
  <si>
    <t>Орхидектомија, једнострана</t>
  </si>
  <si>
    <t>30641-001</t>
  </si>
  <si>
    <t>Радикална орхидектомија, једнострана</t>
  </si>
  <si>
    <t>32006-01</t>
  </si>
  <si>
    <t>Лева хемиколектомија са формирањем стоме</t>
  </si>
  <si>
    <t>32024-00</t>
  </si>
  <si>
    <t xml:space="preserve">Висока ресторативна предња ресекција ректума </t>
  </si>
  <si>
    <t>32166-00</t>
  </si>
  <si>
    <t>Дренажни сетон код перианалних фистула</t>
  </si>
  <si>
    <t>32177-00</t>
  </si>
  <si>
    <t>Одстрањење кондилома аналног канала и перианалне регије</t>
  </si>
  <si>
    <t>33815-10</t>
  </si>
  <si>
    <t>Директно затварање осталих вена горњих удова</t>
  </si>
  <si>
    <t>33848-00</t>
  </si>
  <si>
    <t>Контрола постоперативног крварења или тромбозе у екстремитету после васкуларне процедуре</t>
  </si>
  <si>
    <t>34512-00</t>
  </si>
  <si>
    <t>Конструкција артериовенске фистуле са венским графтом</t>
  </si>
  <si>
    <t>35713-03</t>
  </si>
  <si>
    <t>Електрокаутеризација јајника (дрилинг, лапаротомија)</t>
  </si>
  <si>
    <t>35713-04</t>
  </si>
  <si>
    <t>47528-01</t>
  </si>
  <si>
    <t>Otvorena repozicija preloma femura sa unutrašnjom fiksacijom</t>
  </si>
  <si>
    <t>47566-011</t>
  </si>
  <si>
    <t>Otvorena repozicija preloma tela tibije sa spoljašnjom fiksacijom</t>
  </si>
  <si>
    <t>47600-01</t>
  </si>
  <si>
    <t>Otvorena repozicija preloma skočnog zgloba sa unutrašnjom fiksacijom sindesmoze, fibule ili maleolusa</t>
  </si>
  <si>
    <t>47930-01</t>
  </si>
  <si>
    <t>Odstranjenje ploče ili intramedularnog klina iz kosti</t>
  </si>
  <si>
    <t>47954-00</t>
  </si>
  <si>
    <t>Reparacija tetive, neklasifikovana na drugom mestu</t>
  </si>
  <si>
    <t>49318-00</t>
  </si>
  <si>
    <t>Potpuna artroplastika zgloba kuka, jednostrana</t>
  </si>
  <si>
    <t>49324-00</t>
  </si>
  <si>
    <t>Revizija potpune artroplastike kuka</t>
  </si>
  <si>
    <t>49503-04</t>
  </si>
  <si>
    <t>Patelektomija</t>
  </si>
  <si>
    <t>49800-00</t>
  </si>
  <si>
    <t>Primarna reparacija tetiva fleksora ili ekstenzora stopala</t>
  </si>
  <si>
    <t>49836-00</t>
  </si>
  <si>
    <t>Ispravljanje halux valgus-a osteotomijom prve metatarzalne kosti, obostrano</t>
  </si>
  <si>
    <t>49837-00</t>
  </si>
  <si>
    <t>Ispravljanje halux valgus-a osteotomijom prve metatarzalne kosti i prenošenjem tetive mišića primicača palca (m.adductor hallucis), jednostrano</t>
  </si>
  <si>
    <t>90582-01</t>
  </si>
  <si>
    <t>Ušivanje tetive, neklasifikovano na drugom mestu</t>
  </si>
  <si>
    <t>46336-04</t>
  </si>
  <si>
    <t>Debridman interfalangealnog zgloba šake</t>
  </si>
  <si>
    <t>46465-00</t>
  </si>
  <si>
    <t>Amputacija prsta</t>
  </si>
  <si>
    <t>47927-01</t>
  </si>
  <si>
    <t>Odstranjenje klina, zavrtnja ili žice iz kosti</t>
  </si>
  <si>
    <t>47366-02</t>
  </si>
  <si>
    <t>Otvorena repozicija preloma distalnog dela radijusa unutrašnjom fiksacijom</t>
  </si>
  <si>
    <t>47384-03</t>
  </si>
  <si>
    <t>Otvorena repozicija preloma tela ulne sa unutrašnjom fiksacijom</t>
  </si>
  <si>
    <t>47393-01</t>
  </si>
  <si>
    <t>Otvorena repozicija preloma tela radijusa i ulne sa unutrašnjom fiksacijom</t>
  </si>
  <si>
    <t>47639-01</t>
  </si>
  <si>
    <t>Otvorena repozicija preloma metatarzusa sa unutrašnjom fiksacijom</t>
  </si>
  <si>
    <t>49346-00</t>
  </si>
  <si>
    <t xml:space="preserve">Revizija hemiartroplastike kuka </t>
  </si>
  <si>
    <t>49724-01</t>
  </si>
  <si>
    <t>Rekonstrukcija Ahilove tetive</t>
  </si>
  <si>
    <t>49833-00</t>
  </si>
  <si>
    <t>Ispravljanje halux valgus-a osteotomijom prve metatarzalne kosti, jednostrano</t>
  </si>
  <si>
    <t>90540-00</t>
  </si>
  <si>
    <t>Tendoliza tetiva fleksora ili ekstenzora podlaktice ili ručnog zgloba</t>
  </si>
  <si>
    <t>009036</t>
  </si>
  <si>
    <t>Vađenje stranog tela iz kanala korena</t>
  </si>
  <si>
    <t>46348-00</t>
  </si>
  <si>
    <t>Sinovijektomija ovojnice tetive fleksora,1 prst ruke</t>
  </si>
  <si>
    <t>46351-00</t>
  </si>
  <si>
    <t>Sinovijektomija ovojnice tetive fleksora,2 prst ruke</t>
  </si>
  <si>
    <t>46453-00</t>
  </si>
  <si>
    <t>Tendoliza tetive fleksora šake</t>
  </si>
  <si>
    <t>47027-00</t>
  </si>
  <si>
    <t xml:space="preserve">Otv.repoz.isčašenja proks. radio-ulnarnog zgloba </t>
  </si>
  <si>
    <t>47066-00</t>
  </si>
  <si>
    <t>Otv.repoz.isčašenja skočnog zgloba</t>
  </si>
  <si>
    <t>47306-01</t>
  </si>
  <si>
    <t>Otv.repoz.prelom.dist.članka prsta na ruci sa unutrašnjom fiksacijom</t>
  </si>
  <si>
    <t>47318-011</t>
  </si>
  <si>
    <t>Otv.repoz.prelom.srednjeg članka prsta na ruci sa spoljašnjom fiksacijom</t>
  </si>
  <si>
    <t>47345-01</t>
  </si>
  <si>
    <t>Otv.repoz.unutarzglobnog preloma metakarpusa sa unutrašnjom fiksacijom</t>
  </si>
  <si>
    <t>47381-02</t>
  </si>
  <si>
    <t>Zatvor.repoz.tela radijusa sa unutrašnjom fiksac.</t>
  </si>
  <si>
    <t>47528-011</t>
  </si>
  <si>
    <t>Otv.repoz.preloma sa spoljašnjom fiksacijom</t>
  </si>
  <si>
    <t>47549-01</t>
  </si>
  <si>
    <t>Otvorena repozicija preloma medijalnog ili lateralnog kondila tibije sa unutrašnjom fiksacijom</t>
  </si>
  <si>
    <t>47558-011</t>
  </si>
  <si>
    <t>Otvorena repozicija preloma medijalnog i lateralnog kondila tibije sa spoljašnjom fiksacijom</t>
  </si>
  <si>
    <t>47582-00</t>
  </si>
  <si>
    <t>Patelektomija sa rekonstrukcijom ekstenzornog mehanizma</t>
  </si>
  <si>
    <t>47672-03</t>
  </si>
  <si>
    <t>Otvorena repozicija preloma članka prsta na nozi,osim palca na nozi,sa unutrašnjom fiksacijom</t>
  </si>
  <si>
    <t>47972-00</t>
  </si>
  <si>
    <t>Otvoreni postupak na ovojnici tetive, neklasifikovan na drugom mestu</t>
  </si>
  <si>
    <t>48400-02</t>
  </si>
  <si>
    <t>Osteotomija (kortikotomija) kosti metatarzusa</t>
  </si>
  <si>
    <t>49315-00</t>
  </si>
  <si>
    <t>Hemiartroplastika zgloba kuka bipolarnom endoprotezom</t>
  </si>
  <si>
    <t>49718-01</t>
  </si>
  <si>
    <t>Reparacija Ahilove tetive</t>
  </si>
  <si>
    <t>50103-00</t>
  </si>
  <si>
    <t>Artrotomija zgloba, neklasifikovana na drugom mestu</t>
  </si>
  <si>
    <t>90571-00</t>
  </si>
  <si>
    <t>Razdvajanje adhezija mekog tkiva, neklasifikovano na drugom mestu</t>
  </si>
  <si>
    <t>90535-00</t>
  </si>
  <si>
    <t>Dezartikulacija u laktu</t>
  </si>
  <si>
    <t>30223-00</t>
  </si>
  <si>
    <t>Incizija i drenaža hematoma kože i potkožnog tkiva</t>
  </si>
  <si>
    <t>46336-05</t>
  </si>
  <si>
    <t>Debridman metakarpofalangealnog zgloba</t>
  </si>
  <si>
    <t>47003-00</t>
  </si>
  <si>
    <t>Zatvorena repozicija iščašenja ključne kosti</t>
  </si>
  <si>
    <t>47009-00</t>
  </si>
  <si>
    <t>Zatvorena repozicija iščašenja ramena</t>
  </si>
  <si>
    <t>47018-00</t>
  </si>
  <si>
    <t>Zatvorena repozicija iščašenja lakta</t>
  </si>
  <si>
    <t>47057-00</t>
  </si>
  <si>
    <t>Zatvorena repozicija iščašenja patele</t>
  </si>
  <si>
    <t>47336-00</t>
  </si>
  <si>
    <t>Zatvorena repozicija preloma metakarpusa</t>
  </si>
  <si>
    <t>47360-00</t>
  </si>
  <si>
    <t>Imobilizacija preloma distalnog dela radijusa</t>
  </si>
  <si>
    <t>47360-01</t>
  </si>
  <si>
    <t>Imobilizacija preloma distalnog dela ulne</t>
  </si>
  <si>
    <t>47363-00</t>
  </si>
  <si>
    <t>Zatvorena repozicija preloma distalnog dela radijusa</t>
  </si>
  <si>
    <t>47378-00</t>
  </si>
  <si>
    <t>Imobilizacija preloma tela radijusa</t>
  </si>
  <si>
    <t>47378-01</t>
  </si>
  <si>
    <t>Imobilizacija preloma tela ulne</t>
  </si>
  <si>
    <t>47381-00</t>
  </si>
  <si>
    <t>Zatvorena repozicija preloma tela radijusa</t>
  </si>
  <si>
    <t>47387-00</t>
  </si>
  <si>
    <t>Zatvorena repozicija preloma tela ulne</t>
  </si>
  <si>
    <t>Imobilizacija preloma tela radijusa i ulne</t>
  </si>
  <si>
    <t>47390-00</t>
  </si>
  <si>
    <t xml:space="preserve">Zatvorena repozicija preloma tela radijusa i ulne </t>
  </si>
  <si>
    <t>47405-00</t>
  </si>
  <si>
    <t>Zatvorena repozicija preloma glave ili vrata radijusa</t>
  </si>
  <si>
    <t>47423-00</t>
  </si>
  <si>
    <t>Imobilizacija preloma proksimalnog dela humerusa</t>
  </si>
  <si>
    <t>47426-00</t>
  </si>
  <si>
    <t>Zatvorena repozicija preloma proksimalnog dela humerusa</t>
  </si>
  <si>
    <t>47444-00</t>
  </si>
  <si>
    <t>Imobilizacija preloma tela humerusa</t>
  </si>
  <si>
    <t>47447-00</t>
  </si>
  <si>
    <t>Zatvorena repozicija preloma tela humerusa</t>
  </si>
  <si>
    <t>47453-00</t>
  </si>
  <si>
    <t>Imobilizacija preloma distalnog dela humerusa</t>
  </si>
  <si>
    <t>47456-00</t>
  </si>
  <si>
    <t>Zatvorena repozicija preloma distalnog dela humerusa</t>
  </si>
  <si>
    <t>47462-00</t>
  </si>
  <si>
    <t xml:space="preserve"> Zatvorena repozicija preloma ključne kosti</t>
  </si>
  <si>
    <t>47492-00</t>
  </si>
  <si>
    <t>Imobilizacija preloma acetabuluma</t>
  </si>
  <si>
    <t>47516-00</t>
  </si>
  <si>
    <t>Trakcija zbog preloma femura</t>
  </si>
  <si>
    <t>47516-01</t>
  </si>
  <si>
    <t>Мултипла склероза и церебрална атаксија, са КК</t>
  </si>
  <si>
    <t>B68B</t>
  </si>
  <si>
    <t>Мултипла склероза и церебрална атаксија, без КК</t>
  </si>
  <si>
    <t>B69A</t>
  </si>
  <si>
    <t>ТИА и прецеребрална оклузија, са врло тешким или тешким КК</t>
  </si>
  <si>
    <t>B69B</t>
  </si>
  <si>
    <t>ТИА и прецеребрална оклузија, без врло тешких или тешких КК</t>
  </si>
  <si>
    <t>B70A</t>
  </si>
  <si>
    <t>Мождани удар (шлог), са врло тешким КК</t>
  </si>
  <si>
    <t>B70B</t>
  </si>
  <si>
    <t>Мождани удар (шлог), са тешким КК</t>
  </si>
  <si>
    <t>B70C</t>
  </si>
  <si>
    <t>Мождани удар (шлог), без врло тешких или тешких КК</t>
  </si>
  <si>
    <t>B70D</t>
  </si>
  <si>
    <t>Мождани удар, смртни исход или трансфер (премештај у другу болницу), &lt; 5 дана</t>
  </si>
  <si>
    <t>B71A</t>
  </si>
  <si>
    <t>Поремећај кранијалних и периферних нерава са КК</t>
  </si>
  <si>
    <t>B71B</t>
  </si>
  <si>
    <t>B72A</t>
  </si>
  <si>
    <t>Инфекције нервног система које искључују вирусни менингитис, са врло тешким или тешким КК</t>
  </si>
  <si>
    <t>B72B</t>
  </si>
  <si>
    <t>Инфекције нервног система које искључују вирусни менингитис, без врло тешких или тешких КК</t>
  </si>
  <si>
    <t>B73Z</t>
  </si>
  <si>
    <t>Вирусни менингитис</t>
  </si>
  <si>
    <t>B74A</t>
  </si>
  <si>
    <t>Нетрауматски ступор и кома, са врло тешким КК</t>
  </si>
  <si>
    <t>B74B</t>
  </si>
  <si>
    <t>Нетрауматски ступор и кома, без врло тешких КК</t>
  </si>
  <si>
    <t>B75Z</t>
  </si>
  <si>
    <t>Фебрилне конвулзије</t>
  </si>
  <si>
    <t>B76A</t>
  </si>
  <si>
    <t>Напад (неуролошки), са врло тешким или тешким КК</t>
  </si>
  <si>
    <t>B76B</t>
  </si>
  <si>
    <t>Напад (неуролошки), без врло тешких или тешких КК</t>
  </si>
  <si>
    <t>B77Z</t>
  </si>
  <si>
    <t>Главобоља</t>
  </si>
  <si>
    <t>B78A</t>
  </si>
  <si>
    <t>Интракранијална повреда, са врло тешким или тешким КК</t>
  </si>
  <si>
    <t>B78B</t>
  </si>
  <si>
    <t>Интракранијална повреда, без врло тешких или тешких КК</t>
  </si>
  <si>
    <t>B79A</t>
  </si>
  <si>
    <t>Прелом лобање, са врло тешким или тешким КК</t>
  </si>
  <si>
    <t>B79B</t>
  </si>
  <si>
    <t>Прелом лобање, без врло тешких или тешких КК</t>
  </si>
  <si>
    <t>B80Z</t>
  </si>
  <si>
    <t>Остале повреде главе</t>
  </si>
  <si>
    <t>B81A</t>
  </si>
  <si>
    <t>Остали поремећаји нервног система, са врло тешким или тешким КК</t>
  </si>
  <si>
    <t>B81B</t>
  </si>
  <si>
    <t>Остали поремећаји нервног система, без врло тешких или тешких КК</t>
  </si>
  <si>
    <t>B82A</t>
  </si>
  <si>
    <t>Хронична и неспецифична параплегија/квадриплегија са или без оперативног поступка, са врло тешким КК</t>
  </si>
  <si>
    <t>B82B</t>
  </si>
  <si>
    <t>Хронична и неспецифична параплегија/квадриплегија са или без оперативног поступка, са тешким КК</t>
  </si>
  <si>
    <t>B82C</t>
  </si>
  <si>
    <t>Хронична и неспецифична параплегија/квадриплегија са или без оперативног поступка, без врло тешких/тешких КК</t>
  </si>
  <si>
    <t>Болести и поремећаји ока</t>
  </si>
  <si>
    <t>C01Z</t>
  </si>
  <si>
    <t>Процедуре код пенетрантне повреде ока</t>
  </si>
  <si>
    <t>C02Z</t>
  </si>
  <si>
    <t>Енуклеација и процедуре на орбити</t>
  </si>
  <si>
    <t>C03Z</t>
  </si>
  <si>
    <t>Процедуре на ретини (мрежњачи)</t>
  </si>
  <si>
    <t>C04Z</t>
  </si>
  <si>
    <t>Велике процедуре на корнеи (рожњачи), склери (беоњачи) и конјуктиви (вежњачи)</t>
  </si>
  <si>
    <t>C05Z</t>
  </si>
  <si>
    <t>Дакриоцисториностомија</t>
  </si>
  <si>
    <t>C10Z</t>
  </si>
  <si>
    <t>Процедуре код страбизма</t>
  </si>
  <si>
    <t>C11Z</t>
  </si>
  <si>
    <t>Процедуре на очном капку</t>
  </si>
  <si>
    <t>C12Z</t>
  </si>
  <si>
    <t>Остале процедуре на а корнеи (рожњачи), склери (беоњачи) и конјуктиви (вежњачи)</t>
  </si>
  <si>
    <t>C13Z</t>
  </si>
  <si>
    <t>Процедуре на сузном апарату</t>
  </si>
  <si>
    <t>C14Z</t>
  </si>
  <si>
    <t>Остале процедуре на оку</t>
  </si>
  <si>
    <t>C15A</t>
  </si>
  <si>
    <t>Глауком или сложене процедуре код катаракте</t>
  </si>
  <si>
    <t>C15B</t>
  </si>
  <si>
    <t>Глауком или сложене процедуре код катаракте, истог дана</t>
  </si>
  <si>
    <t>C16Z</t>
  </si>
  <si>
    <t>Процедуре на сочиву</t>
  </si>
  <si>
    <t>C60A</t>
  </si>
  <si>
    <t>8. УГРАДЊА ИМПЛАНТАТА У ОРТОПЕДИЈИ (КУКОВИ И КОЛЕНА)</t>
  </si>
  <si>
    <t>I21Z</t>
  </si>
  <si>
    <t>Езофагитис, гастроентеритис и разни поремећаји дигестивног система, без врло тешких или тешких КК</t>
  </si>
  <si>
    <t>G70A</t>
  </si>
  <si>
    <t>Остале дијагнозе дигестивног система са KK</t>
  </si>
  <si>
    <t>G70B</t>
  </si>
  <si>
    <t>Остале дијагнозе дигестивног система без KK</t>
  </si>
  <si>
    <t>Болести и поремећаји хепатобилијарног система и панкреаса</t>
  </si>
  <si>
    <t>H01A</t>
  </si>
  <si>
    <t>Процедуре на пакнреасу, јетри и шантовима са врло тешким КК</t>
  </si>
  <si>
    <t>H01B</t>
  </si>
  <si>
    <t>Процедуре на пакнреасу, јетри и шантовима без врло тешких КК</t>
  </si>
  <si>
    <t>H02A</t>
  </si>
  <si>
    <t>Велике процедуре на билијарном тракту, малигнитет или са врло тешким КК</t>
  </si>
  <si>
    <t>H02B</t>
  </si>
  <si>
    <t>Велике процедуре на билијарном тракту, малигнитет или са умерено тешким КК</t>
  </si>
  <si>
    <t>H02C</t>
  </si>
  <si>
    <t>Велике процедуре на билијарном тракту, без малигнитет и без КК</t>
  </si>
  <si>
    <t>H05A</t>
  </si>
  <si>
    <t>Дијагностичке процедуре на хепатобилијарном систему са врло тешким или тешким КК</t>
  </si>
  <si>
    <t>H05B</t>
  </si>
  <si>
    <t>Количина</t>
  </si>
  <si>
    <t>Укупна вредност</t>
  </si>
  <si>
    <t>Набавка крви и лабилних продуката крви од завода/института за трансфузију крви</t>
  </si>
  <si>
    <t>Цела крв</t>
  </si>
  <si>
    <t>ml</t>
  </si>
  <si>
    <t>Цела крв филтрирана претходно</t>
  </si>
  <si>
    <t>Цела крв филтрирана накнадно</t>
  </si>
  <si>
    <t>Цела крв – мала запремина</t>
  </si>
  <si>
    <t>Цела крв, редукована плазма, за EST</t>
  </si>
  <si>
    <t>Цела крв 0/АУ за EST (ресуспендовани 0 Ег у АV плазми)</t>
  </si>
  <si>
    <t>Еритроцити (деплазматисана крв)</t>
  </si>
  <si>
    <t>Еритроцити филтрирани накнадно</t>
  </si>
  <si>
    <t>11,20+цена филтера</t>
  </si>
  <si>
    <t>Еритроцити филтрирани претходно</t>
  </si>
  <si>
    <t>Еритроцити испрани</t>
  </si>
  <si>
    <t>Еритроцити ресуспендовани осиромашени Le и Тг</t>
  </si>
  <si>
    <t>Еритроцити мала запремина</t>
  </si>
  <si>
    <t>Еритроцити ресуспендовани осиромашени Le и Тг – мала запремина</t>
  </si>
  <si>
    <t>Тромбоцити концентровани из ПРП</t>
  </si>
  <si>
    <t>доза</t>
  </si>
  <si>
    <t>760,94+цена филтера</t>
  </si>
  <si>
    <t>Тромбоцити из buffu coat</t>
  </si>
  <si>
    <t>27,55+цена филтера</t>
  </si>
  <si>
    <t>Тромбоцити Pul.</t>
  </si>
  <si>
    <t>23,61+цена филтера</t>
  </si>
  <si>
    <t>Тромбоцити аферезни</t>
  </si>
  <si>
    <t>2.072,31+цена сета</t>
  </si>
  <si>
    <t>Замрзнута свежа плазма</t>
  </si>
  <si>
    <t>Замрзнута свежа плазма – мала запремина</t>
  </si>
  <si>
    <t>Замрзнута свежа плазма – без криопреципитата</t>
  </si>
  <si>
    <t>Криопреципитат</t>
  </si>
  <si>
    <t>Фибрински лепак (аутологни)</t>
  </si>
  <si>
    <t>Гранулоцити аферезни</t>
  </si>
  <si>
    <t>9.018,85+цена сета</t>
  </si>
  <si>
    <t>Еритроцити – аутологни</t>
  </si>
  <si>
    <t>Цела крв – аутологна</t>
  </si>
  <si>
    <t>Замрзнута свежа плазма – аутологна</t>
  </si>
  <si>
    <t>Еритроцити за интраутерину трансфузију – мала запремина</t>
  </si>
  <si>
    <t>Сопствена производња и набавка крви и лабилних  продуката крви од других здравствених установа које имају сопствену производњу</t>
  </si>
  <si>
    <t>6,38+цена филтера</t>
  </si>
  <si>
    <t>433,74+цена филтера</t>
  </si>
  <si>
    <t>15,71+цена филтера</t>
  </si>
  <si>
    <t>13,46+цена филтера</t>
  </si>
  <si>
    <t>1.181,22+цена сета</t>
  </si>
  <si>
    <t>5.140,75+цена сета</t>
  </si>
  <si>
    <t xml:space="preserve">Врста лека по ЈКЛ </t>
  </si>
  <si>
    <t>Шифра лека (АТЦ)</t>
  </si>
  <si>
    <t>Заштићено име лека</t>
  </si>
  <si>
    <t>Фармацеутски облик</t>
  </si>
  <si>
    <t xml:space="preserve"> Паковање и јачина</t>
  </si>
  <si>
    <t>Цена по паковању</t>
  </si>
  <si>
    <t xml:space="preserve">Укупна вредност </t>
  </si>
  <si>
    <t>ЦИТОСТАТИЦИ СА Б ЛИСТЕ</t>
  </si>
  <si>
    <t>Лекови са посебним режимом издавања (Лекови са Ц листе)</t>
  </si>
  <si>
    <t>ЛЕКОВИ ЗА ХЕМОФИЛИЈУ</t>
  </si>
  <si>
    <t>ЛЕКОВИ У ЗУ</t>
  </si>
  <si>
    <t>A</t>
  </si>
  <si>
    <t>ЛЕКОВИ  ЗА ЛЕЧЕЊЕ БОЛЕСТИ  ДИГЕСТИВНОГ СИСТЕМА И  МЕТАБОЛИЗМА</t>
  </si>
  <si>
    <t>B</t>
  </si>
  <si>
    <t>ЛЕКОВИ ЗА ЛЕЧЕЊЕ БОЛЕСТИ КРВИ И КРВОТВОРНИХ ОРГАНА</t>
  </si>
  <si>
    <t>C</t>
  </si>
  <si>
    <t>ЛЕКОВИ КОЈИ ДЕЛУЈУ НА КАРДИОВАСКУЛАРНИ СИСТЕМ</t>
  </si>
  <si>
    <t>D</t>
  </si>
  <si>
    <t>ЛЕКОВИ ЗА ЛЕЧЕЊЕ БОЛЕСТИ КОЖЕ И ПОТКОЖНОГ ТКИВА (ДЕРМАТИЦИ)</t>
  </si>
  <si>
    <t>G</t>
  </si>
  <si>
    <t>Лечење менталног здравља, истог дана и примена електроконвулзивне терапије</t>
  </si>
  <si>
    <t>U60Z</t>
  </si>
  <si>
    <t>Лечење менталног здравља, истог дана, без примене електроконвулзивне терапије</t>
  </si>
  <si>
    <t>U61Z</t>
  </si>
  <si>
    <t>Схизофрени поремећаји</t>
  </si>
  <si>
    <t>U62A</t>
  </si>
  <si>
    <t>Параноја и акутни психотични поремећаји, са врло тешким или тешким КК или присилно лечење</t>
  </si>
  <si>
    <t>U62B</t>
  </si>
  <si>
    <t>Параноја и акутни психотични поремећаји, без врло тешких или тешких КК, без присилног лечења</t>
  </si>
  <si>
    <t>U63Z</t>
  </si>
  <si>
    <t>Велики афективни поремећаји</t>
  </si>
  <si>
    <t>U64Z</t>
  </si>
  <si>
    <t>НЕУРОЛОГИЈЕ</t>
  </si>
  <si>
    <t>spec psihijatrijski pregled</t>
  </si>
  <si>
    <t>Одељење неурологија</t>
  </si>
  <si>
    <t>Давање ињекције у терапијске / дијагностичке сврхе</t>
  </si>
  <si>
    <t>81832-94</t>
  </si>
  <si>
    <t>Преглед/процена електромиографија (ЕМГ)</t>
  </si>
  <si>
    <t>96008-00</t>
  </si>
  <si>
    <t>Неуролошка процена</t>
  </si>
  <si>
    <t>310040</t>
  </si>
  <si>
    <t>Континуирана регистрација ЕКГ</t>
  </si>
  <si>
    <t>96200-01</t>
  </si>
  <si>
    <t>Субкутано давање фармаколошког средства, тромболитичко средство</t>
  </si>
  <si>
    <t>Субкутано давање фармаколошког средства, инсулин</t>
  </si>
  <si>
    <t>11000-00</t>
  </si>
  <si>
    <r>
      <t xml:space="preserve">Електроенцефалографија </t>
    </r>
    <r>
      <rPr>
        <sz val="10"/>
        <color indexed="8"/>
        <rFont val="Times New Roman"/>
        <family val="1"/>
      </rPr>
      <t>(ЕЕГ)</t>
    </r>
  </si>
  <si>
    <t>11012-00</t>
  </si>
  <si>
    <t>Електромиографија (ЕМГ)</t>
  </si>
  <si>
    <t>11015-00</t>
  </si>
  <si>
    <t>Студије спроводљивости на 2 или 3 нерва</t>
  </si>
  <si>
    <t>11015-01</t>
  </si>
  <si>
    <t xml:space="preserve">Студије спроводљивости на 2 или 3 нерва са електромиографијом </t>
  </si>
  <si>
    <t>11018-00</t>
  </si>
  <si>
    <t>Студије спроводљивости на 4 или више нерва</t>
  </si>
  <si>
    <t>11018-01</t>
  </si>
  <si>
    <t xml:space="preserve">Студије спроводљивости на 4 или више нерва са електромиографијом </t>
  </si>
  <si>
    <t>36008 -00           kateterizacija mokracne bešike</t>
  </si>
  <si>
    <t>96200-09            subkutano davanje farmakološkog sredstva</t>
  </si>
  <si>
    <t>090011                savetodavni intervju</t>
  </si>
  <si>
    <t>090023               informisani intervju psihijatra</t>
  </si>
  <si>
    <t>Педијатрија</t>
  </si>
  <si>
    <t>ПЕДИЈАТРИЈУ</t>
  </si>
  <si>
    <t>009221</t>
  </si>
  <si>
    <t>Локална апликација флуорида средње концентрације</t>
  </si>
  <si>
    <t>009222</t>
  </si>
  <si>
    <t>Локална апликација лека (тоxавит)</t>
  </si>
  <si>
    <t>Саветодавни интервју</t>
  </si>
  <si>
    <t>11600-00</t>
  </si>
  <si>
    <t>Праћење крвног притиска у срчаним шупљинама</t>
  </si>
  <si>
    <t>Праћење системског артеријског притиска</t>
  </si>
  <si>
    <t>11709-00</t>
  </si>
  <si>
    <t xml:space="preserve">Холтер амбулантно континуирано ЕКГ снимање </t>
  </si>
  <si>
    <t>130207</t>
  </si>
  <si>
    <t>13312-00</t>
  </si>
  <si>
    <t xml:space="preserve">Вађење крви новорођенчета у дијагностичке сврхе </t>
  </si>
  <si>
    <t>13706-02</t>
  </si>
  <si>
    <t xml:space="preserve">Трансфузија еритроцита </t>
  </si>
  <si>
    <t>13706-03</t>
  </si>
  <si>
    <t>Трансфузија тромбоцита</t>
  </si>
  <si>
    <t>13839-02</t>
  </si>
  <si>
    <t>Узимање узорка крви адреналне вене</t>
  </si>
  <si>
    <t>310005</t>
  </si>
  <si>
    <t>Континуирана регистрација пулса</t>
  </si>
  <si>
    <t>Ултразвучни преглед главе</t>
  </si>
  <si>
    <t>55044-00</t>
  </si>
  <si>
    <t>Ултразвучни преглед мушког пелвиса</t>
  </si>
  <si>
    <t>81858-23</t>
  </si>
  <si>
    <t>Континуирано амбулаторно мерење гликемије методом накнадног и истиовременог очитавања</t>
  </si>
  <si>
    <t>81864-03</t>
  </si>
  <si>
    <t>Тестови физичке провокације</t>
  </si>
  <si>
    <t>81887-01</t>
  </si>
  <si>
    <t>Риноалерголошка терапија апликацијом лека</t>
  </si>
  <si>
    <t>92001-001</t>
  </si>
  <si>
    <t>Преглед новорођенчета</t>
  </si>
  <si>
    <t>92029-00</t>
  </si>
  <si>
    <t>Лаважа носница</t>
  </si>
  <si>
    <t>92062-00</t>
  </si>
  <si>
    <t>Трансфузија крвних компоненти и деривата</t>
  </si>
  <si>
    <t>92076-00</t>
  </si>
  <si>
    <t xml:space="preserve">Уклањање импактираног фецеса </t>
  </si>
  <si>
    <t>92515-30</t>
  </si>
  <si>
    <t>Седација, AСA 30</t>
  </si>
  <si>
    <t>96090-00</t>
  </si>
  <si>
    <t>Остала саветовања или подучавања</t>
  </si>
  <si>
    <t>96196-02</t>
  </si>
  <si>
    <t xml:space="preserve">Интра-артеријско давање фармаколошког средства, анти-инфективно средство </t>
  </si>
  <si>
    <t>96196-07</t>
  </si>
  <si>
    <t xml:space="preserve">Интра-артеријско давање фармаколошког средства, хранљива супстанца </t>
  </si>
  <si>
    <t>96196-08</t>
  </si>
  <si>
    <t xml:space="preserve">Интра-артеријско давање фармаколошког средства, електролит </t>
  </si>
  <si>
    <t>96197-01</t>
  </si>
  <si>
    <t>Интрамускуларно давање фармаколошког средства, тромболитичко средство</t>
  </si>
  <si>
    <t>96197-02</t>
  </si>
  <si>
    <t>Интрамускуларно давање фармаколошког средства, анти-инфективно средство</t>
  </si>
  <si>
    <t>96197-07</t>
  </si>
  <si>
    <t>Интрамускуларно давање фармаколошког средства, хранљива супстанца</t>
  </si>
  <si>
    <t>96199-01</t>
  </si>
  <si>
    <t>Интравенско давање фармаколошког средства, тромболитичко средство</t>
  </si>
  <si>
    <t>96199-02</t>
  </si>
  <si>
    <t>Интравенско давање фармаколошког средства, анти-инфективно средство</t>
  </si>
  <si>
    <t>96203-00</t>
  </si>
  <si>
    <t>Орално давање фармаколошког средства, антинеопластичко средство</t>
  </si>
  <si>
    <t>96203-01</t>
  </si>
  <si>
    <t>Орално давање фармаколошког средства, тромболитичко средство</t>
  </si>
  <si>
    <t>96203-02</t>
  </si>
  <si>
    <t>Орално давање фармаколошког средства, анти-инфективно средство</t>
  </si>
  <si>
    <t>96203-03</t>
  </si>
  <si>
    <t>B05Z</t>
  </si>
  <si>
    <r>
      <rPr>
        <b/>
        <sz val="10"/>
        <rFont val="Calibri"/>
        <family val="2"/>
        <charset val="1"/>
      </rPr>
      <t>Хируршки захват на карпалном тунелу (декомпресија</t>
    </r>
    <r>
      <rPr>
        <b/>
        <i/>
        <sz val="10"/>
        <rFont val="Calibri"/>
        <family val="2"/>
        <charset val="1"/>
      </rPr>
      <t xml:space="preserve"> </t>
    </r>
    <r>
      <rPr>
        <i/>
        <sz val="10"/>
        <rFont val="Calibri"/>
        <family val="2"/>
        <charset val="1"/>
      </rPr>
      <t>n.medianus-a</t>
    </r>
    <r>
      <rPr>
        <b/>
        <sz val="10"/>
        <rFont val="Calibri"/>
        <family val="2"/>
        <charset val="1"/>
      </rPr>
      <t>)</t>
    </r>
  </si>
  <si>
    <t>B06A</t>
  </si>
  <si>
    <t>Процедуре код церебралне парализе, мишићне дистрофије, неуропатије, са врло тешким или тешким КК</t>
  </si>
  <si>
    <t>B06B</t>
  </si>
  <si>
    <t>Процедуре код церебралне парализе, мишићне дистрофије, неуропатије, без врло тешких или тешких КК</t>
  </si>
  <si>
    <t>B07A</t>
  </si>
  <si>
    <t>Процедуре на периферним и кранијалним нервима као и друге процедуре на нервом систему са КК</t>
  </si>
  <si>
    <t>B07B</t>
  </si>
  <si>
    <t>J69C</t>
  </si>
  <si>
    <t>Малигнитет коже, дневна болница</t>
  </si>
  <si>
    <t>Болести и поремећаји ендокриног система, поремећаји исхране и метаболизма</t>
  </si>
  <si>
    <t>K01A</t>
  </si>
  <si>
    <t>Оперативне процедуре за компликације дијабетичног стопала, са врло тешким КК</t>
  </si>
  <si>
    <t>K01B</t>
  </si>
  <si>
    <t>Оперативне процедуре за компликације дијабетичног стопала, без врло тешких КК</t>
  </si>
  <si>
    <t>K02A</t>
  </si>
  <si>
    <t>Процедуре на хипофизи, са врло тешким КК</t>
  </si>
  <si>
    <t>K02B</t>
  </si>
  <si>
    <t>Процедуре на хипофизи, без врло тешких КК</t>
  </si>
  <si>
    <t>K03Z</t>
  </si>
  <si>
    <t>Процедуре на надбубрежним жлездама</t>
  </si>
  <si>
    <t>K04A</t>
  </si>
  <si>
    <t>Веће процедуре због прекомерне гојазности, са врло тешким КК</t>
  </si>
  <si>
    <t>K04B</t>
  </si>
  <si>
    <t>Веће процедуре због прекомерне гојазности, без врло тешких КК</t>
  </si>
  <si>
    <t>K05A</t>
  </si>
  <si>
    <t>Процедуре на паратироидним жлездама, са врло тешким или тешким КК</t>
  </si>
  <si>
    <t>K05B</t>
  </si>
  <si>
    <t>Процедуре на паратироидним жлездама, без врло тешких или тешких КК</t>
  </si>
  <si>
    <t>K06A</t>
  </si>
  <si>
    <t>Процедуре на штитној жлезди, са врло тешким или тешким КК</t>
  </si>
  <si>
    <t>K06B</t>
  </si>
  <si>
    <t>Процедуре на штитној жлезди, без врло тешких или тешких КК</t>
  </si>
  <si>
    <t>K07Z</t>
  </si>
  <si>
    <t>Остале процедуре због прекомерне гојазности</t>
  </si>
  <si>
    <t>K08Z</t>
  </si>
  <si>
    <t>Процедуре на тироглосусу</t>
  </si>
  <si>
    <t>K09A</t>
  </si>
  <si>
    <t>Остале оперативне процедуре због ендокриних, нутритивних или метаболичких узрока, са врло тешким КК</t>
  </si>
  <si>
    <t>K09B</t>
  </si>
  <si>
    <t>Остале оперативне процедуре због ендокриних, нутритивних или метаболичких узрока, са тешким или умереним КК</t>
  </si>
  <si>
    <t>K09C</t>
  </si>
  <si>
    <t>Остале оперативне процедуре због ендокриних, нутритивних или метаболичких узрока, без КК</t>
  </si>
  <si>
    <t>K40A</t>
  </si>
  <si>
    <t>Ендоскопске или дијагностичке порцедуре због метаболичких поремећаја, са врло тешким КК</t>
  </si>
  <si>
    <t>K40B</t>
  </si>
  <si>
    <t>Ендоскопске или дијагностичке порцедуре због метаболичких поремећаја, без врло тешких КК</t>
  </si>
  <si>
    <t>K40C</t>
  </si>
  <si>
    <t>Ендоскопске или дијагностичке порцедуре због метаболичких поремећаја, дневна болница</t>
  </si>
  <si>
    <t>K60A</t>
  </si>
  <si>
    <t>Дијабетес, са врло тешким или тешким КК</t>
  </si>
  <si>
    <t>K60B</t>
  </si>
  <si>
    <t>Дијабетес, без врло тешких или тешких КК</t>
  </si>
  <si>
    <t>K61Z</t>
  </si>
  <si>
    <t>Тежак поремећај исхране</t>
  </si>
  <si>
    <t>K62A</t>
  </si>
  <si>
    <t>Разни метаболички поремећаји, са врло тешким или тешким КК</t>
  </si>
  <si>
    <t>K62B</t>
  </si>
  <si>
    <t>Разни метаболички поремећаји, без врло тешких или тешких КК</t>
  </si>
  <si>
    <t>K63A</t>
  </si>
  <si>
    <t>Урођени поремећаји метаболизма, са КК</t>
  </si>
  <si>
    <t>K63B</t>
  </si>
  <si>
    <t>Урођени поремећаји метаболизма, без КК</t>
  </si>
  <si>
    <t>K64A</t>
  </si>
  <si>
    <t>Локална ексцизија и одстрањење унутрашњег фиксатора кука и фемура (бутне кости)</t>
  </si>
  <si>
    <t>I23Z</t>
  </si>
  <si>
    <t>Локална ексцизија и одстрањење унутрашњег фиксатора, искључује кук и фемур (бутну кост)</t>
  </si>
  <si>
    <t>I24Z</t>
  </si>
  <si>
    <t xml:space="preserve">Артроскопија </t>
  </si>
  <si>
    <t>I25A</t>
  </si>
  <si>
    <t>Дијагностичке процедуре (укључујући и биопсију) на костима и зглобовима, са КК</t>
  </si>
  <si>
    <t>I25B</t>
  </si>
  <si>
    <t>Дијагностичке процедуре (укључујући и биопсију) на костима и зглобовима, без КК</t>
  </si>
  <si>
    <t>I27A</t>
  </si>
  <si>
    <t>Процедуре на меким ткивима, са врло тешким или тешким КК</t>
  </si>
  <si>
    <t>I27B</t>
  </si>
  <si>
    <t>Процедуре на меким ткивима, без врло тешких или тешких КК</t>
  </si>
  <si>
    <t>I28A</t>
  </si>
  <si>
    <t>Остале процедуре на везивном ткиву са КК</t>
  </si>
  <si>
    <t>I28B</t>
  </si>
  <si>
    <t>Остале процедуре на везивном ткиву без КК</t>
  </si>
  <si>
    <t>I29Z</t>
  </si>
  <si>
    <t>Реконструкција или ревизија колена</t>
  </si>
  <si>
    <t>I30Z</t>
  </si>
  <si>
    <t>Процедуре на шаци</t>
  </si>
  <si>
    <t>I31A</t>
  </si>
  <si>
    <t xml:space="preserve">Процедура ревизије на куку, са врло тешким КК </t>
  </si>
  <si>
    <t>I31B</t>
  </si>
  <si>
    <t xml:space="preserve">Процедура ревизије на куку, без врло тешких КК </t>
  </si>
  <si>
    <t>I32A</t>
  </si>
  <si>
    <t>Процедура ревизије на колену, са врло тешким КК</t>
  </si>
  <si>
    <t>I32B</t>
  </si>
  <si>
    <t>Процедура ревизије на колену, са тешким КК</t>
  </si>
  <si>
    <t>I32C</t>
  </si>
  <si>
    <t>Процедура ревизије на колену, без тешких или врло тешких КК</t>
  </si>
  <si>
    <t>I60Z</t>
  </si>
  <si>
    <t>Прелом тела фемура</t>
  </si>
  <si>
    <t>I61A</t>
  </si>
  <si>
    <t>Прелом дисталног дела фемура, са КК</t>
  </si>
  <si>
    <t>I61B</t>
  </si>
  <si>
    <t>Прелом дисталног дела фемура, без КК</t>
  </si>
  <si>
    <t>I63A</t>
  </si>
  <si>
    <t>Растргнућа, истегнућа, ишчашења у регији кука, карлице и бедара, са КК</t>
  </si>
  <si>
    <t>I63B</t>
  </si>
  <si>
    <t>Растргнућа, истегнућа, ишчашења у регији кука, карлице и бедара, без КК</t>
  </si>
  <si>
    <t>I64A</t>
  </si>
  <si>
    <t>Остеомијелитис са KK</t>
  </si>
  <si>
    <t>I64B</t>
  </si>
  <si>
    <t>Остеомијелитис без KK</t>
  </si>
  <si>
    <t>I65A</t>
  </si>
  <si>
    <t>Малигнитет везивног ткива укључујући и патолошки прелом, са врло тешким или тешким КК</t>
  </si>
  <si>
    <t>I65B</t>
  </si>
  <si>
    <t>Малигнитет везивног ткива укључујући и патолошки прелом, без врло тешких или тешких КК</t>
  </si>
  <si>
    <t>I66A</t>
  </si>
  <si>
    <t>Инфламаторни мускулоскелетни поремећаји, са врло тешким или тешким КК</t>
  </si>
  <si>
    <t>I66B</t>
  </si>
  <si>
    <t>Инфламаторни мускулоскелетни поремећаји, без врло тешких или тешких КК</t>
  </si>
  <si>
    <t>I67A</t>
  </si>
  <si>
    <t>Септички артритис, са врло тешким или тешким КК</t>
  </si>
  <si>
    <t>I67B</t>
  </si>
  <si>
    <t>Септички артритис, без врло тешких или тешких КК</t>
  </si>
  <si>
    <t>I68A</t>
  </si>
  <si>
    <t>Нехируршки спинални поремећаји, са КК</t>
  </si>
  <si>
    <t>I68B</t>
  </si>
  <si>
    <t>Нехируршки спинални поремећаји, без КК</t>
  </si>
  <si>
    <t>I68C</t>
  </si>
  <si>
    <t>Нехируршки спинални поремећаји, истог дана</t>
  </si>
  <si>
    <t>I69A</t>
  </si>
  <si>
    <t>Болести костију и специфичне артропатије, са врло тешким или тешким КК</t>
  </si>
  <si>
    <t>I69B</t>
  </si>
  <si>
    <t>Болести костију и специфичне артропатије, без врло тешких или тешких КК</t>
  </si>
  <si>
    <t>I71A</t>
  </si>
  <si>
    <t>Остали мишићно-тетивни поремећаји, са врло тешким или тешким КК</t>
  </si>
  <si>
    <t>I71B</t>
  </si>
  <si>
    <t>90589-01</t>
  </si>
  <si>
    <t>Reparacija ligamenta, neklasifikovana na drugom mestu</t>
  </si>
  <si>
    <t xml:space="preserve">Ostale terapije obogaćivanja kiseonika/om </t>
  </si>
  <si>
    <t xml:space="preserve"> Kardiopulmonalna reanimacija</t>
  </si>
  <si>
    <t xml:space="preserve">Zatvorena masaža srca </t>
  </si>
  <si>
    <t>92063-00</t>
  </si>
  <si>
    <t xml:space="preserve">Transfuzija plazma ekspandera </t>
  </si>
  <si>
    <t>Uklanjanje šavova, neklasifikovanih na drugom mestu</t>
  </si>
  <si>
    <t>92500-00</t>
  </si>
  <si>
    <t>Rutinska preoperativna anesteziološka procena</t>
  </si>
  <si>
    <t>92500-01</t>
  </si>
  <si>
    <t>Produžena preoperativna anesteziološka procena</t>
  </si>
  <si>
    <t>92500-02</t>
  </si>
  <si>
    <t>Hitna preoperativna anesteziološka procena</t>
  </si>
  <si>
    <t>92511-10</t>
  </si>
  <si>
    <t>Regionalna blokada, nerva gornjeg ekstremiteta, ASA 10</t>
  </si>
  <si>
    <t>92512-19</t>
  </si>
  <si>
    <t>Regionalna blokada, nerva donjeg ekstremiteta, ASA 19</t>
  </si>
  <si>
    <t>92512-29</t>
  </si>
  <si>
    <t>Regionalna blokada, nerva donjeg ekstremiteta, ASA 29</t>
  </si>
  <si>
    <t>92514-10</t>
  </si>
  <si>
    <t>Opšta anestezija, ASA 10</t>
  </si>
  <si>
    <t>92514-19</t>
  </si>
  <si>
    <t>Opšta anestezija, ASA 19</t>
  </si>
  <si>
    <t>92514-20</t>
  </si>
  <si>
    <t>Opšta anestezija, ASA 20</t>
  </si>
  <si>
    <t>92514-29</t>
  </si>
  <si>
    <t>Opšta anestezija, ASA 29</t>
  </si>
  <si>
    <t>92514-30</t>
  </si>
  <si>
    <t>Opšta anestezija, ASA 30</t>
  </si>
  <si>
    <t>92514-39</t>
  </si>
  <si>
    <t>Opšta anestezija, ASA 39</t>
  </si>
  <si>
    <t>92515-10</t>
  </si>
  <si>
    <t>Sedacija, ASA 10</t>
  </si>
  <si>
    <t>92515-19</t>
  </si>
  <si>
    <t>Sedacija, ASA 19</t>
  </si>
  <si>
    <t>92515-20</t>
  </si>
  <si>
    <t>Sedacija, ASA 20</t>
  </si>
  <si>
    <t>92515-29</t>
  </si>
  <si>
    <t>Sedacija, ASA 29</t>
  </si>
  <si>
    <t>Sedacija, ASA 30</t>
  </si>
  <si>
    <t>92515-39</t>
  </si>
  <si>
    <t>Sedacija, ASA 39</t>
  </si>
  <si>
    <t>92517-03</t>
  </si>
  <si>
    <t>Menadžment regionalne blokade, nerva donjeg ekstremiteta</t>
  </si>
  <si>
    <t>Intravensko davanje farmakološkog sredstva, antineoplastično sredstvo</t>
  </si>
  <si>
    <t>Intravensko davanje farmakološkog sredstva, anti-infektivno sredstvo</t>
  </si>
  <si>
    <t>Intravensko davanje farmakološkog sredstva, antidot</t>
  </si>
  <si>
    <t>Intravensko davanje farmakološkog sredstva, elektrolit</t>
  </si>
  <si>
    <t>Intravensko davanje farmakološkog sredstva, drugo i neklasifikovano farmakološko sredstvo</t>
  </si>
  <si>
    <t>L019224</t>
  </si>
  <si>
    <t xml:space="preserve">Bakteriološki pregled duboke rane odnosno gnoja odnosno punktata odnosno eksudata odnosno bioptata </t>
  </si>
  <si>
    <t xml:space="preserve">Postupak održavanja kontinuirane ventilatorne podrške, ≤ 96 sata </t>
  </si>
  <si>
    <t>Kateterizacija mokraćne bešike kroz uretru</t>
  </si>
  <si>
    <t>L018192</t>
  </si>
  <si>
    <t>ABO/RhD krvna grupa - epruveta</t>
  </si>
  <si>
    <t>L018275</t>
  </si>
  <si>
    <t>Interreakcija, eritrocit davaoca i serum primaoca - epruveta</t>
  </si>
  <si>
    <t>Uklanjanje konaca</t>
  </si>
  <si>
    <t>46312-01</t>
  </si>
  <si>
    <t>Artroplastika 2 metakarpofalangealna zgloba</t>
  </si>
  <si>
    <t>46432-00</t>
  </si>
  <si>
    <t>Primarna reparacija tetive fleksora šake, distalno od fibroz.ovoj.tetiva fleksora prstiju metakarp.</t>
  </si>
  <si>
    <t>46516-01</t>
  </si>
  <si>
    <t>Uklanjanje nokta na prstu šake</t>
  </si>
  <si>
    <t>Zatvor.repozicija preloma skočnog zgloba</t>
  </si>
  <si>
    <t>Гинекологија и акушеерство</t>
  </si>
  <si>
    <t>Хирургија са урологијом</t>
  </si>
  <si>
    <t xml:space="preserve">ОПШТЕ ХИРУРГИЈЕ </t>
  </si>
  <si>
    <t>СА УРОЛОГИЈОМ</t>
  </si>
  <si>
    <t>Одељење опште хирургије са урологијом</t>
  </si>
  <si>
    <t>000003</t>
  </si>
  <si>
    <t>Специјалистички преглед први - професор</t>
  </si>
  <si>
    <t>000004</t>
  </si>
  <si>
    <t>Специјалистички преглед контролни - професор</t>
  </si>
  <si>
    <t>Reparacija rane na koži I potkožnom tkivu</t>
  </si>
  <si>
    <t>30035-00</t>
  </si>
  <si>
    <t>Репарација ране на кожи и поткожном ткиву лица или врата, која укључује меко ткиво</t>
  </si>
  <si>
    <t>30064-00</t>
  </si>
  <si>
    <t>90328-01</t>
  </si>
  <si>
    <t>Ексцизија лезије перитонеалног ткива са ресекцијом црева</t>
  </si>
  <si>
    <t>90341-001</t>
  </si>
  <si>
    <t>Дренажа параректалног и ретроректалног апсцеса</t>
  </si>
  <si>
    <t>90360-00</t>
  </si>
  <si>
    <t>Ексцизија осталих лезија мокраћне бешике – отворена хирургија</t>
  </si>
  <si>
    <t>90363-01</t>
  </si>
  <si>
    <t>Остале процедуре на мокраћној бешици</t>
  </si>
  <si>
    <t>90392-00</t>
  </si>
  <si>
    <t>Контрола постоперативног крварења из простате</t>
  </si>
  <si>
    <t>90399-00</t>
  </si>
  <si>
    <t>Редукција торзије тестиса или семене врпце</t>
  </si>
  <si>
    <t>92064-00</t>
  </si>
  <si>
    <t>Трансфузија осталих крвних деривата</t>
  </si>
  <si>
    <t>92071-00</t>
  </si>
  <si>
    <t>Мануелна редукција херније</t>
  </si>
  <si>
    <t>92099-00</t>
  </si>
  <si>
    <t>Испирање нефростоме или пијелостоме</t>
  </si>
  <si>
    <t>92141-00</t>
  </si>
  <si>
    <t>Уклањање дрена из трбуха</t>
  </si>
  <si>
    <t>92195-00</t>
  </si>
  <si>
    <t>Испирање катетера, некласификовано на другом месту</t>
  </si>
  <si>
    <t>92101-00</t>
  </si>
  <si>
    <t xml:space="preserve">Испирање осталих трајних катетера мокраћне бешике </t>
  </si>
  <si>
    <t>92131-00</t>
  </si>
  <si>
    <t xml:space="preserve">Масажа простате </t>
  </si>
  <si>
    <t>Спинална инјекција локалног анестетика</t>
  </si>
  <si>
    <t>Рутинска преоперативна анестезиолошка процена</t>
  </si>
  <si>
    <t>Хитна преоперативна анестезиолошка процена</t>
  </si>
  <si>
    <t>Intravensko davanje farmakološkog sredstva, hranljiva supstanca</t>
  </si>
  <si>
    <t>Општа анестезија, AСA 10</t>
  </si>
  <si>
    <t>Општа анестезија, AСA 19</t>
  </si>
  <si>
    <t>Општа анестезија, AСA 20</t>
  </si>
  <si>
    <t>Општа анестезија, AСA 29</t>
  </si>
  <si>
    <t>Општа анестезија, AСA 30</t>
  </si>
  <si>
    <t>Општа анестезија, AСA 39</t>
  </si>
  <si>
    <t>Седација, AСA 10</t>
  </si>
  <si>
    <t>Седација, AСA 19</t>
  </si>
  <si>
    <t>Седација, AСA 20</t>
  </si>
  <si>
    <t>Седација, AСA 29</t>
  </si>
  <si>
    <t>Седација, AСA 39</t>
  </si>
  <si>
    <t xml:space="preserve">ГИНЕКОЛОГИЈУ И </t>
  </si>
  <si>
    <t>АКУШЕРСТВО</t>
  </si>
  <si>
    <t>Служба за гинекологију и акушерство</t>
  </si>
  <si>
    <t>16511-00</t>
  </si>
  <si>
    <t>F15B</t>
  </si>
  <si>
    <t>Интервентна коронарна процедура, без акутног инфаркта миокарда, са инсерцијом стента, без врло тешких или тешких КК</t>
  </si>
  <si>
    <t>F16A</t>
  </si>
  <si>
    <t>Интервентна коронарна процедура, без акутног инфаркта миокарда, без инсерције, са врло тешким КК</t>
  </si>
  <si>
    <t>F16B</t>
  </si>
  <si>
    <t>Интервентна коронарна процедура, без акутног инфаркта миокарда, без инсерције, без врло тешких КК</t>
  </si>
  <si>
    <t>F17A</t>
  </si>
  <si>
    <t>Имплантација или замена генератора пејсмејкера, са врло тешким или тешким КК</t>
  </si>
  <si>
    <t>F17B</t>
  </si>
  <si>
    <t>F18A</t>
  </si>
  <si>
    <t>Остале процедуре у вези са пејсмејкером, са КК</t>
  </si>
  <si>
    <t>F18B</t>
  </si>
  <si>
    <t>Остале процедуре у вези са пејсмејкером, без КК</t>
  </si>
  <si>
    <t>F19Z</t>
  </si>
  <si>
    <t>Остале васкуларе перкутане интервенције на срцу</t>
  </si>
  <si>
    <t>F20Z</t>
  </si>
  <si>
    <t>Постављање лигатуре на вену и њено уклањање</t>
  </si>
  <si>
    <t>F21A</t>
  </si>
  <si>
    <t>Остали оперативни поступци на циркулаторном систему, са врло тешким КК</t>
  </si>
  <si>
    <t>F21B</t>
  </si>
  <si>
    <t>Остали оперативни поступци на циркулаторном систему, без врло тешких КК</t>
  </si>
  <si>
    <t>F40A</t>
  </si>
  <si>
    <t>Proteini (ukupni) u dnevnom urinu</t>
  </si>
  <si>
    <t>L010769</t>
  </si>
  <si>
    <t>Urea u dnevnom urinu</t>
  </si>
  <si>
    <t>L008946</t>
  </si>
  <si>
    <t xml:space="preserve">Bilirubin (ukupan) u urinu </t>
  </si>
  <si>
    <t>L008953</t>
  </si>
  <si>
    <t>Celokupni hemijski pregled,relativna gustina i sediment urina-automatski sa digitalnom protočnom mikroskopijom</t>
  </si>
  <si>
    <t>L019125</t>
  </si>
  <si>
    <t>Antistreptolizin O test ( ASOT )-latex aglutinacionim testom</t>
  </si>
  <si>
    <t>Bakterioloski pregled brisa nosa</t>
  </si>
  <si>
    <t>Bakterioloski pregled brisa spoljasnjeg usnog kanala ili povrsinske rane</t>
  </si>
  <si>
    <t>Bakterioloski pregled brisa spoljasnjih genitalija ili vagine ili cerviksa ili uretre</t>
  </si>
  <si>
    <t>Bakteriloski pregled brisa zdrela</t>
  </si>
  <si>
    <t>L019232</t>
  </si>
  <si>
    <t>Bakterioloski pregled eksprimata prostate ili sperme</t>
  </si>
  <si>
    <t>L019265</t>
  </si>
  <si>
    <t>Bakterioloski pregled iskasljaja ili trahealnog asirata ili bronhoalveolarnog lavata</t>
  </si>
  <si>
    <t>Bakteriloski pregled oka ili konjunktive</t>
  </si>
  <si>
    <t>L019323</t>
  </si>
  <si>
    <t>Bakterioloski pregled sadrzaja srednjeg uva</t>
  </si>
  <si>
    <t>Bakterioloski pregled stolice na Salmonell spp. I Shigella spp i E coli O:157 i Campyl spp</t>
  </si>
  <si>
    <t>L019349</t>
  </si>
  <si>
    <t>Bakterioloski pregled stolice na termofilne Campylobacter vrste</t>
  </si>
  <si>
    <t>L019380</t>
  </si>
  <si>
    <t>Bakterioloski pregled uzoraka na N gonorrhoeae</t>
  </si>
  <si>
    <t>L019406</t>
  </si>
  <si>
    <t>Biohemijska identifikacija aerobnih bakterija</t>
  </si>
  <si>
    <t>L019414</t>
  </si>
  <si>
    <t>Остале оперативне процедуре због болести крви и крвотворних органа, без врло тешких или тешких КК</t>
  </si>
  <si>
    <t>Q60A</t>
  </si>
  <si>
    <t>Поремећаји имунитета и ретикулоендотелног система, са врло тешким или тешким КК</t>
  </si>
  <si>
    <t>Q60B</t>
  </si>
  <si>
    <t>Поремећаји имунитета и ретикулоендотелног система, без врло тешких или тешких КК и малигнитет</t>
  </si>
  <si>
    <t>Q60C</t>
  </si>
  <si>
    <t>Поремећаји имунитета и ретикулоендотелног система, без врло тешких или тешких КК без малигнитета</t>
  </si>
  <si>
    <t>Q61A</t>
  </si>
  <si>
    <t>Поремећаји еритроцита, са врло тешким или тешким КК</t>
  </si>
  <si>
    <t>Q61B</t>
  </si>
  <si>
    <t>Поремећаји еритроцита, без врло тешких или тешких КК</t>
  </si>
  <si>
    <t>Q62Z</t>
  </si>
  <si>
    <t>Поремећаји коагулације крви</t>
  </si>
  <si>
    <t>Неопластични поремећаји (хематолошки и солидни тумори)</t>
  </si>
  <si>
    <t>R01A</t>
  </si>
  <si>
    <t>Лимфом и леукемија са великим оперативним поступцима и са врло тешким или тешким КК</t>
  </si>
  <si>
    <t>R01B</t>
  </si>
  <si>
    <t>Лимфом и леукемија са великим оперативним поступцима, без врло тешких или тешких КК</t>
  </si>
  <si>
    <t>R02A</t>
  </si>
  <si>
    <t xml:space="preserve"> Терапија стимулацијом, некласификована на другом месту</t>
  </si>
  <si>
    <t>96159-00</t>
  </si>
  <si>
    <t xml:space="preserve"> Тестирање опсега покрета/мишића специјализованом опремом </t>
  </si>
  <si>
    <t>96160-00</t>
  </si>
  <si>
    <t xml:space="preserve"> Фототерапија зглоба</t>
  </si>
  <si>
    <t>96162-00</t>
  </si>
  <si>
    <t>Терапеутска масажа или манипулација везивног/меког ткива, некласификованог на другом месту</t>
  </si>
  <si>
    <t>Број исписаних болесника 2017.</t>
  </si>
  <si>
    <t>Број бо  дана 2017.</t>
  </si>
  <si>
    <t>Одсек за офталмологију</t>
  </si>
  <si>
    <t>11212-00</t>
  </si>
  <si>
    <t xml:space="preserve">Преглед очног дна </t>
  </si>
  <si>
    <t>30061-02</t>
  </si>
  <si>
    <t>Уклањање површинског страног тела са рожњаче</t>
  </si>
  <si>
    <t>42615-01</t>
  </si>
  <si>
    <t>Сондирање лакрималних пролаза, двострано</t>
  </si>
  <si>
    <t>42617-001</t>
  </si>
  <si>
    <t>Испирање сузних путева</t>
  </si>
  <si>
    <t>42650-00</t>
  </si>
  <si>
    <t>Дебридман (абразија) епитела рожњаче</t>
  </si>
  <si>
    <t>42824-01</t>
  </si>
  <si>
    <t>Субкоњунктивна примена лека</t>
  </si>
  <si>
    <t>80238-00</t>
  </si>
  <si>
    <t>Корекција трихијазе епилацијом, пинцетом</t>
  </si>
  <si>
    <t>81832-27</t>
  </si>
  <si>
    <t>Процена рефракције, друге врсте</t>
  </si>
  <si>
    <t>81832-51</t>
  </si>
  <si>
    <t>Процена диплопије</t>
  </si>
  <si>
    <t>81832-52</t>
  </si>
  <si>
    <t>Друге процене окуларне покретљивости и бинокуларне функције</t>
  </si>
  <si>
    <t>81832-64</t>
  </si>
  <si>
    <t>Преглед/процена предњег сегмента, коњунктива</t>
  </si>
  <si>
    <t>81832-65</t>
  </si>
  <si>
    <t>Преглед/процена предњег сегмента, рожњача</t>
  </si>
  <si>
    <t>81832-72</t>
  </si>
  <si>
    <t>Мерење/процена интра-окуларног притиска</t>
  </si>
  <si>
    <t>81833-01</t>
  </si>
  <si>
    <t>Офталмолошка оптичка интервенција, рецепт, наочаре</t>
  </si>
  <si>
    <t>81833-03</t>
  </si>
  <si>
    <t>Офталмолошка оптичка интервенција, рецепт, контактна сочива</t>
  </si>
  <si>
    <t>81833-42</t>
  </si>
  <si>
    <t>Интервенција уз употребу дијагностичких офтамолошких лекова</t>
  </si>
  <si>
    <t>81833-43</t>
  </si>
  <si>
    <t>Интервенција уз употребу терапеутских офтамолошких лекова1833</t>
  </si>
  <si>
    <t>90086-00</t>
  </si>
  <si>
    <t>Остале процедуре на очном капку</t>
  </si>
  <si>
    <t>90088-001</t>
  </si>
  <si>
    <t>Ширмеров (Schirmer) тест</t>
  </si>
  <si>
    <t>90089-00</t>
  </si>
  <si>
    <t>Остале процедуре на коњунктиви</t>
  </si>
  <si>
    <t>92016-00</t>
  </si>
  <si>
    <t xml:space="preserve">Тонометрија </t>
  </si>
  <si>
    <t>92018-00</t>
  </si>
  <si>
    <t>Испитивање колорног вида</t>
  </si>
  <si>
    <t>92025-00</t>
  </si>
  <si>
    <t>Испирање ока</t>
  </si>
  <si>
    <t>96038-00</t>
  </si>
  <si>
    <t>Мерење оштрине вида</t>
  </si>
  <si>
    <t>81832-63</t>
  </si>
  <si>
    <t>58103-00</t>
  </si>
  <si>
    <t>Радиографско снимање троракалног дела кичме</t>
  </si>
  <si>
    <t>58106-00</t>
  </si>
  <si>
    <t>Радиографско снимање лумбалносакралног дела кичме</t>
  </si>
  <si>
    <t>58109-00</t>
  </si>
  <si>
    <t>Радиографско снимање сакралнококцигеалног дела кичме</t>
  </si>
  <si>
    <t>58524-00</t>
  </si>
  <si>
    <t>Радиографско снимање ребара, обострано</t>
  </si>
  <si>
    <t>58509-00</t>
  </si>
  <si>
    <t>Радиографско снимање торакалног инлета или трахеје</t>
  </si>
  <si>
    <t>58521-00</t>
  </si>
  <si>
    <t>Радиографско снимање стернума</t>
  </si>
  <si>
    <t>58521-01</t>
  </si>
  <si>
    <t>Радиографско снимање ребара, једнострано</t>
  </si>
  <si>
    <t>58700-00</t>
  </si>
  <si>
    <t>Радиографско снимање уринарног система</t>
  </si>
  <si>
    <t>58706-00</t>
  </si>
  <si>
    <t>Интравенска пиjелографија</t>
  </si>
  <si>
    <t>58900-00</t>
  </si>
  <si>
    <t>Радиографско снимање абдомена</t>
  </si>
  <si>
    <t>58909-00</t>
  </si>
  <si>
    <t>Радиографско снимање фаринкса, езофагуса, желуца или дуоденума са применом позитивног контрастног средства</t>
  </si>
  <si>
    <t>58921-00</t>
  </si>
  <si>
    <t xml:space="preserve">Иригографија </t>
  </si>
  <si>
    <t>59712-00</t>
  </si>
  <si>
    <t>Хистеросалпингографија</t>
  </si>
  <si>
    <t>58500-00</t>
  </si>
  <si>
    <t>Радиографско снимање грудног коша</t>
  </si>
  <si>
    <t>58915-00</t>
  </si>
  <si>
    <t>Радиографско снимање танког црева са применом позитивног контрастног средства</t>
  </si>
  <si>
    <t>57909-00</t>
  </si>
  <si>
    <t>Радиографско снимање петроза темпоралне кости</t>
  </si>
  <si>
    <t>57945-00</t>
  </si>
  <si>
    <t>Радиографско снимање ларинкса</t>
  </si>
  <si>
    <t>57512-00</t>
  </si>
  <si>
    <t>Radiografsko snimanje lakta i humerusa</t>
  </si>
  <si>
    <t>57512-01</t>
  </si>
  <si>
    <t>Radiografsko snimanje lakta i podlaktice</t>
  </si>
  <si>
    <t>57512-02</t>
  </si>
  <si>
    <t>Radiografsko snimanje šake, ručnog zgloba i podlaktice</t>
  </si>
  <si>
    <t>57512-03</t>
  </si>
  <si>
    <t>Radiografsko snimanje šake i ručnog zgloba</t>
  </si>
  <si>
    <t>57524-00</t>
  </si>
  <si>
    <t>Radiografsko snimanje femura i kolena</t>
  </si>
  <si>
    <t>57524-01</t>
  </si>
  <si>
    <t>Radiografsko snimanje kolena i noge</t>
  </si>
  <si>
    <t>57524-02</t>
  </si>
  <si>
    <t>Radiografsko snimanje noge i gležnja</t>
  </si>
  <si>
    <t>57524-03</t>
  </si>
  <si>
    <t>Radiografsko snimanje noge, gležnja i stopala</t>
  </si>
  <si>
    <t>57524-04</t>
  </si>
  <si>
    <t>Radiografsko snimanje gležnja i stopala</t>
  </si>
  <si>
    <t>57901-00</t>
  </si>
  <si>
    <t>Radiografsko snimanje lobanje</t>
  </si>
  <si>
    <t>57903-00</t>
  </si>
  <si>
    <t>Radiografsko snimanje paranazalnog sinusa</t>
  </si>
  <si>
    <t>58100-00</t>
  </si>
  <si>
    <t>Radiografsko snimanje cervikalnog dela kičme</t>
  </si>
  <si>
    <t>Radiografsko snimanje rebara, jednostrano</t>
  </si>
  <si>
    <t>58524-01</t>
  </si>
  <si>
    <t>Radiografsko snimanje sternuma i rebara, jednostrano</t>
  </si>
  <si>
    <t>Ултразвучна дијагностика (2 УЗ апарата и 2 смене)</t>
  </si>
  <si>
    <t>55032-00</t>
  </si>
  <si>
    <t>Ултразвучни преглед врата</t>
  </si>
  <si>
    <t>55070-00</t>
  </si>
  <si>
    <t>Ултразвучни преглед дојке, унилатералан</t>
  </si>
  <si>
    <t>Ултразвучни преглед дојке, билатералан</t>
  </si>
  <si>
    <t>55036-00</t>
  </si>
  <si>
    <t>Ултразвучни преглед абдомена</t>
  </si>
  <si>
    <t>55816-00</t>
  </si>
  <si>
    <t>Ултразвучни преглед кука</t>
  </si>
  <si>
    <t>55832-00</t>
  </si>
  <si>
    <t>Ултразвучни преглед потколенице</t>
  </si>
  <si>
    <t>55808-00</t>
  </si>
  <si>
    <t xml:space="preserve"> Ултразвучни преглед рамена или надлактице</t>
  </si>
  <si>
    <t>90908-001</t>
  </si>
  <si>
    <t>Уклањање страног тела из коже и поткожног ткива инцизијом</t>
  </si>
  <si>
    <t>30075-00</t>
  </si>
  <si>
    <t>Биопсија лимфног чвора</t>
  </si>
  <si>
    <t>Инцизија и дренажа хематома коже и поткожног ткива</t>
  </si>
  <si>
    <t>30223-02</t>
  </si>
  <si>
    <t>Остале инцизије и дренаже коже и поткожног ткива</t>
  </si>
  <si>
    <t>30223-03</t>
  </si>
  <si>
    <t>Инцизија и дренажа апсцеса меког ткива</t>
  </si>
  <si>
    <t>30332-00</t>
  </si>
  <si>
    <t xml:space="preserve">Ексцизија лимфног чвора аксиле </t>
  </si>
  <si>
    <t>30335-00</t>
  </si>
  <si>
    <t>Регионална ексцизија лимфних чворова аксиле</t>
  </si>
  <si>
    <t>30336-00</t>
  </si>
  <si>
    <t>Радикална ексцизија лимфних чворова аксиле</t>
  </si>
  <si>
    <t>Експлоративна лапаротомија</t>
  </si>
  <si>
    <t>30375-03</t>
  </si>
  <si>
    <t>Ентеротомија танког црева</t>
  </si>
  <si>
    <t>30375-04</t>
  </si>
  <si>
    <t>Друга колостома</t>
  </si>
  <si>
    <t>30375-07</t>
  </si>
  <si>
    <t>Гастростомија</t>
  </si>
  <si>
    <t>30375-10</t>
  </si>
  <si>
    <t>Шав перфорираног улкуса</t>
  </si>
  <si>
    <t>30375-18</t>
  </si>
  <si>
    <t>Репозиција волвулуса танког црева</t>
  </si>
  <si>
    <t>30378-00</t>
  </si>
  <si>
    <t>Одвајање абдоминалних прираслица</t>
  </si>
  <si>
    <t>30385-00</t>
  </si>
  <si>
    <t xml:space="preserve">Постоперативно поновно отварање места лапаротомије </t>
  </si>
  <si>
    <t>30393-00</t>
  </si>
  <si>
    <t>Лапароскопско одвајање абдоминалних прираслица</t>
  </si>
  <si>
    <t>30394-00</t>
  </si>
  <si>
    <t xml:space="preserve">Дренажа интра-абдоминалног апсцеса, хематома или цисте </t>
  </si>
  <si>
    <t>L005876</t>
  </si>
  <si>
    <t>Tireostimulirajući hormon (tirotropin, TSH) u serumu -FPIA, MEIA, CMIA odnosno ECLIA</t>
  </si>
  <si>
    <t>L003855</t>
  </si>
  <si>
    <t>Karcinoma antigen CA 15-3 (CA 15-3) u serumu</t>
  </si>
  <si>
    <t>L003863</t>
  </si>
  <si>
    <t>Karcinoma antigen CA 19-9 (CA 19-9) u serumu</t>
  </si>
  <si>
    <t>L003848</t>
  </si>
  <si>
    <t>Karcinoma antigen CA 125 (CA 125) u serumu</t>
  </si>
  <si>
    <t>L005942</t>
  </si>
  <si>
    <t>Tiroksin, slobodan (fT4) u serumu - FPIA, MEIA, CMIA odnosno ECLIA</t>
  </si>
  <si>
    <t>L005967</t>
  </si>
  <si>
    <t xml:space="preserve">Tiroksin, ukupan (T4) u serumu - FPIA, MEIA, CMIA odnosno ECLIA </t>
  </si>
  <si>
    <t>L006106</t>
  </si>
  <si>
    <t xml:space="preserve">Trijodtironin, ukupan (T3) u serumu - FPIA, MEIA, CMIA </t>
  </si>
  <si>
    <t>L006080</t>
  </si>
  <si>
    <t xml:space="preserve">Trijodtironin, slobodan (fT3) u serumu - FPIA, MEIA odnosno CMIA </t>
  </si>
  <si>
    <t>L017285</t>
  </si>
  <si>
    <t xml:space="preserve">Antitela na tireoidnu peroksidazu (anti-TPO) u serumu - FPIA, MEIA, CMIA i ECLIA </t>
  </si>
  <si>
    <t>L005132</t>
  </si>
  <si>
    <t xml:space="preserve">Parathormon (paratiroidni hormon, PTH) u serumu - CMIA odnosno ECLIA </t>
  </si>
  <si>
    <t>L002410</t>
  </si>
  <si>
    <t xml:space="preserve">Folikulostimulirajući hormon (folitropin, FSH) u serumu - FPIA, MEIA, CMIA odnosno ECLIA </t>
  </si>
  <si>
    <t>L004622</t>
  </si>
  <si>
    <t xml:space="preserve">Luteinizirajući hormon (lutropin, LH) u serumu - FPIA, MEIA CMIA odnosno ECLIA </t>
  </si>
  <si>
    <t>L005306</t>
  </si>
  <si>
    <t xml:space="preserve">Prolaktin (PRL) u serumu - FPIA, MEIA, CMIA odnosno ECLIA </t>
  </si>
  <si>
    <t>L002295</t>
  </si>
  <si>
    <t xml:space="preserve">Estradiol (E2), ukupan u serumu - FPIA, MEIA, CMIA odnosno ECLIA </t>
  </si>
  <si>
    <t>L005256</t>
  </si>
  <si>
    <t xml:space="preserve">Progesteron (P4) u serumu - FPIA, MEIA, CMIA odnosno ECLIA </t>
  </si>
  <si>
    <t>L005801</t>
  </si>
  <si>
    <t xml:space="preserve">Testosteron, ukupan u serumu - FPIA, MEIA, CMIA odnosno ECLIA </t>
  </si>
  <si>
    <t>L002360</t>
  </si>
  <si>
    <t xml:space="preserve">Feritin u serumu - imunohemijski </t>
  </si>
  <si>
    <t xml:space="preserve">Г.   ПРЕГЛЕД УРИНА АНАЛИЗЕ УКУПНО </t>
  </si>
  <si>
    <t>L008912</t>
  </si>
  <si>
    <t>Alfa-amilaza u urinu</t>
  </si>
  <si>
    <t>L008979</t>
  </si>
  <si>
    <t>Celokupni pregled urina -ručno</t>
  </si>
  <si>
    <t>L009266</t>
  </si>
  <si>
    <t>Ketonska tela (aceton) u urinu</t>
  </si>
  <si>
    <t>L009308</t>
  </si>
  <si>
    <t>Laki lanci imunoglobulina (Bence-Jones) u urinu</t>
  </si>
  <si>
    <t>L009340</t>
  </si>
  <si>
    <t>Melanin u urinu</t>
  </si>
  <si>
    <t>L009415</t>
  </si>
  <si>
    <t>Porfobilinogen (PBG) u urinu</t>
  </si>
  <si>
    <t>L009456</t>
  </si>
  <si>
    <t>Proteini u urinu -sulfosalicilnom kiselinom</t>
  </si>
  <si>
    <t>L009472</t>
  </si>
  <si>
    <t>Sediment urina</t>
  </si>
  <si>
    <t>L009506</t>
  </si>
  <si>
    <t>Urobilinogen u urinu</t>
  </si>
  <si>
    <t>L009910</t>
  </si>
  <si>
    <t>Fosfor, neorganski u dnevnom urinu</t>
  </si>
  <si>
    <t>L009969</t>
  </si>
  <si>
    <t>Glukoza u dnevnom urinu</t>
  </si>
  <si>
    <t>L009993</t>
  </si>
  <si>
    <t>Hloridi u dnevnom urinu</t>
  </si>
  <si>
    <t>L010173</t>
  </si>
  <si>
    <t>Kalcijum u dnevnom urinu</t>
  </si>
  <si>
    <t>L010181</t>
  </si>
  <si>
    <t>Kalijum u dnevnom urinu</t>
  </si>
  <si>
    <t>L010264</t>
  </si>
  <si>
    <t>Kreatinin klirens u dnevnom urinu</t>
  </si>
  <si>
    <t>L010272</t>
  </si>
  <si>
    <t>Kreatinin u dnevnom urinu -spektrofotometrijom</t>
  </si>
  <si>
    <t>Merenje zapremine 24h-urina, dnevnog urina</t>
  </si>
  <si>
    <t>L010447</t>
  </si>
  <si>
    <t>Mokraćna kiselina u dnevnom urinu</t>
  </si>
  <si>
    <t>L010462</t>
  </si>
  <si>
    <t>Natrijum u dnevnom urinu</t>
  </si>
  <si>
    <t>L010595</t>
  </si>
  <si>
    <r>
      <t xml:space="preserve">НАПОМЕНА: </t>
    </r>
    <r>
      <rPr>
        <sz val="12"/>
        <rFont val="Times New Roman"/>
        <family val="1"/>
      </rPr>
      <t xml:space="preserve">У Служби психијатрије планиран је већи број услуга у односу на извршење, конкретно услуга </t>
    </r>
    <r>
      <rPr>
        <b/>
        <sz val="12"/>
        <rFont val="Times New Roman"/>
        <family val="1"/>
      </rPr>
      <t>090051 - испитивање активности дневног живота</t>
    </r>
    <r>
      <rPr>
        <sz val="12"/>
        <rFont val="Times New Roman"/>
        <family val="1"/>
      </rPr>
      <t>, јер је из искуства добре клиничке праксе закључено да сви пацијенти (којима дозвољава здравствено стање) у току лечења користе ову услугу испитивања активности дневног живота (радна терапија). За ову активност обухваћени су пацијенти стационара, као и дневне болнице, док су претходних година били укључени само пацијенти дневне болнице.</t>
    </r>
  </si>
  <si>
    <t>Инфекција или запаљење костију или зглобова, разне процедуре на мишићном систему и везивном ткиву без врло тешких или тешких КК</t>
  </si>
  <si>
    <t>I13A</t>
  </si>
  <si>
    <t>Процедуре на хумерусу, тибији, фибули, чланку (ножном), са врло тешким или тешким КК</t>
  </si>
  <si>
    <t>I13B</t>
  </si>
  <si>
    <t>Процедуре на хумерусу, тибији, фибули, чланку (ножном), без врло тешких или тешких КК</t>
  </si>
  <si>
    <t>I15Z</t>
  </si>
  <si>
    <t>Операције кранио - фацијалне регије</t>
  </si>
  <si>
    <t>I16Z</t>
  </si>
  <si>
    <t>Остале процедуре на рамену</t>
  </si>
  <si>
    <t>I17A</t>
  </si>
  <si>
    <t>Максило - фацијална хирургија, са КК</t>
  </si>
  <si>
    <t>I17B</t>
  </si>
  <si>
    <t>Максило - фацијална хирургија, без КК</t>
  </si>
  <si>
    <t>I18Z</t>
  </si>
  <si>
    <t>Остале процедуре на колену</t>
  </si>
  <si>
    <t>I19A</t>
  </si>
  <si>
    <t>Остале процедуре на лакту и подлактици, са КК</t>
  </si>
  <si>
    <t>I19B</t>
  </si>
  <si>
    <t>Остале процедуре на лакту и подлактици, без КК</t>
  </si>
  <si>
    <t>I20Z</t>
  </si>
  <si>
    <t>Остале процедуре на стопалу</t>
  </si>
  <si>
    <t>Одељење интерне медицине</t>
  </si>
  <si>
    <t>Одељење пнеумофтизиологије</t>
  </si>
  <si>
    <t>Одељење неурологије</t>
  </si>
  <si>
    <t>Одске дерматовенерологије</t>
  </si>
  <si>
    <t>Одељење опште хирургије са уролоијом</t>
  </si>
  <si>
    <t>Одељење ортопедије са трауматологијом</t>
  </si>
  <si>
    <t>Одсек оториноларингологије</t>
  </si>
  <si>
    <t>Одсек офталмологије</t>
  </si>
  <si>
    <t>Одељење гинекологије и акушерства са неонат.</t>
  </si>
  <si>
    <t>Служба за педијатрију</t>
  </si>
  <si>
    <t>Служба за психијатрију</t>
  </si>
  <si>
    <t>Одељење за пријем и збрињав.ургентних стања</t>
  </si>
  <si>
    <t>Одсек за стерилизацију</t>
  </si>
  <si>
    <t>Одсек онкологије са дневном болницом</t>
  </si>
  <si>
    <t>Психијатријска дневна болница</t>
  </si>
  <si>
    <t>Служба за правне, економско финансијске, техничке и друге сличне послове</t>
  </si>
  <si>
    <t>Болничари</t>
  </si>
  <si>
    <t>Директор ОБЈ</t>
  </si>
  <si>
    <t xml:space="preserve">Фибероптичка колоноскопија до хепатичке флексуре са полипектомијом; колоноскопија до хепатичке флексуре са вишеструком полипектомијом; флексибилна сигмоидоскопија са полипектомијом; кратка колоноскопија са полипектомијом </t>
  </si>
  <si>
    <t>Услуге пружене у оквиру организованог скрининга рака укупно</t>
  </si>
  <si>
    <t>Све услуге укупно</t>
  </si>
  <si>
    <t xml:space="preserve"> *  Наводе се све остале здравствене услуге осим операција, тј. дијагностичке и терапијске здравствене услуге и интервенције</t>
  </si>
  <si>
    <t>** Услуге се планирају за организовани скрининг: карцинома дојке, карцинома грлића материце и колоректалног карцинома са ознаком атрибута 24 и називом атрибута "организовани скрининг"</t>
  </si>
  <si>
    <t>Број услуга пружених амбулантним осигураним лицима</t>
  </si>
  <si>
    <t>Број услуга пружених стационарним  осигураним лицима</t>
  </si>
  <si>
    <t>Укупан број  услуга пружених осигураним лицима</t>
  </si>
  <si>
    <t>Број прегледаних пацијената</t>
  </si>
  <si>
    <t>Укупан број услуга</t>
  </si>
  <si>
    <t>Услуге у оквиру организованог скрининга рака**</t>
  </si>
  <si>
    <t>59300-00</t>
  </si>
  <si>
    <t>Радиографско снимањe дојки,обострано</t>
  </si>
  <si>
    <t>55076-00</t>
  </si>
  <si>
    <t>Уллтразвучни преглед дојки</t>
  </si>
  <si>
    <t>ЦТ Скенер (у загради уписати број апарата и број смена)</t>
  </si>
  <si>
    <t>Магнетна резонанца (у загради уписати број апарата и број смена)</t>
  </si>
  <si>
    <t>Identifikacija Salmonella spp ili Shigella spp ili Ecoli o157,ili Campylobacter spp</t>
  </si>
  <si>
    <t>L019950</t>
  </si>
  <si>
    <t>Identifikacija termofilnih Campylobacter vrsta</t>
  </si>
  <si>
    <t>L019992</t>
  </si>
  <si>
    <t>Ispitivanje  antibiotske osetljivosti bakterija disk-difuzionom metodom na drugu  i/ili trecu liniju</t>
  </si>
  <si>
    <t>L020008</t>
  </si>
  <si>
    <t>Ispitivanje  antibiotske osetljivosti bakterija disk-difuzionom metodom na prvu liniju</t>
  </si>
  <si>
    <t>Izolacija i ispitivanje antibiotske osetljivosti U urealyticum i M hominis</t>
  </si>
  <si>
    <t>L020131</t>
  </si>
  <si>
    <t>Izolacija meticilin -rezistentnog  S aureusa</t>
  </si>
  <si>
    <t>L020149</t>
  </si>
  <si>
    <t>Izolacija mikroorganizama subkulturom</t>
  </si>
  <si>
    <t>L020206</t>
  </si>
  <si>
    <t xml:space="preserve">Mikroskopski pregled bojenog preparata </t>
  </si>
  <si>
    <t>L020248</t>
  </si>
  <si>
    <t>Odredjivanje MIK za jedan antibiotik</t>
  </si>
  <si>
    <t>L020263</t>
  </si>
  <si>
    <t>Pregled briseva urogenitalnog trakta na N gonorhoe</t>
  </si>
  <si>
    <t>L020271</t>
  </si>
  <si>
    <t>Pregled vag brisa na bakterijsku vaginozu izolacijom uzrocnika</t>
  </si>
  <si>
    <t>L020289</t>
  </si>
  <si>
    <t>Pregled vag brisa na bakterijsku vaginozu pregledom bojenog preparata</t>
  </si>
  <si>
    <t>(L01CA02) vinkristin sulfat</t>
  </si>
  <si>
    <t>SINDOVIN,prašak za rastvor za injekciju/infuziju,1 po 1mg</t>
  </si>
  <si>
    <t>1 x 1mg</t>
  </si>
  <si>
    <t>0030122</t>
  </si>
  <si>
    <t>(L01CB01) ETOPOZID</t>
  </si>
  <si>
    <t>SINTOPOZID, 1 po 5ml (100mg/5ml)</t>
  </si>
  <si>
    <t>1 x 100mg/5ml</t>
  </si>
  <si>
    <t>0030123</t>
  </si>
  <si>
    <t>2 x 100mg/5ml</t>
  </si>
  <si>
    <t>0030121</t>
  </si>
  <si>
    <t>ETOPOSIDE-TEVA ,1 po 5ml (100mg/5ml)</t>
  </si>
  <si>
    <t>0039020</t>
  </si>
  <si>
    <t>(L01CD01) PAKLITAKSEL</t>
  </si>
  <si>
    <t>SINDAXEL,koncentrat za rastvor za infuziju,1 po 30 mg/ 5 ml</t>
  </si>
  <si>
    <t>1 x 30mg/5ml</t>
  </si>
  <si>
    <t>0039021</t>
  </si>
  <si>
    <t>SINDAXEL,koncentrat za rastvor za infuziju,1 po 100 mg/ 16,67 ml</t>
  </si>
  <si>
    <t>1x 100mg</t>
  </si>
  <si>
    <t>0039350</t>
  </si>
  <si>
    <t>PACLITAXEL EBEWE,koncentrat za rastvor za infuziju,1 po 5 ml (30mg/5 ml)</t>
  </si>
  <si>
    <t>0039351</t>
  </si>
  <si>
    <t>PACLITAXEL EBEWE,koncentrat za rastvor za infuziju,1 po 100 mg/16,7 ml</t>
  </si>
  <si>
    <t>0039727</t>
  </si>
  <si>
    <t>(L01CD02) docetaksel</t>
  </si>
  <si>
    <t>DOCETAXEL ◊,bočica staklena, 1 po 1 ml (20 mg/1 ml)</t>
  </si>
  <si>
    <t>1 x 20mg/1ml</t>
  </si>
  <si>
    <t>0039728</t>
  </si>
  <si>
    <t>DOCETAXEL ◊,bočica staklena, 1 po 4 ml (80 mg/4 ml)</t>
  </si>
  <si>
    <t>1 x 80mg/4ml</t>
  </si>
  <si>
    <t>0033191</t>
  </si>
  <si>
    <t>(L01DB01) DOKSORUBICIN HLORID</t>
  </si>
  <si>
    <t>DOXORUBICIN ,injekcija,1 po 25 ml ( 50 mg/25ml)-EBW/SINDROXOCIN</t>
  </si>
  <si>
    <t>1 x 50mg/25ml</t>
  </si>
  <si>
    <t>0033050</t>
  </si>
  <si>
    <t>SINDROXOCIN,prašak za rastvor za injekciju/infuziju,1 po 10 mg</t>
  </si>
  <si>
    <t>1 x 10mg</t>
  </si>
  <si>
    <t>0033112</t>
  </si>
  <si>
    <t>(L01DB03) EPIRUBICIN</t>
  </si>
  <si>
    <t>FARMORUBICIN R.D.,injekcija,1 po 10 mg sa rastv./EPISINDAN</t>
  </si>
  <si>
    <t>0033113</t>
  </si>
  <si>
    <t>FARMORUBICIN R.D.,injekcija, 1 po 50 mg sa rastv.</t>
  </si>
  <si>
    <t>1 x 50mg</t>
  </si>
  <si>
    <t>0033131</t>
  </si>
  <si>
    <t>EPISINDAN,liofilizat za rastvor za infuziju,1 po 50 mg</t>
  </si>
  <si>
    <t>0031251</t>
  </si>
  <si>
    <t>(L01XA01) CISPLATIN</t>
  </si>
  <si>
    <t>CISPLATIN,rastvor za infuziju, 1 po 50 mg/50 ml/SINPLATIN</t>
  </si>
  <si>
    <t>1 x 50mg/50ml</t>
  </si>
  <si>
    <t>0031332</t>
  </si>
  <si>
    <t>CISPLATIN,rastvor za infuziju,1 po 50 mg/100 ml</t>
  </si>
  <si>
    <t>1 x 50mg/100ml</t>
  </si>
  <si>
    <t>0031224</t>
  </si>
  <si>
    <t>SINPLATIN, 1 po 50ml (50mg/50ml)</t>
  </si>
  <si>
    <t>0031306</t>
  </si>
  <si>
    <t>(L01XA02) KARBOPLATIN</t>
  </si>
  <si>
    <t>CARBOPLASIN, 1 po 15ml (10mg/1ml)</t>
  </si>
  <si>
    <t>1 x 150mg/15ml</t>
  </si>
  <si>
    <t>0031361</t>
  </si>
  <si>
    <t>(L01XA03) OKSALIPLATIN</t>
  </si>
  <si>
    <t>SINOXAL,prašak za rastvor za infuziju,1 po 100 mg</t>
  </si>
  <si>
    <t>1 x 100mg</t>
  </si>
  <si>
    <t>0031367</t>
  </si>
  <si>
    <t>Оваријална цистектомија, једнострана</t>
  </si>
  <si>
    <t>35713-11</t>
  </si>
  <si>
    <t>Салпингоовариектомија, једнострана</t>
  </si>
  <si>
    <t>37011-00</t>
  </si>
  <si>
    <t>Цистостомија са пласирањем супрапубичног катетера – Cistofix-а- перкутана цистостомија</t>
  </si>
  <si>
    <t>37200-03</t>
  </si>
  <si>
    <t>Супрапубична простатектомија</t>
  </si>
  <si>
    <t>37300-00</t>
  </si>
  <si>
    <t>Пласирање уретралне сонде</t>
  </si>
  <si>
    <t>37303-00</t>
  </si>
  <si>
    <t xml:space="preserve">Дилатација стенозе уретре (бужирање) </t>
  </si>
  <si>
    <t>30075-11</t>
  </si>
  <si>
    <t>Ексцизија дубоког лимфног чвора из дојке (млечне жлезде)</t>
  </si>
  <si>
    <t>30455-00</t>
  </si>
  <si>
    <t>Холецистектомија са холедохотомијом и билијарно-интестиналном анастомозом</t>
  </si>
  <si>
    <t>30460-08</t>
  </si>
  <si>
    <t xml:space="preserve">Билодигестивни бајпас помоћу Roux-en-Y вијуге </t>
  </si>
  <si>
    <t>30565-00</t>
  </si>
  <si>
    <t>Ресекција танког црева са формирањем стоме</t>
  </si>
  <si>
    <t>30014-00</t>
  </si>
  <si>
    <t>Превијање опекотине, 10% и више посто површине тела је превијено</t>
  </si>
  <si>
    <t>16512-00</t>
  </si>
  <si>
    <t>Скидање конца серклажа</t>
  </si>
  <si>
    <t>009183</t>
  </si>
  <si>
    <t>Уклањање конаца</t>
  </si>
  <si>
    <t>30020-00</t>
  </si>
  <si>
    <t>Обрада опекотине са ексцизијом, 10% и више површине тела је обрађено или ексцидирано</t>
  </si>
  <si>
    <t>35713-12</t>
  </si>
  <si>
    <t>Салпинготомија</t>
  </si>
  <si>
    <t>36649-00</t>
  </si>
  <si>
    <t>Замена нефростомског катетера</t>
  </si>
  <si>
    <t>36800-03</t>
  </si>
  <si>
    <t>Bakteriološki pregled brisa spoljašnjeg ušnog kanala ili površinske rane</t>
  </si>
  <si>
    <t>l019208</t>
  </si>
  <si>
    <t>Bakteriološki pregled brisa ždrela</t>
  </si>
  <si>
    <t>l019265</t>
  </si>
  <si>
    <t>Bakteriološki pregled iskašljaja ili trahealnog aspirata ili bronhoalveolarnog lavata</t>
  </si>
  <si>
    <t>l019323</t>
  </si>
  <si>
    <t>Bakteriološki pregled sadržaja srednjeg uva</t>
  </si>
  <si>
    <t>l019828</t>
  </si>
  <si>
    <t xml:space="preserve">Direktna detekcija bakterijskih antigena u biološkom materijalu komercijalnim testom </t>
  </si>
  <si>
    <t>l020412</t>
  </si>
  <si>
    <t>Uzimanje biološkog materijala za mikrobiološki pregled u transportnu podlogu</t>
  </si>
  <si>
    <t>Одељење за пријем и збрињавање ургентних стања</t>
  </si>
  <si>
    <t>11700-00</t>
  </si>
  <si>
    <t>Остале електрокардиографије (ЕКГ)</t>
  </si>
  <si>
    <t>11708-00</t>
  </si>
  <si>
    <t>Амбулантно континуирано ЕКГ снимање</t>
  </si>
  <si>
    <t>13400-00</t>
  </si>
  <si>
    <t xml:space="preserve"> Кардиоверзија</t>
  </si>
  <si>
    <t>14200-00</t>
  </si>
  <si>
    <t>Гастрична лаважа</t>
  </si>
  <si>
    <t>22007-00</t>
  </si>
  <si>
    <t xml:space="preserve">Ендотрахеална интубација, једнолуменски тубус </t>
  </si>
  <si>
    <t>22007-01</t>
  </si>
  <si>
    <t xml:space="preserve"> Поступак одржавања ендотрахеалне интубације (контрола правилне позиције), једнолуменски тубус</t>
  </si>
  <si>
    <t>310031</t>
  </si>
  <si>
    <t>Индиректна калориметрија</t>
  </si>
  <si>
    <t>32171-00</t>
  </si>
  <si>
    <t>Аноректални преглед</t>
  </si>
  <si>
    <t>36800-00</t>
  </si>
  <si>
    <t>Катетеризација мокраћне бешике – кроз уретру</t>
  </si>
  <si>
    <t>36800-01</t>
  </si>
  <si>
    <t>Замена сталног уринарног катетера – кроз уретру (ендоскопски)</t>
  </si>
  <si>
    <t>М-приказ и дводимензионални ултразвучни преглед срца у реалном времену</t>
  </si>
  <si>
    <t>81849-01</t>
  </si>
  <si>
    <t>Оксиметрија</t>
  </si>
  <si>
    <t>90222-00</t>
  </si>
  <si>
    <t>Остале процедуре на артеријама</t>
  </si>
  <si>
    <t>90222-01</t>
  </si>
  <si>
    <t>Остале процедуре на венама</t>
  </si>
  <si>
    <t>90665-00</t>
  </si>
  <si>
    <t>Обрада коже и поткожног ткива са ексцизијом</t>
  </si>
  <si>
    <t>90686-00</t>
  </si>
  <si>
    <t xml:space="preserve">Обрада опекотине без ексцизије </t>
  </si>
  <si>
    <t>92003-00</t>
  </si>
  <si>
    <t>Детоксикација од алкохола</t>
  </si>
  <si>
    <t>92036-00</t>
  </si>
  <si>
    <t xml:space="preserve"> Пласирање назогастричне сонде</t>
  </si>
  <si>
    <t>92037-00</t>
  </si>
  <si>
    <t>Испирање назогастричне сонде</t>
  </si>
  <si>
    <t>92042-00</t>
  </si>
  <si>
    <t xml:space="preserve">Немеханичка метода реанимације / оживљавања </t>
  </si>
  <si>
    <t>92044-00</t>
  </si>
  <si>
    <t xml:space="preserve">Остале терапије обогаћивања кисеоника/ом </t>
  </si>
  <si>
    <t>92052-00</t>
  </si>
  <si>
    <t xml:space="preserve"> Кардиопулмонална реанимација</t>
  </si>
  <si>
    <t>92053-00</t>
  </si>
  <si>
    <t xml:space="preserve">Затворена масажа срца </t>
  </si>
  <si>
    <t>92100-00</t>
  </si>
  <si>
    <t xml:space="preserve"> Испирање уретеростоме или уретералног катетера</t>
  </si>
  <si>
    <t>92118-00</t>
  </si>
  <si>
    <t>Уклањање катетера уретеростоме или уретералног катетера</t>
  </si>
  <si>
    <t>92162-00</t>
  </si>
  <si>
    <t xml:space="preserve"> Примена тетанусног антитоксина</t>
  </si>
  <si>
    <t>96171-00</t>
  </si>
  <si>
    <t>Пратња или транспорт клијента</t>
  </si>
  <si>
    <t>96197-03</t>
  </si>
  <si>
    <t>Интрамускуларно давање фармаколошког средства, стероид</t>
  </si>
  <si>
    <t>96197-04</t>
  </si>
  <si>
    <t>Интрамускуларно давање фармаколошког средства, антидот</t>
  </si>
  <si>
    <t>96197-08</t>
  </si>
  <si>
    <t>Интрамускуларно давање фармаколошког средства, електролит</t>
  </si>
  <si>
    <t>96197-09</t>
  </si>
  <si>
    <t>Интрамускуларно давање фармаколошког средства, друго и неназначено фармаколошко средство</t>
  </si>
  <si>
    <t>96199-03</t>
  </si>
  <si>
    <r>
      <t>НАПОМЕНА:</t>
    </r>
    <r>
      <rPr>
        <sz val="10"/>
        <rFont val="HelveticaPlain"/>
        <charset val="204"/>
      </rPr>
      <t xml:space="preserve"> Планиран је већи број прегледа у Служби за гинекологију и акушерство у односу на извршење јер се очекује повећани прилив пацијената из Диспанзера за жене у 2018. години (примарна здравствена заштита - Дом здравља), у консултацији са Домом здравља Јагодина, где је поевћан број нових отворених здравствених картона у Диспанзеру за жене Дома здравља Јагодина.</t>
    </r>
  </si>
  <si>
    <t>Оперативни поступак у постпарталном периоду или после побачаја, са врло тешким или тешким КК</t>
  </si>
  <si>
    <t>O04B</t>
  </si>
  <si>
    <t>Оперативни поступак у постпарталном периоду или после побачаја, без врло тешких или тешких КК</t>
  </si>
  <si>
    <t>O05Z</t>
  </si>
  <si>
    <t>Побачај и оперативне процедуре</t>
  </si>
  <si>
    <t>O60Z</t>
  </si>
  <si>
    <t>Вагинални порођај</t>
  </si>
  <si>
    <t>O61Z</t>
  </si>
  <si>
    <t>Постпартални период и период после побачаја без оперативних поступака</t>
  </si>
  <si>
    <t>O63Z</t>
  </si>
  <si>
    <t>Побачај без оперативних процедура</t>
  </si>
  <si>
    <t>O64Z</t>
  </si>
  <si>
    <t>Лажни трудови</t>
  </si>
  <si>
    <t>O66Z</t>
  </si>
  <si>
    <t>Пренатални или други акушерски пријем</t>
  </si>
  <si>
    <t>Новорођенчад</t>
  </si>
  <si>
    <t>P01Z</t>
  </si>
  <si>
    <t>Новорођенче, смртни исход или премештај у другу болницу, &lt; 5 дана и значајни оперативни поступци</t>
  </si>
  <si>
    <t>P02Z</t>
  </si>
  <si>
    <t>Кардиоторакални или васкуларни поремећај новорођенчета</t>
  </si>
  <si>
    <t>P03Z</t>
  </si>
  <si>
    <t>Новорођенче, тежина на пријему 1000 - 1499 грама, са значајним оперативним поступком</t>
  </si>
  <si>
    <t>P04Z</t>
  </si>
  <si>
    <t>Новорођенче, тежина на пријему  1500 -1999 грама, са значајним оперативним поступком</t>
  </si>
  <si>
    <t>P05Z</t>
  </si>
  <si>
    <t>Новорођенче, тежина на пријему  2000 -2499 грама, са значајним оперативним поступком</t>
  </si>
  <si>
    <t>P06A</t>
  </si>
  <si>
    <t>Новорођенче, тежина на пријему  &gt; 2499 грама, са значајним оперативним поступком, са вишеструким великим тешкоћама</t>
  </si>
  <si>
    <t>P06B</t>
  </si>
  <si>
    <t>Новорођенче, тежина на пријему &gt; 2499 грама, са значајним оперативним поступком, без вишеструких великих тешкоћа</t>
  </si>
  <si>
    <t>P60A</t>
  </si>
  <si>
    <t>Новорођенче, смртни исход или премештај у другу болницу за акутно болничко лечењ,е &lt; 5 дана од порођаја без значајних оперативних поступака</t>
  </si>
  <si>
    <t>P60B</t>
  </si>
  <si>
    <t>Новорођенче, смртни исход или премештај у другу болницу, &lt; 5 дана од поновног пријема без значајних оперативних поступака</t>
  </si>
  <si>
    <t>P61Z</t>
  </si>
  <si>
    <t>Новорођенче, тежина на пријему &lt; 750 грама</t>
  </si>
  <si>
    <t>P62Z</t>
  </si>
  <si>
    <t>Новорођенче, тежина на пријему 750 - 999 грама</t>
  </si>
  <si>
    <t>P63Z</t>
  </si>
  <si>
    <t>Новорођенче, тежина на пријему 1000-1249 грама, без значајних оперативних поступака</t>
  </si>
  <si>
    <t>P64Z</t>
  </si>
  <si>
    <t>Новорођенче, тежина на пријему 1250-1499 грама, без значајних оперативних поступака</t>
  </si>
  <si>
    <t>P65A</t>
  </si>
  <si>
    <t>Новорођенче, тежина на пријему 1500 -1999 грама, без значајних оперативних поступака, са вишеструким великим тешкоћама</t>
  </si>
  <si>
    <t>P65B</t>
  </si>
  <si>
    <t>Новорођенче, тежина на пријему 1500 -1999 грама, без значајних оперативних поступака са великим тешкоћама</t>
  </si>
  <si>
    <t>P65C</t>
  </si>
  <si>
    <t>Новорођенче, тежина на пријему 1500 -1999 грама, без значајних оперативних поступака са осталим тешкоћама</t>
  </si>
  <si>
    <t>P65D</t>
  </si>
  <si>
    <t>Новорођенче, тежина на пријему 1500 -1999 грама, без значајних оперативних поступака без тешкоћа</t>
  </si>
  <si>
    <t>P66A</t>
  </si>
  <si>
    <t>Новорођенче, тежина на пријему 2000 -2499 грама, без значајних оперативних поступака са вишеструким великим тешкоћама</t>
  </si>
  <si>
    <t>P66B</t>
  </si>
  <si>
    <t>Новорођенче, тежина на пријему 2000 -2499 грама, без значајних оперативних поступака са великим тешкоћама</t>
  </si>
  <si>
    <t>P66C</t>
  </si>
  <si>
    <t>Новорођенче, тежина на пријему 2000 -2499 грама, без значајних оперативних поступака са осталим тешкоћама</t>
  </si>
  <si>
    <t>P66D</t>
  </si>
  <si>
    <t>Новорођенче, тежина на пријему 2000 -2499 грама, без значајних оперативних поступака без тешкоћа</t>
  </si>
  <si>
    <t>P67A</t>
  </si>
  <si>
    <t>Новорођенче, тежина на пријему &gt; 2499 грама, без значајних оперативних поступака са вишеструким великим тешкоћама</t>
  </si>
  <si>
    <t>P67B</t>
  </si>
  <si>
    <t>Рендген дијагностика (3 рентген апарата и 3 смене)</t>
  </si>
  <si>
    <t>009194</t>
  </si>
  <si>
    <t>Снимак параназалних шупљина</t>
  </si>
  <si>
    <t>009198</t>
  </si>
  <si>
    <t>Краниограм</t>
  </si>
  <si>
    <t>009199</t>
  </si>
  <si>
    <t>Вратни део кичме у два правца</t>
  </si>
  <si>
    <t>57506-00</t>
  </si>
  <si>
    <t>Радиографско снимање хумеруса</t>
  </si>
  <si>
    <t>57506-01</t>
  </si>
  <si>
    <t>Радиографско снимање лакта</t>
  </si>
  <si>
    <t>57506-02</t>
  </si>
  <si>
    <t>Радиографско снимање подлактице</t>
  </si>
  <si>
    <t>57506-03</t>
  </si>
  <si>
    <t>Радиографско снимање ручног зглоба</t>
  </si>
  <si>
    <t>57506-04</t>
  </si>
  <si>
    <t>Радиографско снимање шаке</t>
  </si>
  <si>
    <t>57518-00</t>
  </si>
  <si>
    <t>Радиографско снимање фемура</t>
  </si>
  <si>
    <t>57518-01</t>
  </si>
  <si>
    <t>Радиографско снимање колена</t>
  </si>
  <si>
    <t>Otvorena repozicija unutarzglobnog prijeloma distalnog članka prsta na ruci sa unutrašnjom fiksacijom</t>
  </si>
  <si>
    <t>47351-01</t>
  </si>
  <si>
    <t>Otvorena repozicija preloma karpusa sa unutrašnjom fiksacijom</t>
  </si>
  <si>
    <t>47963-00</t>
  </si>
  <si>
    <t>Otvorena tenotomija, neklasifikovana na drugom mestu</t>
  </si>
  <si>
    <t>47963-02</t>
  </si>
  <si>
    <t>Rekonstrukcija tetive šake, ako na drugom mestu nije klasifikovano</t>
  </si>
  <si>
    <t>49848-00</t>
  </si>
  <si>
    <t>Ispravljanje čekićastog prsta na nozi</t>
  </si>
  <si>
    <t>50130-00</t>
  </si>
  <si>
    <t>Primena spoljašnjeg fiksatora, neklasifikovana na drugom mestu</t>
  </si>
  <si>
    <t>50218-00</t>
  </si>
  <si>
    <t>Resekcija u bloku kod lezije duge kosti gornjeg ekstremiteta sa artrodezom susednog zgloba</t>
  </si>
  <si>
    <t>50345-00</t>
  </si>
  <si>
    <t>Opuštanje hiperekstenzionog deformiteta prsta na nozi</t>
  </si>
  <si>
    <t>Aktivne vežbe sa pomagalima</t>
  </si>
  <si>
    <t>600340</t>
  </si>
  <si>
    <t>Rehabilitacioni tretman bolesnika u jedinici za moždani udar</t>
  </si>
  <si>
    <t>600342</t>
  </si>
  <si>
    <t>Rana rehabilitacija novorođenčeta na odeljenju intenzivne neonatalne i postintenzivne neonatalne nege</t>
  </si>
  <si>
    <t>600345</t>
  </si>
  <si>
    <t xml:space="preserve">Preoperativni i rani rehabilitacioni tretman bolesnika sa malignom bolešću   </t>
  </si>
  <si>
    <t>Prevencija dekubitusa u rehabilitaciji</t>
  </si>
  <si>
    <t>600805</t>
  </si>
  <si>
    <t>Preoperativni i rani pre i postoperativni tretman kod pacijenata na ortopedskom odeljenju</t>
  </si>
  <si>
    <t>Oksimetrija</t>
  </si>
  <si>
    <t>90022-00</t>
  </si>
  <si>
    <t>Davanje anestetičkog sredstva oko drugih perifernih nerava</t>
  </si>
  <si>
    <t>90071-00</t>
  </si>
  <si>
    <t>Revizija operativne rane na prednjem segmentu – neklasifikovana na drugom mestu</t>
  </si>
  <si>
    <t>90220-00</t>
  </si>
  <si>
    <t>Kateterizacija/kanilacija ostalih vena</t>
  </si>
  <si>
    <t>90573-00</t>
  </si>
  <si>
    <t>Sekvestrektomija ostalih i nespecifičnih mesta muskuloskeletnog sistema</t>
  </si>
  <si>
    <t>90582-02</t>
  </si>
  <si>
    <t>Ušivanje mišića ili fascije,neklasifikovano na drugom mestu</t>
  </si>
  <si>
    <t xml:space="preserve">Фибероптичка колоноскопија до цекума са полипектомијом; колоноскопија до цекума са вишеструким полипектомијама; дуга колоноскопија са полипектомијом </t>
  </si>
  <si>
    <t>90297-02</t>
  </si>
  <si>
    <t>Ендоскопска мукозна ресекција дебелог црева</t>
  </si>
  <si>
    <t>32084-00</t>
  </si>
  <si>
    <t>Фибероптичка колоноскопија до хепатичке флексуре, флексибилна сигмоидоскопија, кратка колоноскопија</t>
  </si>
  <si>
    <t>32084-01</t>
  </si>
  <si>
    <t xml:space="preserve">Фибероптичка колоноскопија до хепатичке флексуре са биопсијом; колоноскопија до хепатичке флексуре са вишеструким биопсијама; флексибилна сигмоидоскопија са биопсијом; кратка колоноскопија са биопсијом </t>
  </si>
  <si>
    <t>32087-00</t>
  </si>
  <si>
    <t>Инфективни ендокардитис без врло тешких компликација</t>
  </si>
  <si>
    <t>F62A</t>
  </si>
  <si>
    <t>Срчана инсуфицијенција и шок, са врло тешким КК</t>
  </si>
  <si>
    <t>F62B</t>
  </si>
  <si>
    <t>Срчана инсуфицијенција и шок, без врло тешких КК</t>
  </si>
  <si>
    <t>F63A</t>
  </si>
  <si>
    <t>Венска тромбоза са врло тешким или тешким КК</t>
  </si>
  <si>
    <t>F63B</t>
  </si>
  <si>
    <t>Венска тромбоза без врло тешких или тешких КК</t>
  </si>
  <si>
    <t>F64A</t>
  </si>
  <si>
    <t>Улцерација коже због поремећаја циркулације, са врло тешким или тешким КК</t>
  </si>
  <si>
    <t>F64B</t>
  </si>
  <si>
    <t>Улцерација коже због поремећаја циркулације, без врло тешких или тешких КК</t>
  </si>
  <si>
    <t>F65A</t>
  </si>
  <si>
    <t>L027656</t>
  </si>
  <si>
    <t>Pregled delimicno resekov zeluca</t>
  </si>
  <si>
    <t>L027797</t>
  </si>
  <si>
    <t>Pregled celog kolona</t>
  </si>
  <si>
    <t>Pregled bioptata tumora dojke</t>
  </si>
  <si>
    <t>L027425</t>
  </si>
  <si>
    <t>Pregled bioptata tu dojke sa kozom</t>
  </si>
  <si>
    <t>L027730</t>
  </si>
  <si>
    <t>Pregled dela tankog creva</t>
  </si>
  <si>
    <t>L027821</t>
  </si>
  <si>
    <t>Pregled hir uklonjene promene na jetri</t>
  </si>
  <si>
    <t>L027268</t>
  </si>
  <si>
    <t>Pregled uklonjenog varikoziteta</t>
  </si>
  <si>
    <t>L027805</t>
  </si>
  <si>
    <t>Pregled hemoroidalnog nodusa</t>
  </si>
  <si>
    <t>L027920</t>
  </si>
  <si>
    <t>Pregled slezine</t>
  </si>
  <si>
    <t>L027870</t>
  </si>
  <si>
    <t>Pregled apendiksa</t>
  </si>
  <si>
    <t>L028407</t>
  </si>
  <si>
    <t>Pregled jednog testisa u celini</t>
  </si>
  <si>
    <t>L028464</t>
  </si>
  <si>
    <t>Pregled cele prostate</t>
  </si>
  <si>
    <t>L028480</t>
  </si>
  <si>
    <t>Pregled uzorka mok besike dob biops</t>
  </si>
  <si>
    <t>L028670</t>
  </si>
  <si>
    <t>Pregled uzorka cerviksa dob biopsijom</t>
  </si>
  <si>
    <t>L028688</t>
  </si>
  <si>
    <t>Pregled kiretmana cervikalnog kanala</t>
  </si>
  <si>
    <t>Pregled konizata  cerviksa</t>
  </si>
  <si>
    <t>L028746</t>
  </si>
  <si>
    <t>Pregled kiretmana endometrijuma</t>
  </si>
  <si>
    <t>L028936</t>
  </si>
  <si>
    <t>Pregled postelj sa ovojnicama i pupcan</t>
  </si>
  <si>
    <t>L028795</t>
  </si>
  <si>
    <t>Pregled mat cer jajn i pripad jajovoda</t>
  </si>
  <si>
    <t>L028019</t>
  </si>
  <si>
    <t>Pregled dela tumora mekih tkiva</t>
  </si>
  <si>
    <t>L028662</t>
  </si>
  <si>
    <t>Pregled tumora vulve i vagine</t>
  </si>
  <si>
    <t>L028696</t>
  </si>
  <si>
    <t>Pregled tumora cerviksa</t>
  </si>
  <si>
    <t>L028803</t>
  </si>
  <si>
    <t>Pregled mat cer oba jajnika i jajovoda</t>
  </si>
  <si>
    <t>L028852</t>
  </si>
  <si>
    <t>Pregled tumora jajnika</t>
  </si>
  <si>
    <t>L028068</t>
  </si>
  <si>
    <t>Pregled ontogenih tu i mekih tkiva</t>
  </si>
  <si>
    <t>L028431</t>
  </si>
  <si>
    <t>Pregled uzorka prostate dob biopsij</t>
  </si>
  <si>
    <t>L028639</t>
  </si>
  <si>
    <t>Pregled uzorka vulve dobijene biops</t>
  </si>
  <si>
    <t>L028761</t>
  </si>
  <si>
    <t>Pregled tumora uterusa</t>
  </si>
  <si>
    <t>L028779</t>
  </si>
  <si>
    <t>Pregled tela materice</t>
  </si>
  <si>
    <t>L028860</t>
  </si>
  <si>
    <t>Pregled celog jajnika</t>
  </si>
  <si>
    <t>L028894</t>
  </si>
  <si>
    <t>Pregled celog jajovoda</t>
  </si>
  <si>
    <t>L028902</t>
  </si>
  <si>
    <t>Pregled dela omentuma</t>
  </si>
  <si>
    <t>L028654</t>
  </si>
  <si>
    <t>Pregled uzorka vagine dobij biopsijom</t>
  </si>
  <si>
    <t>L028753</t>
  </si>
  <si>
    <t>Pregled kiretmana endocer i endometr</t>
  </si>
  <si>
    <t>L028001</t>
  </si>
  <si>
    <t>Pregled tu mekih tkiva sa odredj granica</t>
  </si>
  <si>
    <t>Eksfolij citolog reprod organa zene</t>
  </si>
  <si>
    <t>L029686</t>
  </si>
  <si>
    <t>Dokaz Helicobacter pylori u tkivu</t>
  </si>
  <si>
    <t>L029512</t>
  </si>
  <si>
    <t>Pregled razmaza punktata</t>
  </si>
  <si>
    <t>L029843</t>
  </si>
  <si>
    <t>Fetalna obdukcija</t>
  </si>
  <si>
    <t>L029413</t>
  </si>
  <si>
    <t>Citoloski pregled ostalih razmaza</t>
  </si>
  <si>
    <t>L026575</t>
  </si>
  <si>
    <t>Konsultativni citološki pregled gotovih preparata</t>
  </si>
  <si>
    <t>L029853</t>
  </si>
  <si>
    <t>Obrada i analiza tkiva prim dekalcinata</t>
  </si>
  <si>
    <t>L028456</t>
  </si>
  <si>
    <t>Pregled dela prostate</t>
  </si>
  <si>
    <t>L028787</t>
  </si>
  <si>
    <t>Pregled materice I cerviksa (bez adneksa)</t>
  </si>
  <si>
    <t>Ђ.   ОСТАЛЕ ЛАБОРАТОРИЈЕ Трансфузија</t>
  </si>
  <si>
    <t>L018168</t>
  </si>
  <si>
    <t>ABO-KRVNA GRUPA PLOCICA</t>
  </si>
  <si>
    <t>ABO/RhD KRVNA GRUPA -EPRUVETA</t>
  </si>
  <si>
    <t>L018176</t>
  </si>
  <si>
    <t>ABO PODGRUPA -EPRUVETA</t>
  </si>
  <si>
    <t>L018879</t>
  </si>
  <si>
    <t>TIPIZACIJA RhD ANTIGENA-EPRUVETA</t>
  </si>
  <si>
    <t>L018812</t>
  </si>
  <si>
    <t>TIPIZACIJA POJEDINACNIH SPECIFICNOSTI Rh FENOTIPA (C,c,E,e)-EPRUVETA</t>
  </si>
  <si>
    <t>L018911</t>
  </si>
  <si>
    <t>TIPIZACIJA  RhD WEAK ANTIGENA-EPRUVETA</t>
  </si>
  <si>
    <t>L019042</t>
  </si>
  <si>
    <t>SKRINING TEST ERITROCITNIH ANTITELA(ENZIMSKI)-EPRUVETA</t>
  </si>
  <si>
    <t>L018440</t>
  </si>
  <si>
    <t>POLISPECIFICNI DIREKTAN COOMBSO-V TEST (DAT)-EPRUVETA</t>
  </si>
  <si>
    <t>L019026</t>
  </si>
  <si>
    <t>INDIREKTAN COOMSO-V TEST(IAT)-EPRUVETA</t>
  </si>
  <si>
    <t>HLADNI AGLUTININI</t>
  </si>
  <si>
    <t>INTEREAKCIJA,ERITROCIT DAVAOCA I SERUM PRIMAOCA</t>
  </si>
  <si>
    <t>L018309</t>
  </si>
  <si>
    <t>ISPITIVANJE POSTTRANSFUZIJSKE REAKCIJE - EPRUVETA</t>
  </si>
  <si>
    <t>L014027</t>
  </si>
  <si>
    <t xml:space="preserve">HEMOGLOBIN (Hb) U KRVI </t>
  </si>
  <si>
    <t>L014019</t>
  </si>
  <si>
    <t>HEMATOKRIT (Hct) U KRVI</t>
  </si>
  <si>
    <t>L020578</t>
  </si>
  <si>
    <t>KVALITATIVNO ODREDJIVANJE ANTI HCV ANTITELA-ELISSA</t>
  </si>
  <si>
    <t>L020602</t>
  </si>
  <si>
    <t>KVALITATIVNO ODREDJIVANJE ANTI HIV ANTITELA-ANTIGEN ELISSA</t>
  </si>
  <si>
    <t>L020677</t>
  </si>
  <si>
    <t>KVALITATIVNO ODREDJIVANJE ANTI  HBs ANTIGENA-ELISSA</t>
  </si>
  <si>
    <t>L019562</t>
  </si>
  <si>
    <t>DETEKCIJA ANTITELA (IgM ILI IgG) NA TREPONEMA PALIDUM-ELISA</t>
  </si>
  <si>
    <t>UZIMANJE KRVI (MIKROUZORKOVANJE)</t>
  </si>
  <si>
    <t>Инцизија и дренажа дојке</t>
  </si>
  <si>
    <t>32003-00</t>
  </si>
  <si>
    <t>Парцијална ресекција дебелог црева са анастомозом</t>
  </si>
  <si>
    <t>32003-01</t>
  </si>
  <si>
    <t>Десна хемиколектомија са анастомозом</t>
  </si>
  <si>
    <t>32005-00</t>
  </si>
  <si>
    <t>Субтотална колектомија са анастомозом</t>
  </si>
  <si>
    <t>32005-01</t>
  </si>
  <si>
    <t>Проширена десна хемиколектомија са анастомозом</t>
  </si>
  <si>
    <t>32006-00</t>
  </si>
  <si>
    <t>Лева хемиколектомија сa анастомозом</t>
  </si>
  <si>
    <t>32025-00</t>
  </si>
  <si>
    <t xml:space="preserve">Ниска ресторативна предња ресекција ректума </t>
  </si>
  <si>
    <t>32026-00</t>
  </si>
  <si>
    <t xml:space="preserve">Врло ниска ресторативна предња ресекција ректума </t>
  </si>
  <si>
    <t>32030-00</t>
  </si>
  <si>
    <t>Ресекција ректума и/или сигме уз формирање терминалне колостоме Хартманов (Hartmann) поступак</t>
  </si>
  <si>
    <t>32039-00</t>
  </si>
  <si>
    <t>Абдоминоперинеална ресекција ректума</t>
  </si>
  <si>
    <t>32138-00</t>
  </si>
  <si>
    <t>Хемороидектомија</t>
  </si>
  <si>
    <t>32142-01</t>
  </si>
  <si>
    <t>Ексцизија аналног полипа</t>
  </si>
  <si>
    <t>32504-01</t>
  </si>
  <si>
    <t>Прекид вишеструких притока варикозних вена</t>
  </si>
  <si>
    <t>32507-00</t>
  </si>
  <si>
    <t>Субфасцијални прекид једне или више перфоратних варикозних вена</t>
  </si>
  <si>
    <t>32508-00</t>
  </si>
  <si>
    <t>Прекид сафено-феморалног споја варикозних вена</t>
  </si>
  <si>
    <t>32508-01</t>
  </si>
  <si>
    <t>Прекид сафено-поплитеалног споја варикозних вена</t>
  </si>
  <si>
    <t>32511-00</t>
  </si>
  <si>
    <t>Прекид сафено-феморалног и сафено-поплитеалног споја варикозних вена</t>
  </si>
  <si>
    <t>34509-01</t>
  </si>
  <si>
    <t>Артериовенска анастомоза горњих удова</t>
  </si>
  <si>
    <t>35653-04</t>
  </si>
  <si>
    <t>Класична хистеректомија са аднексектомијом</t>
  </si>
  <si>
    <t>35713-09</t>
  </si>
  <si>
    <t>Салпингектомија, једнострана</t>
  </si>
  <si>
    <t>44338-00</t>
  </si>
  <si>
    <t>Ампутација прста на нози</t>
  </si>
  <si>
    <t>44364-01</t>
  </si>
  <si>
    <t>Трансметатарзална ампутација</t>
  </si>
  <si>
    <t>44367-00</t>
  </si>
  <si>
    <t>Ампутација изнад линије колена</t>
  </si>
  <si>
    <t>44367-02</t>
  </si>
  <si>
    <t xml:space="preserve">Ампутација испод колена </t>
  </si>
  <si>
    <t>Уклањање нокта на прсту стопала</t>
  </si>
  <si>
    <t>47915-00</t>
  </si>
  <si>
    <t>Клинаста ресекција ураслог нокта на прсту стопала</t>
  </si>
  <si>
    <t>47916-00</t>
  </si>
  <si>
    <t>Парцијална ресекција ураслог нокта на прсту стопала</t>
  </si>
  <si>
    <t>90282-00</t>
  </si>
  <si>
    <t>Ексцизија лимфног чвора на другом месту</t>
  </si>
  <si>
    <t>90329-00</t>
  </si>
  <si>
    <t>Остале репарације на абдомену</t>
  </si>
  <si>
    <t>90340-01</t>
  </si>
  <si>
    <t>Хируршко решавање фистула дебелог црева</t>
  </si>
  <si>
    <t>90342-02</t>
  </si>
  <si>
    <t>Шав код лацерације желуца</t>
  </si>
  <si>
    <t>90959-00</t>
  </si>
  <si>
    <t xml:space="preserve">Ексцизија осталих лезија дебелог црева </t>
  </si>
  <si>
    <t>96189-00</t>
  </si>
  <si>
    <t>Оментектомија</t>
  </si>
  <si>
    <t>30032-00</t>
  </si>
  <si>
    <t>Репарација ране на кожи и поткожном ткиву лица или врата, површинска</t>
  </si>
  <si>
    <t>33055-00</t>
  </si>
  <si>
    <t>Замена поплитеалне анеуризме помоћу синтетичког графта</t>
  </si>
  <si>
    <t>30061-00</t>
  </si>
  <si>
    <t>Уклањање страног тела из коже и поткожног ткива без инцизије</t>
  </si>
  <si>
    <t>30075-01</t>
  </si>
  <si>
    <t>Биопсија меког ткива</t>
  </si>
  <si>
    <t>30075-16</t>
  </si>
  <si>
    <t>Биопсија панкреаса</t>
  </si>
  <si>
    <t>30075-28</t>
  </si>
  <si>
    <t>Биопсија промена спољашњег ува</t>
  </si>
  <si>
    <t>30216-00</t>
  </si>
  <si>
    <t>Аспирација хематома из коже и поткожног ткива</t>
  </si>
  <si>
    <t>30216-01</t>
  </si>
  <si>
    <t>Аспирација апсцеса из коже и поткожног ткива</t>
  </si>
  <si>
    <t>30216-02</t>
  </si>
  <si>
    <t>Остале аспирације из коже и поткожног ткива</t>
  </si>
  <si>
    <t xml:space="preserve"> Инцизија и дренажа апсцеса коже и поткожног ткива</t>
  </si>
  <si>
    <t>30224-01</t>
  </si>
  <si>
    <t xml:space="preserve">Перкутана дренажа интра-абдоминалног апсцеса, хематома или цисте </t>
  </si>
  <si>
    <t>30229-00</t>
  </si>
  <si>
    <t>Ексцизија мишића, некласификована на другом месту</t>
  </si>
  <si>
    <t>30329-01</t>
  </si>
  <si>
    <t xml:space="preserve"> Регионална ексцизија лимфних чворова препоне</t>
  </si>
  <si>
    <t>30375-02</t>
  </si>
  <si>
    <t>Колотомија</t>
  </si>
  <si>
    <t>30375-05</t>
  </si>
  <si>
    <t>Холецистостомија</t>
  </si>
  <si>
    <t>30375-06</t>
  </si>
  <si>
    <t>Гастротомија</t>
  </si>
  <si>
    <t>30375-14</t>
  </si>
  <si>
    <t>Инцизија и дренажа панкреаса</t>
  </si>
  <si>
    <t>30375-24</t>
  </si>
  <si>
    <t>Шав танког црева</t>
  </si>
  <si>
    <t>30375-25</t>
  </si>
  <si>
    <t>Шав лацерације дебелог црева</t>
  </si>
  <si>
    <t>30397-00</t>
  </si>
  <si>
    <t xml:space="preserve">Лапаростомија кроз претходну хируршку рану </t>
  </si>
  <si>
    <t>Процедуре на параназалним синусима и мастоидном наставку и сложене процедуре на средњем уху</t>
  </si>
  <si>
    <t>D09Z</t>
  </si>
  <si>
    <t>Разне процедуре на уху, грлу, носу и усној дупљи</t>
  </si>
  <si>
    <t>D10Z</t>
  </si>
  <si>
    <t>Процедуре на носу</t>
  </si>
  <si>
    <t>D11Z</t>
  </si>
  <si>
    <t>Тонзилектомија, Аденоидектомија</t>
  </si>
  <si>
    <t>D12Z</t>
  </si>
  <si>
    <t>Остале процедуре на уху, грлу, носу и усној дупљи</t>
  </si>
  <si>
    <t>D13Z</t>
  </si>
  <si>
    <t xml:space="preserve">Миринготомија и инсерција тубуса </t>
  </si>
  <si>
    <t>D14Z</t>
  </si>
  <si>
    <t>Процедуре у усној дупљи и пљувачним жлездама</t>
  </si>
  <si>
    <t>D15Z</t>
  </si>
  <si>
    <t>Процедуре на мастоидном наставку</t>
  </si>
  <si>
    <t>D40Z</t>
  </si>
  <si>
    <t xml:space="preserve">Вађење и поправка зуба </t>
  </si>
  <si>
    <t>D60A</t>
  </si>
  <si>
    <t>Малигнитет уха, грла, носа и усне дупље, са врло тешким или тешким КК</t>
  </si>
  <si>
    <t>D60B</t>
  </si>
  <si>
    <t>Малигнитет уха, грла, носа и усне дупље, без врло тешких или тешких КК</t>
  </si>
  <si>
    <t>D61Z</t>
  </si>
  <si>
    <t>Губитак равнотеже</t>
  </si>
  <si>
    <t>D62Z</t>
  </si>
  <si>
    <t xml:space="preserve">Крварење из носа (епистакса) </t>
  </si>
  <si>
    <t>D63Z</t>
  </si>
  <si>
    <t>Запаљење средњег ува и инфекција горњег респираторног тракта</t>
  </si>
  <si>
    <t>D64Z</t>
  </si>
  <si>
    <t>Ларинготрахеитис и епиглотитис</t>
  </si>
  <si>
    <t>D65Z</t>
  </si>
  <si>
    <t>Траума и деформитети носа</t>
  </si>
  <si>
    <t>D66A</t>
  </si>
  <si>
    <t>Остале дијагнозе код уха, грла, носа и усне дупље, са КК</t>
  </si>
  <si>
    <t>D66B</t>
  </si>
  <si>
    <t>Остале дијагнозе код уха, грла, носа и усне дупље, без КК</t>
  </si>
  <si>
    <t>D67A</t>
  </si>
  <si>
    <t xml:space="preserve">Болести уста и зуба, које искључују вађење и поправку зуба </t>
  </si>
  <si>
    <t>D67B</t>
  </si>
  <si>
    <t>Болести уста и зуба, које искључују вађење зуба  и поправку зуба, истог дана</t>
  </si>
  <si>
    <t>Болести и поремећаји респираторног система</t>
  </si>
  <si>
    <t>E01A</t>
  </si>
  <si>
    <t>Велике процедуре на грудном кошу, са врло тешким КК</t>
  </si>
  <si>
    <t>E01B</t>
  </si>
  <si>
    <t>Велике процедуре на грудном кошу, без врло тешких КК</t>
  </si>
  <si>
    <t>E02A</t>
  </si>
  <si>
    <t>Остали оперативни поступци на респираторном систему, са врло тешким КК</t>
  </si>
  <si>
    <t>E02B</t>
  </si>
  <si>
    <t>Остали оперативни поступци на респираторном систему, са тешким КК</t>
  </si>
  <si>
    <t>E02C</t>
  </si>
  <si>
    <t>Остали оперативни поступци на респираторном систему, без врло тешких или тешких КК</t>
  </si>
  <si>
    <t>E40A</t>
  </si>
  <si>
    <t>Болести респираторног система и механичка вентилација, са врло тешким КК</t>
  </si>
  <si>
    <t>E40B</t>
  </si>
  <si>
    <t>Болести респираторног система и механичка вентилација, без врло тешких КК</t>
  </si>
  <si>
    <t>E41Z</t>
  </si>
  <si>
    <t>Болести респираторног система и неинвазивна механичка вентилација</t>
  </si>
  <si>
    <t>E42A</t>
  </si>
  <si>
    <t>Бронхоскопија, са врло тешким КК</t>
  </si>
  <si>
    <t>E42B</t>
  </si>
  <si>
    <t>Бронхоскопија, без врло тешких КК</t>
  </si>
  <si>
    <t>E42C</t>
  </si>
  <si>
    <t>Бронхоскопија, дневна болница</t>
  </si>
  <si>
    <t>E60A</t>
  </si>
  <si>
    <t>Цистична фиброза, са врло тешким или тешким КК</t>
  </si>
  <si>
    <t>E60B</t>
  </si>
  <si>
    <t>Цистична фиброза, без врло тешких или тешких КК</t>
  </si>
  <si>
    <t>E61A</t>
  </si>
  <si>
    <t>Плућна емболија, са врло тешким или тешким КК</t>
  </si>
  <si>
    <t>E61B</t>
  </si>
  <si>
    <t>Плућна емболија, без врло тешких или тешких КК</t>
  </si>
  <si>
    <t>E62A</t>
  </si>
  <si>
    <t>Инфекције или запаљења респираторног система, са врло тешким КК</t>
  </si>
  <si>
    <t>E62B</t>
  </si>
  <si>
    <t>Инфекције или запаљења респираторног система, са тешким и умерено тешким КК</t>
  </si>
  <si>
    <t>E62C</t>
  </si>
  <si>
    <t>Ултразвучни преглед уринарног система</t>
  </si>
  <si>
    <t>Ултразвучни преглед бешике</t>
  </si>
  <si>
    <t>55812-001</t>
  </si>
  <si>
    <t>Ултразвучни преглед грудног коша</t>
  </si>
  <si>
    <t>600349</t>
  </si>
  <si>
    <t>Превенција декубитуса у рехабилитацији</t>
  </si>
  <si>
    <t>81849-00</t>
  </si>
  <si>
    <t>Бронходилататорни тест</t>
  </si>
  <si>
    <t>L000026</t>
  </si>
  <si>
    <t xml:space="preserve">Uzorkovanje krvi (venepunkcija) </t>
  </si>
  <si>
    <t>L010421</t>
  </si>
  <si>
    <t xml:space="preserve">Merenje zapremine 24h-urina, dnevnog urina </t>
  </si>
  <si>
    <t>Остали афективни и соматоформни поремећаји</t>
  </si>
  <si>
    <t>U65Z</t>
  </si>
  <si>
    <t>Анксиозни поремећаји</t>
  </si>
  <si>
    <t>U66Z</t>
  </si>
  <si>
    <t>Поремећаји исхране и опсесивно-компулзивни поремећаји</t>
  </si>
  <si>
    <t>U67Z</t>
  </si>
  <si>
    <t>Поремећаји личности и акутне реакције</t>
  </si>
  <si>
    <t>U68Z</t>
  </si>
  <si>
    <t>Ментални поремећаји у дечијем добу</t>
  </si>
  <si>
    <t>Коришћење алкохола/дроге и органски ментални поремећаји узроковани коришћењем алкохола/дроге</t>
  </si>
  <si>
    <t>V60Z</t>
  </si>
  <si>
    <t>Интоксикација алкохолом и апстиненцијални синдром</t>
  </si>
  <si>
    <t>V61Z</t>
  </si>
  <si>
    <t>Интоксикација дрогама и апстиненцијални синдром</t>
  </si>
  <si>
    <t>V62A</t>
  </si>
  <si>
    <t xml:space="preserve">Поремећаји узроковани злоупотребом алкохола и зависност од алкохола </t>
  </si>
  <si>
    <t>V62B</t>
  </si>
  <si>
    <t>Поремећаји узроковани злоупотребом алкохола и зависност од алкохола, истог дана</t>
  </si>
  <si>
    <t>V63Z</t>
  </si>
  <si>
    <t>Поремећаји узроковани злоупотребом опијата и зависност од опијата</t>
  </si>
  <si>
    <t>V64Z</t>
  </si>
  <si>
    <t>Поремећаји узроковани злоупотребом осталих дрога (лекова) и зависност од истих</t>
  </si>
  <si>
    <t>Повреде, тровања и токсични ефекти лекова</t>
  </si>
  <si>
    <t>W01Z</t>
  </si>
  <si>
    <t>Процедуре вентилације и краниотомије због вишеструке значајне трауме</t>
  </si>
  <si>
    <t>W02A</t>
  </si>
  <si>
    <t>Дијагностичке процедуре на хепатобилијарном систему без врло тешких или тешких КК</t>
  </si>
  <si>
    <t>H06A</t>
  </si>
  <si>
    <t>Остали оперативни поступци на хепатобилијарном систему и панкреасу, са врло тешким КК</t>
  </si>
  <si>
    <t>H06B</t>
  </si>
  <si>
    <t>Остали оперативни поступци на хепатобилијарном систему и панкреасу, без врло тешких КК</t>
  </si>
  <si>
    <t>H07A</t>
  </si>
  <si>
    <r>
      <rPr>
        <b/>
        <sz val="10"/>
        <rFont val="Calibri"/>
        <family val="2"/>
        <charset val="1"/>
      </rPr>
      <t xml:space="preserve">Отворена холецистектомија са затвореним испитивањем проходности </t>
    </r>
    <r>
      <rPr>
        <b/>
        <i/>
        <sz val="10"/>
        <rFont val="Calibri"/>
        <family val="2"/>
        <charset val="1"/>
      </rPr>
      <t>ductus choledocus-а</t>
    </r>
    <r>
      <rPr>
        <b/>
        <sz val="10"/>
        <rFont val="Calibri"/>
        <family val="2"/>
        <charset val="1"/>
      </rPr>
      <t xml:space="preserve"> или са врло тешким КК</t>
    </r>
  </si>
  <si>
    <t>H07B</t>
  </si>
  <si>
    <r>
      <rPr>
        <b/>
        <sz val="10"/>
        <rFont val="Calibri"/>
        <family val="2"/>
        <charset val="1"/>
      </rPr>
      <t xml:space="preserve">Отворена холецистектомија без затворених испитивања проходности </t>
    </r>
    <r>
      <rPr>
        <b/>
        <i/>
        <sz val="10"/>
        <rFont val="Calibri"/>
        <family val="2"/>
        <charset val="1"/>
      </rPr>
      <t>ductus choledocus-а</t>
    </r>
    <r>
      <rPr>
        <b/>
        <sz val="10"/>
        <rFont val="Calibri"/>
        <family val="2"/>
        <charset val="1"/>
      </rPr>
      <t xml:space="preserve"> или без врло тешких КК</t>
    </r>
  </si>
  <si>
    <t>H08A</t>
  </si>
  <si>
    <t>Лапароскопска холецистектомија са затвореним испитивањем проходности ductus choledocus-a или са врло тешким и тешким компликацијама</t>
  </si>
  <si>
    <t>H08B</t>
  </si>
  <si>
    <t>Лапароскопска холецистектомија без затворених испитивања проходности ductus choledocus-a или без врло тешких и тешких компликација</t>
  </si>
  <si>
    <t>H40A</t>
  </si>
  <si>
    <t>Ендоскопске процедуре код крварећих варикозитета једњака, са врло тешким КК</t>
  </si>
  <si>
    <t>H40B</t>
  </si>
  <si>
    <t>Ендоскопске процедуре код крварећих варикозитета једњака, без врло тешких КК</t>
  </si>
  <si>
    <t>H43A</t>
  </si>
  <si>
    <t>Ендоскопска ретроградна холангиопанкреатографија, са врло тешким или тешким КК</t>
  </si>
  <si>
    <t>H43B</t>
  </si>
  <si>
    <t>Ендоскопска ретроградна холангиопанкреатографија, без врло тешких или тешких КК</t>
  </si>
  <si>
    <t>H60A</t>
  </si>
  <si>
    <t>Цироза и алкохолни хепатитис са врло тешким КК</t>
  </si>
  <si>
    <t>H60B</t>
  </si>
  <si>
    <t>Цироза и алкохолни хепатитис са тешким КК</t>
  </si>
  <si>
    <t>H60C</t>
  </si>
  <si>
    <t>Рехабилитација, са врло тешким или тешким КК</t>
  </si>
  <si>
    <t>Z60B</t>
  </si>
  <si>
    <t>Рехабилитација, без врло тешких или тешких КК</t>
  </si>
  <si>
    <t>Z60C</t>
  </si>
  <si>
    <t>Рехабилитација, истог дана</t>
  </si>
  <si>
    <t>Z61A</t>
  </si>
  <si>
    <t xml:space="preserve">Знаци и симптоми </t>
  </si>
  <si>
    <t>Z61B</t>
  </si>
  <si>
    <t>Знаци и симптоми, дневна болница</t>
  </si>
  <si>
    <t>Z63A</t>
  </si>
  <si>
    <t>Остала накнадна нега, са врло тешким или тешким КК</t>
  </si>
  <si>
    <t>Z63B</t>
  </si>
  <si>
    <t>Остала накнадна нега, без врло тешких или тешких КК</t>
  </si>
  <si>
    <t>Z64A</t>
  </si>
  <si>
    <t>Остали фактори који утичу на здравствено стање</t>
  </si>
  <si>
    <t>Z64B</t>
  </si>
  <si>
    <t>Остали фактори који утичу на здравствено стање, истог дана</t>
  </si>
  <si>
    <t>Z65Z</t>
  </si>
  <si>
    <t>Вишеструке, остале и неспецифичне конгениталне аномалије</t>
  </si>
  <si>
    <t>Неповезане оперативне процедуре</t>
  </si>
  <si>
    <t>801A</t>
  </si>
  <si>
    <t>Оперативне процедуре неповезане са основним узроком хоспитализације, са врло тешким КК</t>
  </si>
  <si>
    <t>801B</t>
  </si>
  <si>
    <t>Оперативне процедуре неповезане са основним узроком хоспитализације, са тешким или умереним КК</t>
  </si>
  <si>
    <t>801C</t>
  </si>
  <si>
    <t>Оперативне процедуре неповезане са основним узроком хоспитализације, без КК</t>
  </si>
  <si>
    <t>Погрешни ДСГ</t>
  </si>
  <si>
    <t>960Z</t>
  </si>
  <si>
    <t>Не може се груписати</t>
  </si>
  <si>
    <t>961Z</t>
  </si>
  <si>
    <t>Неприхватљива главна дијагноза</t>
  </si>
  <si>
    <t>963Z</t>
  </si>
  <si>
    <t>Дијагностичке процедуре са снимањем</t>
  </si>
  <si>
    <t>Лабораторијска дијагностика</t>
  </si>
  <si>
    <t>Дијализе</t>
  </si>
  <si>
    <t>Крв и компоненте крви</t>
  </si>
  <si>
    <t>Лекови</t>
  </si>
  <si>
    <t>Имплантати</t>
  </si>
  <si>
    <t>Санитетски и медицински потрошни материјал</t>
  </si>
  <si>
    <t>Листе чекања</t>
  </si>
  <si>
    <t>Назив здравствене установе</t>
  </si>
  <si>
    <t>Унети назив здравствене установе</t>
  </si>
  <si>
    <t>Матични број здравствене установе</t>
  </si>
  <si>
    <t>Унети матични број здравствене установе</t>
  </si>
  <si>
    <t>Датум</t>
  </si>
  <si>
    <t>01.01.2018.</t>
  </si>
  <si>
    <t>Табела</t>
  </si>
  <si>
    <t>Делатност - служба  (у складу са Статутом)</t>
  </si>
  <si>
    <t>Постељни фонд (у складу са Уредбом)</t>
  </si>
  <si>
    <t>Број запослених на неодређено време који се финансирају из средстава обавезног здравственог осигурања</t>
  </si>
  <si>
    <t>Број запослених на неодређено време који се финансирају из других средстава</t>
  </si>
  <si>
    <t>стандардна нега</t>
  </si>
  <si>
    <t>Инт.ниво 2</t>
  </si>
  <si>
    <t>Инт. ниво 3</t>
  </si>
  <si>
    <t>УКУПНО</t>
  </si>
  <si>
    <t>Укупан број доктора медицине</t>
  </si>
  <si>
    <t>од тога на специјализацији</t>
  </si>
  <si>
    <t>од тога специјалисти</t>
  </si>
  <si>
    <t xml:space="preserve">Број лекара према нормативу </t>
  </si>
  <si>
    <t>Разлика - број лекара</t>
  </si>
  <si>
    <t>Укупан број медицинских сестара</t>
  </si>
  <si>
    <t>Број сестара према нормативу</t>
  </si>
  <si>
    <t>Разлика - број медицинских сестара</t>
  </si>
  <si>
    <t>Број здравствених сарадника</t>
  </si>
  <si>
    <t>Број здравствених сарадника према нормативу</t>
  </si>
  <si>
    <t>Увећано за примар</t>
  </si>
  <si>
    <t>Разлика - број здравствених сарадника</t>
  </si>
  <si>
    <t>Укупно норматив за докторе медицине</t>
  </si>
  <si>
    <t>Стандардна нега</t>
  </si>
  <si>
    <t>Инт. ниво3</t>
  </si>
  <si>
    <t xml:space="preserve"> амбуланте, кабинети, сале</t>
  </si>
  <si>
    <t>Увечано за примар</t>
  </si>
  <si>
    <t>Укупно норматив за сестре</t>
  </si>
  <si>
    <t>Доктори медицине</t>
  </si>
  <si>
    <t>медицинске сестре-техничари</t>
  </si>
  <si>
    <t>здравствени сарадници</t>
  </si>
  <si>
    <t>Организациона јединица</t>
  </si>
  <si>
    <t>Број постеља/места*</t>
  </si>
  <si>
    <t>Број смена</t>
  </si>
  <si>
    <t>Број дијализа годишње</t>
  </si>
  <si>
    <t>Број доктора медицине</t>
  </si>
  <si>
    <t>норматив доктора медицине</t>
  </si>
  <si>
    <t>разлика доктора медицине</t>
  </si>
  <si>
    <t>Број медицинских сестара</t>
  </si>
  <si>
    <t>норматив медицинских сестара</t>
  </si>
  <si>
    <t>разлика медицинских сестара</t>
  </si>
  <si>
    <t>норматив  здравствених сарадника</t>
  </si>
  <si>
    <t>разлика здравствених сарадника</t>
  </si>
  <si>
    <t>доктори медицине</t>
  </si>
  <si>
    <t>мед. техничари</t>
  </si>
  <si>
    <t>здр. сарадници</t>
  </si>
  <si>
    <t>*За дијализе се попуњавају дијализна места</t>
  </si>
  <si>
    <t>Заједничке медицинске делатности</t>
  </si>
  <si>
    <t>Број постеља на који се примењује норматив</t>
  </si>
  <si>
    <t>Број апарата, број операционих сала</t>
  </si>
  <si>
    <t>Број фармацеута</t>
  </si>
  <si>
    <t>основни норматив</t>
  </si>
  <si>
    <t>Укупан норматив</t>
  </si>
  <si>
    <t>Разлика</t>
  </si>
  <si>
    <t>Број мед. сестара</t>
  </si>
  <si>
    <t>Број здр. сарадника</t>
  </si>
  <si>
    <t>норматив</t>
  </si>
  <si>
    <t>разлика</t>
  </si>
  <si>
    <t>фармацеути</t>
  </si>
  <si>
    <t>мед.техничари</t>
  </si>
  <si>
    <t>Основна радиолошка дијагностика</t>
  </si>
  <si>
    <t>ЦТ</t>
  </si>
  <si>
    <t>МР</t>
  </si>
  <si>
    <t>Клиничко - биохемијска и хематолошка дијагностика</t>
  </si>
  <si>
    <t>Микробиолошка дијагностика</t>
  </si>
  <si>
    <t>Патологија, патохистологија и цитологија</t>
  </si>
  <si>
    <t xml:space="preserve">Дилатација и евакуација садржаја материце </t>
  </si>
  <si>
    <t>Ултразвучни преглед абдомена или пелвиса због осталих стања повезаних са трудноћом</t>
  </si>
  <si>
    <t>Ултразвучни преглед женског пелвиса</t>
  </si>
  <si>
    <t>90465-00</t>
  </si>
  <si>
    <t>Индукција порођаја окситоцином</t>
  </si>
  <si>
    <t>90465-01</t>
  </si>
  <si>
    <t>Индукција порођаја простагландином</t>
  </si>
  <si>
    <t>90465-02</t>
  </si>
  <si>
    <t>Остале врсте индукције порођаја фармаколошким средством</t>
  </si>
  <si>
    <t>90465-03</t>
  </si>
  <si>
    <t xml:space="preserve">Индукција порођаја прекидањем плодових овојака </t>
  </si>
  <si>
    <t>90465-05</t>
  </si>
  <si>
    <t>Конзервативна и инструментална индукција порођаја</t>
  </si>
  <si>
    <t>90466-00</t>
  </si>
  <si>
    <t>Активно вођење порођаја применом лекова</t>
  </si>
  <si>
    <t>90466-01</t>
  </si>
  <si>
    <t>Активно вођење порођаја акушерским интервенцијама</t>
  </si>
  <si>
    <t>90466-02</t>
  </si>
  <si>
    <t>Вођење порођаја медикаментним и акушерским интервенцијама</t>
  </si>
  <si>
    <t>90467-00</t>
  </si>
  <si>
    <t>Спонтани порођај код теменог положаја</t>
  </si>
  <si>
    <t>90469-00</t>
  </si>
  <si>
    <t>Довршавање порођаја вакуум екстракцијом</t>
  </si>
  <si>
    <t>90470-00</t>
  </si>
  <si>
    <t xml:space="preserve">Спонтани карлични порођај </t>
  </si>
  <si>
    <t>90470-01</t>
  </si>
  <si>
    <t>Карлични порођај уз ручну помоћ</t>
  </si>
  <si>
    <t>90471-04</t>
  </si>
  <si>
    <t>Комбинована спољашња и унутрашња ротација плода</t>
  </si>
  <si>
    <t>90472-00</t>
  </si>
  <si>
    <t>Епизиотомија</t>
  </si>
  <si>
    <t>90479-00</t>
  </si>
  <si>
    <t>Сутура лацерације вагине након порођаја</t>
  </si>
  <si>
    <t>90481-00</t>
  </si>
  <si>
    <t>Сутура повреда перинеума првог или другог степена</t>
  </si>
  <si>
    <t>90482-00</t>
  </si>
  <si>
    <t>Мануелна екстракција постељице</t>
  </si>
  <si>
    <t>90483-00</t>
  </si>
  <si>
    <t xml:space="preserve">Постпартална мануелна ревизија материчне шупљине </t>
  </si>
  <si>
    <t>90484-01</t>
  </si>
  <si>
    <t>Евакуација хематома перинеума након порођаја без инцизије</t>
  </si>
  <si>
    <t>92001-00</t>
  </si>
  <si>
    <t xml:space="preserve">Општи физикални преглед </t>
  </si>
  <si>
    <t xml:space="preserve">Трансфузија плазма експандера </t>
  </si>
  <si>
    <t>92070-00</t>
  </si>
  <si>
    <t>Мануелна редукција пролапса ентеростоме</t>
  </si>
  <si>
    <t>92077-00</t>
  </si>
  <si>
    <t>Остала испирања ректума</t>
  </si>
  <si>
    <t>92103-00</t>
  </si>
  <si>
    <t xml:space="preserve"> Вагинално испирање</t>
  </si>
  <si>
    <t>92104-00</t>
  </si>
  <si>
    <t>Вагинална штрајфна</t>
  </si>
  <si>
    <t>92112-00</t>
  </si>
  <si>
    <t xml:space="preserve">Уклањање штрајфне вагине или вулве </t>
  </si>
  <si>
    <t>92518-01</t>
  </si>
  <si>
    <t>Интравенска пост-процедурална инфузија аналгетика</t>
  </si>
  <si>
    <t>96080-00</t>
  </si>
  <si>
    <t>Саветовање или подучавање о планирању породице, припремању за родитељство</t>
  </si>
  <si>
    <t>96096-00</t>
  </si>
  <si>
    <t xml:space="preserve"> Орална нутритивна подршка</t>
  </si>
  <si>
    <t>96200-02</t>
  </si>
  <si>
    <t>Субкутано давање фармаколошког средства, анти-инфективно средство</t>
  </si>
  <si>
    <t>96200-07</t>
  </si>
  <si>
    <t>Субкутано давање фармаколошког средства, хранљива супстанца</t>
  </si>
  <si>
    <t>96200-08</t>
  </si>
  <si>
    <t>Субкутано давање фармаколошког средства, електролит</t>
  </si>
  <si>
    <t>96203-04</t>
  </si>
  <si>
    <t>Орално давање фармаколошког средства, антидот</t>
  </si>
  <si>
    <t>96203-06</t>
  </si>
  <si>
    <t>Орално давање фармаколошког средства, инсулин</t>
  </si>
  <si>
    <t>96205-01</t>
  </si>
  <si>
    <t>Неки други начин давања фармаколошког средства, тромболитичко средство</t>
  </si>
  <si>
    <t>96205-03</t>
  </si>
  <si>
    <t>Неки други начин давања фармаколошког средства, стероид</t>
  </si>
  <si>
    <t>96205-07</t>
  </si>
  <si>
    <t>Неки други начин давања фармаколошког средства, хранљива супстанца</t>
  </si>
  <si>
    <t>M02B</t>
  </si>
  <si>
    <t>Трансуретрална простатектомија без врло тешких или тешких КК</t>
  </si>
  <si>
    <t>M03Z</t>
  </si>
  <si>
    <t>Процедуре на пенису</t>
  </si>
  <si>
    <t>M04Z</t>
  </si>
  <si>
    <t>Процедуре на тестисима</t>
  </si>
  <si>
    <t>M05Z</t>
  </si>
  <si>
    <t>Обрезивање (циркумсцизија)</t>
  </si>
  <si>
    <t>M06A</t>
  </si>
  <si>
    <t>Остале оперативне процедуре на мушком гениталном систему и малигнитет</t>
  </si>
  <si>
    <t>M06B</t>
  </si>
  <si>
    <t>Остале оперативне процедуре на мушком гениталном систему , без малигнитета</t>
  </si>
  <si>
    <t>M40Z</t>
  </si>
  <si>
    <t>Цистоуретероскопија, без КК</t>
  </si>
  <si>
    <t>M60A</t>
  </si>
  <si>
    <t>Процедуре на срчаном залиску са применом пумпе за кардиопулмонални бајпас, са инвазивном дијагностиком на срцу, са врло тешким КК</t>
  </si>
  <si>
    <t>F03B</t>
  </si>
  <si>
    <t>Процедуре на срчаном залиску са применом пумпе за кардиопулмонални бајпас, са инвазивном дијагностиком на срцу, без брло тешких КК</t>
  </si>
  <si>
    <t>F04A</t>
  </si>
  <si>
    <t>F04B</t>
  </si>
  <si>
    <t>Процедуре на срчаном залиску са применом пумпе за кардиопулмонални бајпас, са инвазивном дијагностиком на срцу, без врло тешких КК</t>
  </si>
  <si>
    <t>F05A</t>
  </si>
  <si>
    <t>Коронарни бајпас са инвазивном дијагностиком на срцу, са врло тешким КК</t>
  </si>
  <si>
    <t>F05B</t>
  </si>
  <si>
    <t>Коронарни бајпас са инвазивном дијагностиком на срцу, без врло тешких КК</t>
  </si>
  <si>
    <t>F06A</t>
  </si>
  <si>
    <t>Коронарни бајпас са инвазивном дијагностиком на срцу, са врло тешким или тешким КК</t>
  </si>
  <si>
    <t>F06B</t>
  </si>
  <si>
    <t>Коронарни бајпас са инвазивном дијагностиком на срцу, без врло тешких или тешких КК</t>
  </si>
  <si>
    <t>F07A</t>
  </si>
  <si>
    <t>Остале кардиоторакалне или васкуларне процедуре са применом пумпе (за екстракорпоралну циркулацију) за кардиопулмонални бајпас, са врло тешким КК</t>
  </si>
  <si>
    <t>F07B</t>
  </si>
  <si>
    <t>Остале кардиоторакалне или васкуларне процедуре са применом пумпе  (за екстракорпоралну циркулацију) за кардиопулмонални бајпас, са тешким или умереним КК</t>
  </si>
  <si>
    <t>F07C</t>
  </si>
  <si>
    <t>Остале кардиоторакалне или васкуларне процедуре са применом пумпе (за екстракорпоралну циркулацију) за кардиопулмонални бајпас, без КК</t>
  </si>
  <si>
    <t>F08A</t>
  </si>
  <si>
    <t>Велике реконструкцијске процедуре на васкуларном систему без примене пумпе, са врло тешким КК</t>
  </si>
  <si>
    <t>F08B</t>
  </si>
  <si>
    <t>Велике реконструкцијске процедуре на васкуларном систему без примене пумпе, без врло тешких КК</t>
  </si>
  <si>
    <t>F09A</t>
  </si>
  <si>
    <t>Остале кариоторакалне процедуре без примене пумпе ѕа кардиопулмонални бајпас, са врло тешким КК</t>
  </si>
  <si>
    <t>F09B</t>
  </si>
  <si>
    <t>Остале кариоторакалне процедуре без примене пумпе ѕа кардиопулмонални бајпас, са тешким или умереним КК</t>
  </si>
  <si>
    <t>F09C</t>
  </si>
  <si>
    <t>Остале кариоторакалне процедуре без примене пумпе ѕа кардиопулмонални бајпас, без КК</t>
  </si>
  <si>
    <t>F10A</t>
  </si>
  <si>
    <t>Интервенције на коронарним крвним судовима код акутног инфаркта миокарда, са врло тешким КК</t>
  </si>
  <si>
    <t>F10B</t>
  </si>
  <si>
    <t>Интервенције на коронарним крвним судовима код акутног инфаркта миокарда, без КК</t>
  </si>
  <si>
    <t>F11A</t>
  </si>
  <si>
    <t xml:space="preserve">Ампутација због поремећаја циркулаторног система, осим горњих екстремитета и прста на нози, са врло тешким КК </t>
  </si>
  <si>
    <t>F11B</t>
  </si>
  <si>
    <t xml:space="preserve">Ампутација због поремећаја циркулаторног система, осим горњих екстремитета и прста на нози, без врло тешких КК </t>
  </si>
  <si>
    <t>F12A</t>
  </si>
  <si>
    <t>Уградња или замена пејсмејкера, потпуни систем, са врло тешким КК</t>
  </si>
  <si>
    <t>F12B</t>
  </si>
  <si>
    <t>Уградња или замена пејсмејкера, потпуни систем, без врло тешких КК</t>
  </si>
  <si>
    <t>F13A</t>
  </si>
  <si>
    <t>Ампутација горњег екстремитета и прста на нози због поремећаја циркулаторног система, са врло тешким КК</t>
  </si>
  <si>
    <t>F13B</t>
  </si>
  <si>
    <t>Ампутација горњег екстремитета и прста на нози због поремећаја циркулаторног система, без врло тешких КК</t>
  </si>
  <si>
    <t>F14A</t>
  </si>
  <si>
    <t>Васкуларне процедуре, осим велике реконструкције, без примене пумпе за кардиопулмонарни бајпас, са врло тешким КК</t>
  </si>
  <si>
    <t>F14B</t>
  </si>
  <si>
    <t>Васкуларне процедуре, осим велике реконструкције, без примене пумпе за кардиопулмонарни бајпас, са тешким КК</t>
  </si>
  <si>
    <t>F14C</t>
  </si>
  <si>
    <t>Васкуларне процедуре, осим велике реконструкције, без примене пумпе за кардиопулмонарни бајпас, без врло тешким или тешких КК</t>
  </si>
  <si>
    <t>F15A</t>
  </si>
  <si>
    <t>Интервентна коронарна процедура, без акутног инфаркта миокарда, са инсерцијом стента, са врло тешким или тешким КК</t>
  </si>
  <si>
    <t>Остале процедуре због повреда на шаци, без КК</t>
  </si>
  <si>
    <t>X06A</t>
  </si>
  <si>
    <t>Остале процедуре због других повреда, са врло тешким или тешким КК</t>
  </si>
  <si>
    <t>X06B</t>
  </si>
  <si>
    <t>Остале процедуре због других повреда, без врло тешких или тешких КК</t>
  </si>
  <si>
    <t>X07A</t>
  </si>
  <si>
    <t>Велике процедуре на танком и дебелом цреву, без врло тешких КК</t>
  </si>
  <si>
    <t>G03A</t>
  </si>
  <si>
    <t>Процедуре на желуцу, једњаку и дванаестопалачном цреву и малигнитет</t>
  </si>
  <si>
    <t>G03B</t>
  </si>
  <si>
    <t>Процедуре на желуцу, једњаку и дванаестопалачном цреву и малигнитет, са врло тешким и тешким компликацијама</t>
  </si>
  <si>
    <t>G03C</t>
  </si>
  <si>
    <t>Процедуре на желуцу, једњаку и дванаестопалачном цреву и малигнитет, без врло тешких и тешких компликација</t>
  </si>
  <si>
    <t>G04A</t>
  </si>
  <si>
    <t>Адхезиолиза перитонеума, са врло тешким КК</t>
  </si>
  <si>
    <t>G04B</t>
  </si>
  <si>
    <t>Адхезиолиза перитонеума, са тешким или умереним КК</t>
  </si>
  <si>
    <t>G04C</t>
  </si>
  <si>
    <t>Адхезиолиза перитонеума, без КК</t>
  </si>
  <si>
    <t>G05A</t>
  </si>
  <si>
    <t>Мање процедуре на танком и дебелом цреву, са врло тешким КК</t>
  </si>
  <si>
    <t>G05B</t>
  </si>
  <si>
    <t>Мање процедуре на танком и дебелом цреву, са тешким или умереним КК</t>
  </si>
  <si>
    <t>G05C</t>
  </si>
  <si>
    <t>Мање процедуре на танком и дебелом цреву, без КК</t>
  </si>
  <si>
    <t>G06Z</t>
  </si>
  <si>
    <t>Процедура пилоромиотомије</t>
  </si>
  <si>
    <t>G07A</t>
  </si>
  <si>
    <t>Апендектомија са врло тешким или тешким КК</t>
  </si>
  <si>
    <t>G07B</t>
  </si>
  <si>
    <t>Апендектомија без врло тешких или тешких КК</t>
  </si>
  <si>
    <t>G10A</t>
  </si>
  <si>
    <t>Процедуре код херније, са КК</t>
  </si>
  <si>
    <t>G10B</t>
  </si>
  <si>
    <t>Процедуре код херније, без КК</t>
  </si>
  <si>
    <t>G11Z</t>
  </si>
  <si>
    <t>Процедуре на анусу и стоме</t>
  </si>
  <si>
    <t>G12A</t>
  </si>
  <si>
    <t>Остали оперативни поступци са врло тешким КК</t>
  </si>
  <si>
    <t>G12B</t>
  </si>
  <si>
    <t>Остали оперативни поступци, са тешким или умереним КК</t>
  </si>
  <si>
    <t>G12C</t>
  </si>
  <si>
    <t>Остали оперативни поступци, без КК</t>
  </si>
  <si>
    <t>G46A</t>
  </si>
  <si>
    <t>Сложена гастроскопија, са врло тешким или тешким КК</t>
  </si>
  <si>
    <t>G46B</t>
  </si>
  <si>
    <t>Сложена гастроскопија, без врло тешких или тешких КК</t>
  </si>
  <si>
    <t>G46C</t>
  </si>
  <si>
    <t>Сложена гастроскопија, истог дана</t>
  </si>
  <si>
    <t>G47A</t>
  </si>
  <si>
    <t>Остале процедуре гастроскопије, са врло тешким КК</t>
  </si>
  <si>
    <t>G47B</t>
  </si>
  <si>
    <t>Остале процедуре гастроскопије, без врло тешким КК</t>
  </si>
  <si>
    <t>G47C</t>
  </si>
  <si>
    <t>Остале процедуре гастроскопије, дневна болница</t>
  </si>
  <si>
    <t>G48A</t>
  </si>
  <si>
    <t>Колоноскопија, са врло тешким или тешким КК</t>
  </si>
  <si>
    <t>G48B</t>
  </si>
  <si>
    <t>Колоноскопија, без врло тешких или тешких КК</t>
  </si>
  <si>
    <t>G48C</t>
  </si>
  <si>
    <t>Колоноскопија, дневна болница</t>
  </si>
  <si>
    <t>G60A</t>
  </si>
  <si>
    <t>Малигнитет дигестивног система, са врло тешким или тешким КК</t>
  </si>
  <si>
    <t>G60B</t>
  </si>
  <si>
    <t>Малигнитет дигестивног система, без врло тешких или тешких КК</t>
  </si>
  <si>
    <t>G61A</t>
  </si>
  <si>
    <t>Гастроинестинална хеморагија, са врло тешким или тешким КК</t>
  </si>
  <si>
    <t>G61B</t>
  </si>
  <si>
    <t>Гастроинестинална хеморагија, без врло тешких или тешких КК</t>
  </si>
  <si>
    <t>G62Z</t>
  </si>
  <si>
    <t>Компликовани пептички улкус</t>
  </si>
  <si>
    <t>G63Z</t>
  </si>
  <si>
    <t>Некомпликовани пептички улкус</t>
  </si>
  <si>
    <t>G64A</t>
  </si>
  <si>
    <t>Инфламаторна болест црева, са КК</t>
  </si>
  <si>
    <t>G64B</t>
  </si>
  <si>
    <t>Инфламаторна болест црева, без КК</t>
  </si>
  <si>
    <t>G65A</t>
  </si>
  <si>
    <t>Опструкција гастроинтестиналног система са KK</t>
  </si>
  <si>
    <t>G65B</t>
  </si>
  <si>
    <t>Опструкција гастроинтестиналног система без KK</t>
  </si>
  <si>
    <t>G66Z</t>
  </si>
  <si>
    <t>Абдоминални бол или мезентеријски аденитис</t>
  </si>
  <si>
    <t>G67A</t>
  </si>
  <si>
    <t>Езофагитис, гастроентеритис и разни поремећаји дигестивног система, са врло тешким или тешким КК</t>
  </si>
  <si>
    <t>G67B</t>
  </si>
  <si>
    <t>Анестезиологија са реанимацијом</t>
  </si>
  <si>
    <t>Трансфузиологија</t>
  </si>
  <si>
    <t>Нуклеарна медицина</t>
  </si>
  <si>
    <t>Физикална медицина и рехабилитација</t>
  </si>
  <si>
    <t>Фармацеутска здравствена делатност (болничка апотека)</t>
  </si>
  <si>
    <t>Клиничка фармакологија</t>
  </si>
  <si>
    <t>Социјална медицина, информатика и статистика</t>
  </si>
  <si>
    <t>Послови припреме дијета за пацијенте и контрола намирница</t>
  </si>
  <si>
    <t>Укупно</t>
  </si>
  <si>
    <t>Напомена: попуњавају се подаци само за делатности које постоје у здравственој установи</t>
  </si>
  <si>
    <t>краткотрајна хоспитализација</t>
  </si>
  <si>
    <t>дуготрајна хоспитализација</t>
  </si>
  <si>
    <t>Назив организационе једицине</t>
  </si>
  <si>
    <t>Административни радници</t>
  </si>
  <si>
    <t>Норматив</t>
  </si>
  <si>
    <t>Технички радници</t>
  </si>
  <si>
    <t>Административни</t>
  </si>
  <si>
    <t>Технички</t>
  </si>
  <si>
    <t>ДИЈАЛИЗА</t>
  </si>
  <si>
    <t>Возачи санитетског превоза</t>
  </si>
  <si>
    <t>Укупно запослених на неодређено време</t>
  </si>
  <si>
    <t>Број запослених на одређено време због замене одсутних запослених</t>
  </si>
  <si>
    <t>Број запослених на одређено време због повећаног обима посла</t>
  </si>
  <si>
    <t>ДОКТОРИ МЕДИЦИНЕ</t>
  </si>
  <si>
    <t>ФАРМАЦЕУТИ</t>
  </si>
  <si>
    <t>МЕДИЦИНСКЕ СЕСТРЕ/ТЕХНИЧАРИ</t>
  </si>
  <si>
    <t>ЗДРАВСТВЕНИ САРАДНИЦИ</t>
  </si>
  <si>
    <t>НЕМЕДИЦИНСКИ АДМИНИСТРАТИВНИ РАДНИЦИ</t>
  </si>
  <si>
    <t>НЕМЕДИЦИНСКИ ТЕХНИЧКИ/ПОМОЋНИ РАДНИЦИ</t>
  </si>
  <si>
    <t>Шифра орг.јед.</t>
  </si>
  <si>
    <t>Болничке постеље</t>
  </si>
  <si>
    <t>Број хоспитализованих лица</t>
  </si>
  <si>
    <t>Број дана хоспитализације</t>
  </si>
  <si>
    <t>Просечна дужина лечења (дани)</t>
  </si>
  <si>
    <t>Просечна заузетост постеља (%)</t>
  </si>
  <si>
    <t>ВРСТА</t>
  </si>
  <si>
    <t>БРОЈ</t>
  </si>
  <si>
    <t>Извршено у 2017.</t>
  </si>
  <si>
    <t>План за 2018.</t>
  </si>
  <si>
    <t>инт.нега</t>
  </si>
  <si>
    <t>полу инт.</t>
  </si>
  <si>
    <t>станд. н.</t>
  </si>
  <si>
    <t>У К У П Н О</t>
  </si>
  <si>
    <t>Број постеља</t>
  </si>
  <si>
    <t>Број пратилаца</t>
  </si>
  <si>
    <t>Број дана боравка</t>
  </si>
  <si>
    <t>Број постеља/места</t>
  </si>
  <si>
    <t>Број лечених лица</t>
  </si>
  <si>
    <t>Број дана лечења</t>
  </si>
  <si>
    <t>Постеље</t>
  </si>
  <si>
    <t>Број новорођене деце</t>
  </si>
  <si>
    <t>Врста неге</t>
  </si>
  <si>
    <t>Број</t>
  </si>
  <si>
    <t>Интезивна нега</t>
  </si>
  <si>
    <t>Полуинтезивна нега</t>
  </si>
  <si>
    <t xml:space="preserve">Општа нега </t>
  </si>
  <si>
    <t>Специјална нега</t>
  </si>
  <si>
    <t>Организациона једицина</t>
  </si>
  <si>
    <t>Шифра</t>
  </si>
  <si>
    <t>Назив</t>
  </si>
  <si>
    <t>Амбулантни</t>
  </si>
  <si>
    <t>Стационарни</t>
  </si>
  <si>
    <t>Прегледи у оквиру организованог скрининга рака*</t>
  </si>
  <si>
    <t>000001</t>
  </si>
  <si>
    <t>Неонатална дијагноза која није у складу са старошћу и тежином</t>
  </si>
  <si>
    <t>Шифра услуге</t>
  </si>
  <si>
    <t>Назив услуге</t>
  </si>
  <si>
    <t>Остале услуге</t>
  </si>
  <si>
    <t>Услуге пружене у оквиру организованог скрининга рака**</t>
  </si>
  <si>
    <t>31533-00</t>
  </si>
  <si>
    <t>CORE биопсија дојке</t>
  </si>
  <si>
    <t>31548-00</t>
  </si>
  <si>
    <t>SVAB биопсија дојке</t>
  </si>
  <si>
    <t>31500-01</t>
  </si>
  <si>
    <t>Отворена биопсија дојке</t>
  </si>
  <si>
    <t>35608-02</t>
  </si>
  <si>
    <t>Циљана биопсија дојке  или ендоцервикална киретажа</t>
  </si>
  <si>
    <t>35618-01</t>
  </si>
  <si>
    <t>Конусна биопсија ласером</t>
  </si>
  <si>
    <t>32090-00</t>
  </si>
  <si>
    <t>Фибероптичка колоноскопија до цекума; дуга колоноскопија</t>
  </si>
  <si>
    <t>32090-01</t>
  </si>
  <si>
    <t>Фибероптичка колоноскопија до цекума са биопсијом; колоноскопија до цекума са вишеструким биопсијама; дуга колоноскопија са биопсијом</t>
  </si>
  <si>
    <t>32093-00</t>
  </si>
  <si>
    <t>SINOXAL ◊,bočica, 1 po 10 ml (50 mg/10 ml)/OXALIPLATIN</t>
  </si>
  <si>
    <t>1 x 50mg/10ml</t>
  </si>
  <si>
    <t>SINOXAL ◊,bočica, 1 po 10 ml (50 mg/10 ml)</t>
  </si>
  <si>
    <t>0031368</t>
  </si>
  <si>
    <t>SINOXAL ◊,bočica, 1 po 20 ml (100 mg/20 ml)</t>
  </si>
  <si>
    <t>1x100mg/20ml</t>
  </si>
  <si>
    <t>0031365</t>
  </si>
  <si>
    <t>OXALIPLATIN-PLIVA ◊,bočica, 1 po 20 ml (5 mg/ml)</t>
  </si>
  <si>
    <t>0031364</t>
  </si>
  <si>
    <t>OXALIPLATIN-PLIVA ◊,bočica, 1 po 10 ml (5 mg/ml)</t>
  </si>
  <si>
    <t>1x50mg</t>
  </si>
  <si>
    <t>0037070</t>
  </si>
  <si>
    <t>(L02AE03) GOSERELIN</t>
  </si>
  <si>
    <t>ZOLADEX,implant, injekcija sa aplikatorom,1 po 3,6 mg</t>
  </si>
  <si>
    <t>1 x 3,6mg</t>
  </si>
  <si>
    <t>0037091</t>
  </si>
  <si>
    <t>(L02AE04) TRIPTORELIN</t>
  </si>
  <si>
    <t>DIPHERELINE,liofilizat za rastvor za injekciju,1 po 3,75mg i 2ml rastvarača</t>
  </si>
  <si>
    <t>1 x 3,75mg</t>
  </si>
  <si>
    <t>1x 3,75mg</t>
  </si>
  <si>
    <t>0037092</t>
  </si>
  <si>
    <t>DIPHERELINE,liofilizat za rastvor za injekciju,1 po 11,25mg i  2ml rastvarača</t>
  </si>
  <si>
    <t>1 x 11,25 mg</t>
  </si>
  <si>
    <t>N003608</t>
  </si>
  <si>
    <t>(L03AX03) IMUNOMODULATOR,BCG IMUNOTERAPEUTIK</t>
  </si>
  <si>
    <t>ONCOTICE atenuirani bacili Mycobacterium bovis, soj BCG, 1x12,5mg/2-8x108 CFU</t>
  </si>
  <si>
    <t>1 x 12,5mg</t>
  </si>
  <si>
    <t>0184027</t>
  </si>
  <si>
    <t>(V03AF03) KALCIJUM FOLINAT</t>
  </si>
  <si>
    <t>LEUCOVORIN Kalcijum, ampula, 10 po 50 mg/5 ml</t>
  </si>
  <si>
    <t>10 x 50mg/5ml</t>
  </si>
  <si>
    <t>11 x 50mg/5ml</t>
  </si>
  <si>
    <t>0033220</t>
  </si>
  <si>
    <t>bleomicin</t>
  </si>
  <si>
    <t>BLEOCIN-S,injekcija,1 po 15000 i.j.</t>
  </si>
  <si>
    <t>1 x 15000ij</t>
  </si>
  <si>
    <t>N003848</t>
  </si>
  <si>
    <t>L01CA01, VINBLASTIN</t>
  </si>
  <si>
    <t>VINBLASTIN, prašak i rastvarač za rastvor za injekciju, 10 mg/5 ml</t>
  </si>
  <si>
    <t>10mg/5ml</t>
  </si>
  <si>
    <t>0030040</t>
  </si>
  <si>
    <t>(L01CA02) VINKRISTIN</t>
  </si>
  <si>
    <t>VINCRISTINE,injekcija,5 po 1 mg/1 ml</t>
  </si>
  <si>
    <t>0030242</t>
  </si>
  <si>
    <t>VINORELBIN</t>
  </si>
  <si>
    <t>VINORELBIN "Ebewe", 1 po 5ml (50mg/5ml)</t>
  </si>
  <si>
    <t>50mg/5ml</t>
  </si>
  <si>
    <t>0030243</t>
  </si>
  <si>
    <t>VINORELBIN "Ebewe", 1 po 1ml (10mg/1ml)</t>
  </si>
  <si>
    <t>10mg/1ml</t>
  </si>
  <si>
    <t>0030241</t>
  </si>
  <si>
    <t>VINORELSIN,koncentrat za rastvor za infuziju,1 po 5ml (50mg/5ml)</t>
  </si>
  <si>
    <t>0059010</t>
  </si>
  <si>
    <t>(M05BA08) ZOLEDRONSKA KISELINA</t>
  </si>
  <si>
    <t>ZITOMERA,bočica, 1 po 5 ml (4mg/5ml)</t>
  </si>
  <si>
    <t>1 x 4mg/5ml</t>
  </si>
  <si>
    <t>0066007</t>
  </si>
  <si>
    <t>(B02BD04) KOAGULACIONI FAKTOR IX</t>
  </si>
  <si>
    <t>OCTANINE F a 500 ij</t>
  </si>
  <si>
    <t>500ij</t>
  </si>
  <si>
    <t>0066010</t>
  </si>
  <si>
    <t>AIMAFIX,injekcija,1 po 500 i.j. sa rastv.</t>
  </si>
  <si>
    <t>0066501</t>
  </si>
  <si>
    <t>HAEMONINE 500,bočica sa praškom i bočica sa rastvaračem, 1 po 5 ml (100 i.j./ml)</t>
  </si>
  <si>
    <t>0066211</t>
  </si>
  <si>
    <t>(B02BD02) KOAGULACIONI FAKTOR VIII</t>
  </si>
  <si>
    <t>IMMUNATE,bočica sa praškom i bočica sa rastvaračem, 1 po 10 ml (1000 i.j./10 ml + 750 i.j./10 ml)</t>
  </si>
  <si>
    <t>1000ij</t>
  </si>
  <si>
    <t>0066212</t>
  </si>
  <si>
    <t>IMMUNATE,bočica sa praškom i bočica sa rastvaračem, 1 po 5 ml (500 i.j./5 ml + 375 i.j./5 ml)</t>
  </si>
  <si>
    <t>0066110</t>
  </si>
  <si>
    <t>(B02BD09) nonakog alfa,rekombinantni faktor IX</t>
  </si>
  <si>
    <t>BeneFix, rekomb faktor IX, bočica sa praškom,  250 ij/5 ml</t>
  </si>
  <si>
    <t>250ij</t>
  </si>
  <si>
    <t>0066171</t>
  </si>
  <si>
    <t>IMMUNINE,liofilizat za rastvor za injekciju,1 po 600 i.j./5 ml</t>
  </si>
  <si>
    <t>600ij</t>
  </si>
  <si>
    <t>0066111</t>
  </si>
  <si>
    <t>BeneFix,  rekomb faktor IX,  bočica sa praskom,  500 ij/5 ml</t>
  </si>
  <si>
    <t>0066611</t>
  </si>
  <si>
    <t>BERIATE P  ,prašak za injekciju,1 po 500 i.j. sa rastv.</t>
  </si>
  <si>
    <t>0066612</t>
  </si>
  <si>
    <t>BERIATE P  ,prašak za injekciju,1 po 1000 i.j. sa rastv.</t>
  </si>
  <si>
    <t>Мрежица полипропиленска 8х13</t>
  </si>
  <si>
    <t>Клипсеви титанијумски</t>
  </si>
  <si>
    <t>Ултразвучни преглед регионалних лимфних чворова</t>
  </si>
  <si>
    <t>55812-002</t>
  </si>
  <si>
    <t>Ултразвучни преглед трбушног зида</t>
  </si>
  <si>
    <t>55844-00</t>
  </si>
  <si>
    <t>Ултразвучни преглед коже и поткожног ткива</t>
  </si>
  <si>
    <t>55828-00</t>
  </si>
  <si>
    <t>Ултразвучни преглед колена</t>
  </si>
  <si>
    <t>55028-00</t>
  </si>
  <si>
    <t>Ultrazvučni pregled glave</t>
  </si>
  <si>
    <t>55038-00</t>
  </si>
  <si>
    <t>Ultrazvučni pregled urinarnog sistema</t>
  </si>
  <si>
    <t>55048-00</t>
  </si>
  <si>
    <t>Ultrazvučni pregled skrotuma</t>
  </si>
  <si>
    <t>55084-00</t>
  </si>
  <si>
    <t>Ultrazvučni pregled bešike</t>
  </si>
  <si>
    <t>55113-00</t>
  </si>
  <si>
    <t>M-prikaz i dvodimenzionalni ultrazvučni pregled srca u realnom vremenu</t>
  </si>
  <si>
    <t>55700-00</t>
  </si>
  <si>
    <t>Мањи поремећаји коже, дневна болница</t>
  </si>
  <si>
    <t>J68A</t>
  </si>
  <si>
    <t>Велики поремећаји коже, са врло тешким КК</t>
  </si>
  <si>
    <t>J68B</t>
  </si>
  <si>
    <t>Велики поремећаји коже, без врло тешких КК</t>
  </si>
  <si>
    <t>J68C</t>
  </si>
  <si>
    <t>Велики поремећаји коже, дневна болница</t>
  </si>
  <si>
    <t>J69A</t>
  </si>
  <si>
    <t>Малигнитет коже, са врло тешким КК</t>
  </si>
  <si>
    <t>J69B</t>
  </si>
  <si>
    <t>Малигнитет коже, без врло тешких КК</t>
  </si>
  <si>
    <t>600016</t>
  </si>
  <si>
    <t>Дијадинамичке струје</t>
  </si>
  <si>
    <t>600017</t>
  </si>
  <si>
    <t>Блокада ганглиона струјом</t>
  </si>
  <si>
    <t>600021</t>
  </si>
  <si>
    <t>Субаквални ултразвук</t>
  </si>
  <si>
    <t>600022</t>
  </si>
  <si>
    <t>Сонофореза</t>
  </si>
  <si>
    <t>600023</t>
  </si>
  <si>
    <t>Електромагнетно поље</t>
  </si>
  <si>
    <t>600051</t>
  </si>
  <si>
    <t>Хидро-кинези терапија</t>
  </si>
  <si>
    <t>600055</t>
  </si>
  <si>
    <t>CО2 купка</t>
  </si>
  <si>
    <t>600071</t>
  </si>
  <si>
    <t>Апликација парафина по сегменту</t>
  </si>
  <si>
    <t>600103</t>
  </si>
  <si>
    <t>Позиционирање</t>
  </si>
  <si>
    <t>600111</t>
  </si>
  <si>
    <t>Вежбе ходања у разбоју</t>
  </si>
  <si>
    <t>600112</t>
  </si>
  <si>
    <t>Активне вежбе са помагалима</t>
  </si>
  <si>
    <t>600113</t>
  </si>
  <si>
    <t>Вежбе по Алан Бургер-у (Allan Burger)</t>
  </si>
  <si>
    <t>600114</t>
  </si>
  <si>
    <t>Корективне вежбе пред огледалом</t>
  </si>
  <si>
    <t>600115</t>
  </si>
  <si>
    <t>Обука заштитним покретима и положајима тела код дископатичара</t>
  </si>
  <si>
    <t>600120</t>
  </si>
  <si>
    <t>Активне сегментне вежбе са отпором</t>
  </si>
  <si>
    <t>600122</t>
  </si>
  <si>
    <t>Пасивне сегментне вежбе</t>
  </si>
  <si>
    <t>600123</t>
  </si>
  <si>
    <t>Индивидуални рад са децом (јувенилни артритис, церебрала и сл.)</t>
  </si>
  <si>
    <t>600124</t>
  </si>
  <si>
    <t>Вежбе на справама или ергобициклу</t>
  </si>
  <si>
    <t>600170</t>
  </si>
  <si>
    <t>Пребацивање доминантног на неоштећен екстремитет</t>
  </si>
  <si>
    <t>600173</t>
  </si>
  <si>
    <t>Вежбе пацијената са параплегијом или хемиплегијом</t>
  </si>
  <si>
    <t>600307</t>
  </si>
  <si>
    <t>Вежбе релаксације</t>
  </si>
  <si>
    <t>600312</t>
  </si>
  <si>
    <t>Ход по равном</t>
  </si>
  <si>
    <t>600313</t>
  </si>
  <si>
    <t>Нyлинов (Nullin) степеник</t>
  </si>
  <si>
    <t>600331</t>
  </si>
  <si>
    <t>Ласер по акупунктурним тачкама</t>
  </si>
  <si>
    <t>600348</t>
  </si>
  <si>
    <t>Електрофореза лека</t>
  </si>
  <si>
    <t>600351</t>
  </si>
  <si>
    <t>Вежбе код деформитета кичменог стуба код деце</t>
  </si>
  <si>
    <t>600804</t>
  </si>
  <si>
    <t>Рани рехабилитациони третман болесника са неуролошким манифестацијама у акутним инфективним стањима, укључујући и ХИВ</t>
  </si>
  <si>
    <t>95550-02</t>
  </si>
  <si>
    <t>Удружене здравствене процедуре, радна терапија</t>
  </si>
  <si>
    <t>96019-00</t>
  </si>
  <si>
    <t>Биомеханичка процена</t>
  </si>
  <si>
    <t>96021-00</t>
  </si>
  <si>
    <t>Процена самосталности</t>
  </si>
  <si>
    <t>96028-00</t>
  </si>
  <si>
    <t>Процена управљања домаћинством</t>
  </si>
  <si>
    <t>96075-00</t>
  </si>
  <si>
    <t>96076-00</t>
  </si>
  <si>
    <t xml:space="preserve"> Саветовање или подучавање о одржавању здравља и опоравку </t>
  </si>
  <si>
    <t>96115-00</t>
  </si>
  <si>
    <t>Терапија мишића лица/темпоромандибуларног зглоба вежбањем</t>
  </si>
  <si>
    <t>96116-00</t>
  </si>
  <si>
    <t>Терапија очних мишића вежбањем</t>
  </si>
  <si>
    <t>96118-00</t>
  </si>
  <si>
    <t>Терапија раменог зглоба вежбањем</t>
  </si>
  <si>
    <t>96119-00</t>
  </si>
  <si>
    <t xml:space="preserve"> Терапија грудних или трбушних мишића вежбањем</t>
  </si>
  <si>
    <t>96120-00</t>
  </si>
  <si>
    <t>Терапија мишића леђа или врата вежбањем</t>
  </si>
  <si>
    <t>96121-00</t>
  </si>
  <si>
    <t>Терапија мишића руку вежбањем</t>
  </si>
  <si>
    <t>96122-00</t>
  </si>
  <si>
    <t xml:space="preserve"> Терапија лакатног зглоба вежбањем </t>
  </si>
  <si>
    <t>96123-00</t>
  </si>
  <si>
    <t>Терапија мишића руку, ручног зглоба или зглобова прстију вежбањем</t>
  </si>
  <si>
    <t>96124-00</t>
  </si>
  <si>
    <t>Терапија зглоба кука вежбањем</t>
  </si>
  <si>
    <t>96125-00</t>
  </si>
  <si>
    <t xml:space="preserve">Терапија мишића карличног дна вежбањем </t>
  </si>
  <si>
    <t>96126-00</t>
  </si>
  <si>
    <t>Терапија мишића ногу вежбањем</t>
  </si>
  <si>
    <t>96127-00</t>
  </si>
  <si>
    <t xml:space="preserve">Терапија зглоба колена вежбањем </t>
  </si>
  <si>
    <t>96128-00</t>
  </si>
  <si>
    <t>Терапија мишића стопала, ножног зглоба или зглобова прстију вежбањем</t>
  </si>
  <si>
    <t>96129-00</t>
  </si>
  <si>
    <t>Терапија целог тела вежбањем</t>
  </si>
  <si>
    <t>96130-00</t>
  </si>
  <si>
    <t xml:space="preserve"> Увежбавање вештина у активностима повезаним са положајем тела/мобилношћу/покретом </t>
  </si>
  <si>
    <t>96131-00</t>
  </si>
  <si>
    <t xml:space="preserve">Увежбавање вештина у активностима повезаним са премештањем </t>
  </si>
  <si>
    <t>96138-00</t>
  </si>
  <si>
    <t xml:space="preserve"> Вежбе дисања у лечењу болести респираторног система </t>
  </si>
  <si>
    <t>96154-00</t>
  </si>
  <si>
    <t>Терапијски ултразвук</t>
  </si>
  <si>
    <t>96155-00</t>
  </si>
  <si>
    <t>Велике процедуре због неоплазме бубрега, уретера и мокраћне бешике, са тешким КК</t>
  </si>
  <si>
    <t>L03C</t>
  </si>
  <si>
    <t>Велике процедуре због неоплазме бубрега, уретера и мокраћне бешике, без врло тешких или тешких КК</t>
  </si>
  <si>
    <t>L04A</t>
  </si>
  <si>
    <t>Велике процедуре на бубрегу, уретерима и мокраћној бешици, осим због неоплазми, са врло тешким КК</t>
  </si>
  <si>
    <t>L04B</t>
  </si>
  <si>
    <t>Ендокринолошки поремећаји, са врло тешким или тешким КК</t>
  </si>
  <si>
    <t>K64B</t>
  </si>
  <si>
    <t>Ендокринолошки поремећаји, без врло тешких или тешких КК</t>
  </si>
  <si>
    <t>Болести и поремећаји бубрега и уринарног тракта</t>
  </si>
  <si>
    <t>L02A</t>
  </si>
  <si>
    <t>Оперативна инсерција перитонеумског катетера због дијализе, са врло тешким или тешким КК</t>
  </si>
  <si>
    <t>L02B</t>
  </si>
  <si>
    <t>Оперативна инсерција перитонеумског катетера због дијализе, без врло тешких или тешких КК</t>
  </si>
  <si>
    <t>L03A</t>
  </si>
  <si>
    <t>Велике процедуре због неоплазме бубрега, уретера и мокраћне бешике, са врло тешким КК</t>
  </si>
  <si>
    <t>L03B</t>
  </si>
  <si>
    <t>Терапија осталих области ултраљубичастим А зрацима и псораленима</t>
  </si>
  <si>
    <t>14050-01</t>
  </si>
  <si>
    <t>Терапија осталих области ултраљубичастим Б зрацима</t>
  </si>
  <si>
    <t>14050-02</t>
  </si>
  <si>
    <t>Терапија осталих области ултраљубичастим Б зрацима уског спектра</t>
  </si>
  <si>
    <t>Ултразвучни преглед због детекције абнормалности фетуса</t>
  </si>
  <si>
    <t>Ултразвучни преглед због мерења раста фетуса</t>
  </si>
  <si>
    <t>92045-00</t>
  </si>
  <si>
    <t xml:space="preserve"> Остале терапије са контролом атмосферског притиска и састава ваздуха климатизација без антигена</t>
  </si>
  <si>
    <t>92145-00</t>
  </si>
  <si>
    <t xml:space="preserve">Вакцинација против туберкулозе </t>
  </si>
  <si>
    <t>92168-00</t>
  </si>
  <si>
    <t>Вакцинација против хепатитиса Б</t>
  </si>
  <si>
    <t>35000-00</t>
  </si>
  <si>
    <t xml:space="preserve">Лумбална хируршка симпатектомија </t>
  </si>
  <si>
    <t>35613-00</t>
  </si>
  <si>
    <t xml:space="preserve">Уклањање патрљка грлића материце, вагинални приступ </t>
  </si>
  <si>
    <t>35618-02</t>
  </si>
  <si>
    <t>Репаративне операције на грлићу материце</t>
  </si>
  <si>
    <t>35618-03</t>
  </si>
  <si>
    <t>Остале процедуре на грлићу материце</t>
  </si>
  <si>
    <t>35637-06</t>
  </si>
  <si>
    <t>Биопсија јајника</t>
  </si>
  <si>
    <t>35720-00</t>
  </si>
  <si>
    <t>Хируршка редукција туморског ткива карлице</t>
  </si>
  <si>
    <t>35726-01</t>
  </si>
  <si>
    <t>Стејџинг лапаротомија због одређивања степена проширености болести</t>
  </si>
  <si>
    <t>18216-27</t>
  </si>
  <si>
    <t>Епидурална инјекција локалног анестетика</t>
  </si>
  <si>
    <t>18216-28</t>
  </si>
  <si>
    <t>Епидурална инјекција опиоида</t>
  </si>
  <si>
    <t>L000018</t>
  </si>
  <si>
    <t>Uzorkovanje krvi (mikrouzorkovanje)</t>
  </si>
  <si>
    <t>L000059</t>
  </si>
  <si>
    <t>Prijem i kontrola kvaliteta uzorka i priprema uzorka za zamrzavanje, skladištenje i transport**</t>
  </si>
  <si>
    <t>L000042</t>
  </si>
  <si>
    <t>Prijem, kontrola kvaliteta uzorka i priprema uzorka za laboratorijska ispitivanja</t>
  </si>
  <si>
    <t xml:space="preserve">А.   ХЕМАТОЛОШКЕ АНАЛИЗЕ УКУПНО </t>
  </si>
  <si>
    <t>L014118</t>
  </si>
  <si>
    <t>Leukocitarna formula (LeF) -ručno</t>
  </si>
  <si>
    <t>L014209</t>
  </si>
  <si>
    <t>Sedimentacija eritrocita (SE)</t>
  </si>
  <si>
    <t>L014159</t>
  </si>
  <si>
    <t>Određivanje broja leukocita (Le) u krvi</t>
  </si>
  <si>
    <t>L014332</t>
  </si>
  <si>
    <t>Aktivirano parcijalno tromboplastinsko vreme (aPTT) u plazmi - koagulometrijski</t>
  </si>
  <si>
    <t>L014183</t>
  </si>
  <si>
    <t>Određivanje broja trombocita (Tr) u krvi</t>
  </si>
  <si>
    <t>L014191</t>
  </si>
  <si>
    <t>Osmotska rezistencija eritrocita</t>
  </si>
  <si>
    <t>L015271</t>
  </si>
  <si>
    <t>Vreme krvarenja (Duke)</t>
  </si>
  <si>
    <t>L015263</t>
  </si>
  <si>
    <t xml:space="preserve">Vreme koagulacije (Lee-White) u plazmi </t>
  </si>
  <si>
    <t>L015040</t>
  </si>
  <si>
    <t>Protrombinsko vreme (PT i INR vrednost) u plazmi -koagulometrijski</t>
  </si>
  <si>
    <t>L014415</t>
  </si>
  <si>
    <t>D-dimer u plazmi</t>
  </si>
  <si>
    <t>L014720</t>
  </si>
  <si>
    <t>Fibrinogen u plazmi</t>
  </si>
  <si>
    <t>L014167</t>
  </si>
  <si>
    <t>Određivanje broja retikulocita u krvi - automatski</t>
  </si>
  <si>
    <t>L014084</t>
  </si>
  <si>
    <t>Krvna slika (Er, Le, Hct, Hb, Tr, LeF)</t>
  </si>
  <si>
    <t>L014100</t>
  </si>
  <si>
    <t>Krvna slika na automatskom brojaču visokog stepena specifičnosti</t>
  </si>
  <si>
    <t>Б.   БИОХЕМИЈСКЕ АНАЛИЗЕ УКУПНО</t>
  </si>
  <si>
    <t>L000331</t>
  </si>
  <si>
    <t>Glukoza tolerans test (test opterećenja glukozom, GTT-oralni) - glukoza u krvi</t>
  </si>
  <si>
    <t>L002618</t>
  </si>
  <si>
    <t>Glukoza u serumu -spektrofotometrija</t>
  </si>
  <si>
    <t>L006254</t>
  </si>
  <si>
    <t>Urea u serumu -spektrofotometrijom</t>
  </si>
  <si>
    <t>L004812</t>
  </si>
  <si>
    <t>Mokraćna kiselina u serumu -spektrofotometrija</t>
  </si>
  <si>
    <t>L001917</t>
  </si>
  <si>
    <t>Bilirubin (ukupan) u serumu -spektrofotometrijom</t>
  </si>
  <si>
    <t>L001891</t>
  </si>
  <si>
    <t>Bilirubin (direktan) u serumu -spektrofotometrijom</t>
  </si>
  <si>
    <t>L001651</t>
  </si>
  <si>
    <t>Aspartat aminotransferaza (AST) u serumu -spektrofotometrijom</t>
  </si>
  <si>
    <t>L001057</t>
  </si>
  <si>
    <t>Alanin aminotransferaza (ALT) u serumu -spektrofotometrija</t>
  </si>
  <si>
    <t>L001255</t>
  </si>
  <si>
    <t>Alkalna fosfataza (ALP) u serumu -spektrofotometrijom</t>
  </si>
  <si>
    <t>L001198</t>
  </si>
  <si>
    <t>Alfa-amilaza u serumu -spektrofotometrija</t>
  </si>
  <si>
    <t>L002543</t>
  </si>
  <si>
    <t>Gama-glutamil transferaza (gama-GT) u serumu -spektrofotometrija</t>
  </si>
  <si>
    <t>L004234</t>
  </si>
  <si>
    <t>Kreatin kinaza (CK) u serumu - spektrofotometrija</t>
  </si>
  <si>
    <t>L004242</t>
  </si>
  <si>
    <t>Ексфолијативна цитологија ткива репродуктивних органа жене-неаутоматизована припрема и аутоматизовано бојење</t>
  </si>
  <si>
    <t>L029439</t>
  </si>
  <si>
    <t>Ексфолијативна цитологија ткива  репродуктивних органа жене-аутоматизована припрема и неаутоматизовано бојење</t>
  </si>
  <si>
    <t>L029454</t>
  </si>
  <si>
    <t>Ексфолијативна цитологија ткива  репродуктивних органа жене-неаутоматизована припрема и неаутоматизовано бојење</t>
  </si>
  <si>
    <t>L029421</t>
  </si>
  <si>
    <t>Ексфолијативна цитологија ткива  репродуктивних органа жене-атоматизована припрема и аутоматизовано бојење</t>
  </si>
  <si>
    <t>L028704</t>
  </si>
  <si>
    <t>Преглед дела цервикса добијеног методом "омчице"</t>
  </si>
  <si>
    <t>L028720</t>
  </si>
  <si>
    <t>Преглед конизата цервикса</t>
  </si>
  <si>
    <t>L026575-025</t>
  </si>
  <si>
    <t>Консултативни цитолошки преглед готових препарата</t>
  </si>
  <si>
    <t>L029413-025</t>
  </si>
  <si>
    <t>Цитолошки преглед  осталих размаза</t>
  </si>
  <si>
    <t>L029801-479,158</t>
  </si>
  <si>
    <t>Доказивање присуства различитих ћелијских елемената</t>
  </si>
  <si>
    <t>Д. ЦИТОГЕНЕТСКА ЛАБОРАТОРИЈА АНАЛИЗЕ УКУПНО</t>
  </si>
  <si>
    <t>БРОЈ ПАЦИЈЕНАТА</t>
  </si>
  <si>
    <t>БРОЈ ПРЕГЛЕДАНИХ УЗОРАКА</t>
  </si>
  <si>
    <t>БРОЈ ПАЦИЈЕНАТА-УКУПНО</t>
  </si>
  <si>
    <t>БРОЈ ПРЕГЛЕДАНИХ УЗОРАКА-УКУПНО</t>
  </si>
  <si>
    <t>ЛАБОРАТОРИЈСКЕ АНАЛИЗЕ -УКУПНО</t>
  </si>
  <si>
    <t>*Услуге се планирају за организовани скрининг  карцинома дојке  и колоректалног карцинома са ознаком атрибута 24 и називом атрибута "организовани скрининг"</t>
  </si>
  <si>
    <t>** Услуге се планирају за организовани скрининг  карцинома грлића материце  са ознаком атрибута 24 и називом атрибута "организовани скрининг"</t>
  </si>
  <si>
    <t>Врста дијализе / Назив услуге</t>
  </si>
  <si>
    <t>Број лица на дијализи</t>
  </si>
  <si>
    <t>Број дијализа</t>
  </si>
  <si>
    <t>Финансијска вредност</t>
  </si>
  <si>
    <t>Број апарата</t>
  </si>
  <si>
    <t>Хрони.</t>
  </si>
  <si>
    <t>Акут.</t>
  </si>
  <si>
    <t>Прол.</t>
  </si>
  <si>
    <t>1. ХЕМОДИЈАЛИЗА УКУПНО</t>
  </si>
  <si>
    <t>13100-00</t>
  </si>
  <si>
    <t>Нископропусна хемодијализа</t>
  </si>
  <si>
    <t>Високопропусна хемодијализа</t>
  </si>
  <si>
    <t>13100-03</t>
  </si>
  <si>
    <t>Хемодијафилтрација</t>
  </si>
  <si>
    <t>2. ПЕРИТОНЕАЛНА ДИЈАЛИЗА УКУПНО</t>
  </si>
  <si>
    <t>13100-08</t>
  </si>
  <si>
    <r>
      <rPr>
        <sz val="10"/>
        <color indexed="8"/>
        <rFont val="Arial"/>
        <family val="2"/>
        <charset val="1"/>
      </rPr>
      <t>Континуирана амбулаторна перитонеумска дијализа-</t>
    </r>
    <r>
      <rPr>
        <i/>
        <sz val="10"/>
        <color indexed="8"/>
        <rFont val="Arial"/>
        <family val="2"/>
        <charset val="1"/>
      </rPr>
      <t>CAPD</t>
    </r>
  </si>
  <si>
    <r>
      <rPr>
        <sz val="10"/>
        <color indexed="8"/>
        <rFont val="Arial"/>
        <family val="2"/>
        <charset val="1"/>
      </rPr>
      <t>Аутоматска перитонеумска дијализа -</t>
    </r>
    <r>
      <rPr>
        <i/>
        <sz val="10"/>
        <color indexed="8"/>
        <rFont val="Arial"/>
        <family val="2"/>
        <charset val="1"/>
      </rPr>
      <t>APD</t>
    </r>
  </si>
  <si>
    <t>13100-07</t>
  </si>
  <si>
    <r>
      <rPr>
        <sz val="10"/>
        <color indexed="8"/>
        <rFont val="Arial"/>
        <family val="2"/>
        <charset val="1"/>
      </rPr>
      <t>Интермитентна перитонеумска дијализа -</t>
    </r>
    <r>
      <rPr>
        <i/>
        <sz val="10"/>
        <color indexed="8"/>
        <rFont val="Arial"/>
        <family val="2"/>
        <charset val="1"/>
      </rPr>
      <t>IPD</t>
    </r>
    <r>
      <rPr>
        <sz val="10"/>
        <color indexed="8"/>
        <rFont val="Arial"/>
        <family val="2"/>
        <charset val="1"/>
      </rPr>
      <t xml:space="preserve"> (болнички вид хроничног лечења)</t>
    </r>
  </si>
  <si>
    <r>
      <rPr>
        <sz val="10"/>
        <rFont val="Arial"/>
        <family val="2"/>
        <charset val="1"/>
      </rPr>
      <t>3. КОНТИНУИРАНИ ПОСТУПЦИ ЗАМЕНЕ БУБРЕЖНЕ ФУНКЦИЈЕ (</t>
    </r>
    <r>
      <rPr>
        <i/>
        <sz val="10"/>
        <rFont val="Arial"/>
        <family val="2"/>
        <charset val="1"/>
      </rPr>
      <t>CRRT</t>
    </r>
    <r>
      <rPr>
        <sz val="10"/>
        <rFont val="Arial"/>
        <family val="2"/>
        <charset val="1"/>
      </rPr>
      <t>) И ПЛАЗМАФЕРЕЗА</t>
    </r>
  </si>
  <si>
    <t>13750-00</t>
  </si>
  <si>
    <t>Јед. мере</t>
  </si>
  <si>
    <t>Цена*</t>
  </si>
  <si>
    <t>Институт за јавно здравље Србије</t>
  </si>
  <si>
    <t>„Др Милан Јовановић Батут“</t>
  </si>
  <si>
    <t xml:space="preserve">ПЛАНСКО-ИЗВЕШТАЈНЕ ТАБЕЛЕ </t>
  </si>
  <si>
    <t>ЗА СТАЦИОНАРНЕ ЗДРАВСТВЕНЕ УСТАНОВЕ</t>
  </si>
  <si>
    <t>ЗА 2018. ГОДИНУ</t>
  </si>
  <si>
    <t>САДРЖАЈ</t>
  </si>
  <si>
    <t>Здравствени радници и сарадници на одељењима</t>
  </si>
  <si>
    <t>Здравствени радници и сарадници у дневној болници и дијализи</t>
  </si>
  <si>
    <t>Здравствени радници и сарадници у заједничким медицинским делатностима</t>
  </si>
  <si>
    <t>Немедицински радници</t>
  </si>
  <si>
    <t>Укупан кадар у здравственој установи</t>
  </si>
  <si>
    <t>Капацитети и коришћење болничких постеља</t>
  </si>
  <si>
    <t>Пратиоци лечених лица</t>
  </si>
  <si>
    <t>Капацитети и коришћење дневних болница</t>
  </si>
  <si>
    <t>Неонатологија</t>
  </si>
  <si>
    <t>Специјалистички прегледи</t>
  </si>
  <si>
    <t>Операције</t>
  </si>
  <si>
    <t>Дијагностички сродне групе (ДСГ)</t>
  </si>
  <si>
    <t>Здравствене услуге</t>
  </si>
  <si>
    <t>Дермоскопски преглед коже, једна лезија</t>
  </si>
  <si>
    <t>81820-01</t>
  </si>
  <si>
    <t>Дермоскопски преглед коже, више лезија</t>
  </si>
  <si>
    <t>81846-01</t>
  </si>
  <si>
    <t xml:space="preserve">Риноалерголошко испитивање стандардним респираторним алергенима </t>
  </si>
  <si>
    <t>81846-03</t>
  </si>
  <si>
    <t>Риноалерголошко испитивање на стандардне нутритивне алергене</t>
  </si>
  <si>
    <t>81880-00</t>
  </si>
  <si>
    <t>Третман Биоптрон лампом</t>
  </si>
  <si>
    <t>90686-01</t>
  </si>
  <si>
    <t xml:space="preserve"> Обрада коже и поткожног ткива без ексцизије</t>
  </si>
  <si>
    <t>96206-02</t>
  </si>
  <si>
    <t>Неназначен начин давања фармаколошког средства, анти-инфективно средство</t>
  </si>
  <si>
    <t>Одсек дерматовенерологије</t>
  </si>
  <si>
    <t>600001</t>
  </si>
  <si>
    <t>Специјалистички преглед физијатра-први</t>
  </si>
  <si>
    <t>600002</t>
  </si>
  <si>
    <t>Специјалистички преглед физијатра-контролни</t>
  </si>
  <si>
    <t>Служба физикалне медицине</t>
  </si>
  <si>
    <t>320811</t>
  </si>
  <si>
    <t xml:space="preserve">Кинезитерапија у новорођенчета и одојчета </t>
  </si>
  <si>
    <t>320816</t>
  </si>
  <si>
    <t>Апликација различитих ортоза у малог детета до 3 године</t>
  </si>
  <si>
    <t>600011</t>
  </si>
  <si>
    <t>Електростимулација</t>
  </si>
  <si>
    <t>600012</t>
  </si>
  <si>
    <t>Интерферентне струје</t>
  </si>
  <si>
    <t>600014</t>
  </si>
  <si>
    <t>Трансцеребрална електрофореза</t>
  </si>
  <si>
    <t>600015</t>
  </si>
  <si>
    <t>Стабилна галванизација</t>
  </si>
  <si>
    <t>А. Биохемијске, хематолошке, специфичне и урин укупно</t>
  </si>
  <si>
    <t>Болести (дијагнозе) циркулаторног система са механичком вентилацијом, са врло тешким КК</t>
  </si>
  <si>
    <t>F40B</t>
  </si>
  <si>
    <t>Болести (дијагнозе) циркулаторног система са механичком вентилацијом, без врло тешких КК</t>
  </si>
  <si>
    <t>F41A</t>
  </si>
  <si>
    <t>Поремећаји циркулаторног система, АИМ, инвазивна дијагностика на срцу, са врло тешким или тешким KK</t>
  </si>
  <si>
    <t>F41B</t>
  </si>
  <si>
    <t>Поремећаји циркулаторног система, АИМ, инвазивна дијагностика на срцу, без врло тешких или тешких KK</t>
  </si>
  <si>
    <t>F42A</t>
  </si>
  <si>
    <t>Поремећаји циркулације, без АИМ, са инвазивном дијагностиком на срцу, са сложеним дијагнозама или процедурама</t>
  </si>
  <si>
    <t>F42B</t>
  </si>
  <si>
    <t>Поремећаји циркулације, без АИМ, са инвазивном дијагностиком на срцу, без сложених дијагноза или процедура</t>
  </si>
  <si>
    <t>F42C</t>
  </si>
  <si>
    <t>Поремећаји циркулације, без АИМ, са инвазивном дијагностиком на срцу, дневна болница</t>
  </si>
  <si>
    <t>F43Z</t>
  </si>
  <si>
    <t>Болести (дијагнозе) циркулаторног система, са неинвазивном вентилацијом</t>
  </si>
  <si>
    <t>F60A</t>
  </si>
  <si>
    <t>Поремећаји циркулације, са АИМ, без инвазивне дијагностике на срцу, са сложенимх дијагнозама или процедурама</t>
  </si>
  <si>
    <t>F60B</t>
  </si>
  <si>
    <t>Поремећаји циркулације, се АИМ, без инвазивне дијагностике на срцу, без сложених дијагноза или процедура</t>
  </si>
  <si>
    <t>F61A</t>
  </si>
  <si>
    <t>Инфективни ендокардитис са врло тешким компликацијама</t>
  </si>
  <si>
    <t>F61B</t>
  </si>
  <si>
    <t>Новорођенче, тежина на пријему &gt; 2499 грама, без значајних оперативних поступака са великим тешкоћама</t>
  </si>
  <si>
    <t>P67C</t>
  </si>
  <si>
    <t>Новорођенче, тежина на пријему &gt; 2499 грама, без значајних оперативних поступака са осталим тешкоћама</t>
  </si>
  <si>
    <t>P67D</t>
  </si>
  <si>
    <t>Новорођенче, тежина на пријему &gt; 2499 грама, без значајних оперативних поступака без тешкоћа</t>
  </si>
  <si>
    <t>Болести и поремећаји крви и крвотворних органа и имунолошки поремећаји</t>
  </si>
  <si>
    <t>Q01Z</t>
  </si>
  <si>
    <t>Спленектомија</t>
  </si>
  <si>
    <t>Q02A</t>
  </si>
  <si>
    <t>Остале оперативне процедуре због болести крви и крвотворних органа, са врло тешким или тешким КК</t>
  </si>
  <si>
    <t>Q02B</t>
  </si>
  <si>
    <t>Велике процедуре на бубрегу, уретерима и мокраћној бешици, осим због неоплазми, са тешким или умереним КК</t>
  </si>
  <si>
    <t>L04C</t>
  </si>
  <si>
    <t>Велике процедуре на бубрегу, уретерима и мокраћној бешици, осим због неоплазми, без КК</t>
  </si>
  <si>
    <t>L05A</t>
  </si>
  <si>
    <t>Трансуретрална простатектомија, са врло тешким или тешким КК</t>
  </si>
  <si>
    <t>L05B</t>
  </si>
  <si>
    <t>Трансуретрална простатектомија, без врло тешких или тешких КК</t>
  </si>
  <si>
    <t>L06A</t>
  </si>
  <si>
    <t>Мање процедуре на мокраћној бешици, са врло тешким или тешким КК</t>
  </si>
  <si>
    <t>L06B</t>
  </si>
  <si>
    <t xml:space="preserve">Мање процедуре на мокраћној бешици, без врло тешких или тешких КК </t>
  </si>
  <si>
    <t>L07A</t>
  </si>
  <si>
    <t>Трансуретералне процедуре, осим простатектомије, са врло тешким или тешким КК</t>
  </si>
  <si>
    <t>L07B</t>
  </si>
  <si>
    <t>Трансуретералне процедуре, осим простатектомије, без врло тешких или тешких КК</t>
  </si>
  <si>
    <t>L08A</t>
  </si>
  <si>
    <t>Процедуре на уретри са КК</t>
  </si>
  <si>
    <t>L08B</t>
  </si>
  <si>
    <t>Процедуре на уретри без КК</t>
  </si>
  <si>
    <t>L09A</t>
  </si>
  <si>
    <t>Остале процедуре на бубрегу и уринарном тракту, са врло тешким КК</t>
  </si>
  <si>
    <t>L09B</t>
  </si>
  <si>
    <t>Остале процедуре на бубрегу и уринарном тракту, са тешким КК</t>
  </si>
  <si>
    <t>L09C</t>
  </si>
  <si>
    <t>Остале процедуре на бубрегу и уринарном тракту, без врло тешких или тешких КК</t>
  </si>
  <si>
    <t>L40Z</t>
  </si>
  <si>
    <t>Уретероскопија</t>
  </si>
  <si>
    <t>L41Z</t>
  </si>
  <si>
    <t>Цистоуретероскопија, истог дана</t>
  </si>
  <si>
    <t>L42Z</t>
  </si>
  <si>
    <t>Eкстракорпорална литотрипсија (ЕSWL) мокраћних каменаца</t>
  </si>
  <si>
    <t>L60A</t>
  </si>
  <si>
    <t>Бубрежна инсуфицијенција, са врло тешким КК</t>
  </si>
  <si>
    <t>L60B</t>
  </si>
  <si>
    <t>Бубрежна инсуфицијенција, са тешким КК</t>
  </si>
  <si>
    <t>L60C</t>
  </si>
  <si>
    <t>Бубрежна инсуфицијенција бубрега, без врло тешких или тешких КК</t>
  </si>
  <si>
    <t>L61Z</t>
  </si>
  <si>
    <t>Пријем због дијализе</t>
  </si>
  <si>
    <t>L62A</t>
  </si>
  <si>
    <t>Неоплазме бубрега и уринарног система, са врло тешким или тешким КК</t>
  </si>
  <si>
    <t>L62B</t>
  </si>
  <si>
    <t>Неоплазме бубрега и уринарног система, без врло тешких или тешких КК</t>
  </si>
  <si>
    <t>L63A</t>
  </si>
  <si>
    <t>Инфекција бубрега и уринарног тракта, са врло тешким или тешким КК</t>
  </si>
  <si>
    <t>L63B</t>
  </si>
  <si>
    <t>Инфекција бубрега и уринарног тракта, без врло тешких или тешких КК</t>
  </si>
  <si>
    <t>L64Z</t>
  </si>
  <si>
    <t>Мокраћни каменци и опструкција</t>
  </si>
  <si>
    <t>L65A</t>
  </si>
  <si>
    <t>Знаци и симптоми повезани са бубрегом и уринарним трактом, са врло тешким или тешким КК</t>
  </si>
  <si>
    <t>L65B</t>
  </si>
  <si>
    <t>Знаци и симптоми повезани са бубрегом и уринарним трактом без врло тешких или тешких КК</t>
  </si>
  <si>
    <t>L66Z</t>
  </si>
  <si>
    <t>Стриктура уретре</t>
  </si>
  <si>
    <t>L67A</t>
  </si>
  <si>
    <t>Остали поремећаји бубрега и уринарног тракта, са врло тешким или тешким КК</t>
  </si>
  <si>
    <t>L67B</t>
  </si>
  <si>
    <t>Остали поремећаји бубрега и уринарног тракта, без врло тешких или тешких КК</t>
  </si>
  <si>
    <t>L68Z</t>
  </si>
  <si>
    <t>Перитонеална дијализа</t>
  </si>
  <si>
    <t>Болести и поремећеји мушког репродуктивног система</t>
  </si>
  <si>
    <t>M01A</t>
  </si>
  <si>
    <t>Велике процедуре на мушкој карлици, са врло тешким или тешким КК</t>
  </si>
  <si>
    <t>M01B</t>
  </si>
  <si>
    <t>Велике процедуре на мушкој карлици, без врло тешких или тешких КК</t>
  </si>
  <si>
    <t>M02A</t>
  </si>
  <si>
    <t>Трансуретрална простатектомија са врло тешким или тешким КК</t>
  </si>
  <si>
    <t>Инфекције или запаљења респираторног система, без КК</t>
  </si>
  <si>
    <t>E63Z</t>
  </si>
  <si>
    <t>Апнеја у сну</t>
  </si>
  <si>
    <t>E64A</t>
  </si>
  <si>
    <t>Едем плућа и респираторна инсуфицијенција, са врло тешким КК</t>
  </si>
  <si>
    <t>E64B</t>
  </si>
  <si>
    <t>Едем плућа и респираторна инсуфицијенција, без врло тешких КК</t>
  </si>
  <si>
    <t>E65A</t>
  </si>
  <si>
    <t>ХОБП, са врло тешким или тешким КК</t>
  </si>
  <si>
    <t>E65B</t>
  </si>
  <si>
    <t>ХОБП, без врло тешких или тешких КК</t>
  </si>
  <si>
    <t>E66A</t>
  </si>
  <si>
    <t>Велика траума грудног коша, са врло тешким КК</t>
  </si>
  <si>
    <t>E66B</t>
  </si>
  <si>
    <t>Велика траума грудног коша, са тешким или умереним KK</t>
  </si>
  <si>
    <t>E66C</t>
  </si>
  <si>
    <t>Велика траума грудног коша, без КК</t>
  </si>
  <si>
    <t>E67A</t>
  </si>
  <si>
    <t>Симптоми и знаци на респираторном систему, са врло тешким или тешким КК</t>
  </si>
  <si>
    <t>E67B</t>
  </si>
  <si>
    <t>Симптоми и знаци на респираторном систему, без врло тешких или тешких КК</t>
  </si>
  <si>
    <t>E68A</t>
  </si>
  <si>
    <t>Пнеумоторакс, са врло тешким КК</t>
  </si>
  <si>
    <t>E68B</t>
  </si>
  <si>
    <t>Пнеумоторакс, без врло тешких КК</t>
  </si>
  <si>
    <t>E69A</t>
  </si>
  <si>
    <t>Бронхитис и астма, са врло тешким КК</t>
  </si>
  <si>
    <t>E69B</t>
  </si>
  <si>
    <t>Бронхитис и астма, без врло тешких КК</t>
  </si>
  <si>
    <t>E70A</t>
  </si>
  <si>
    <t>Пертусис (велики кашаљ), са КК</t>
  </si>
  <si>
    <t>E70B</t>
  </si>
  <si>
    <t>Пертусис (велики кашаљ), без КК</t>
  </si>
  <si>
    <t>E71A</t>
  </si>
  <si>
    <t>Неоплазма респираторног система, са врло тешким КК</t>
  </si>
  <si>
    <t>E71B</t>
  </si>
  <si>
    <t>Неоплазма респираторног система, без КК</t>
  </si>
  <si>
    <t>E72Z</t>
  </si>
  <si>
    <t>Проблеми са дисањем који потичу из неонаталног периода</t>
  </si>
  <si>
    <t>E73A</t>
  </si>
  <si>
    <t>Плеурални излив, са врло тешким КК</t>
  </si>
  <si>
    <t>E73B</t>
  </si>
  <si>
    <t>Плеурални излив, са тешким КК</t>
  </si>
  <si>
    <t>E73C</t>
  </si>
  <si>
    <t>Плеурални излив, без врло тешких или тешких КК</t>
  </si>
  <si>
    <t>E74A</t>
  </si>
  <si>
    <t>Болести интерстицијума плућа, са врло тешким КК</t>
  </si>
  <si>
    <t>E74B</t>
  </si>
  <si>
    <t>Болести интерстицијума плућа, са тешким КК</t>
  </si>
  <si>
    <t>E74C</t>
  </si>
  <si>
    <t>Болести интерстицијума плућа, без врло тешких или тешких КК</t>
  </si>
  <si>
    <t>E75A</t>
  </si>
  <si>
    <t>Остале болести респираторног система, са врло тешким KK</t>
  </si>
  <si>
    <t>E75B</t>
  </si>
  <si>
    <t>Остале болести респираторног система, са тешким или умереним KK</t>
  </si>
  <si>
    <t>E75C</t>
  </si>
  <si>
    <t>Остале болести респираторног система, без KK</t>
  </si>
  <si>
    <t>E76Z</t>
  </si>
  <si>
    <t>Плућна туберкулоза</t>
  </si>
  <si>
    <t>Болести и поремећаји циркулаторног система</t>
  </si>
  <si>
    <t>F01A</t>
  </si>
  <si>
    <t>Имплантација или замена аутоматског кардиовертер дефибрилатора, потпуни систем, са врло тешким или тешким КК</t>
  </si>
  <si>
    <t>F01B</t>
  </si>
  <si>
    <t>Имплантација или замена аутоматског кардиовертер дефибрилатора, потпуни систем, без врло тешких или тешких КК</t>
  </si>
  <si>
    <t>F02Z</t>
  </si>
  <si>
    <t>Имплантација или замена дела аутоматског кардиовертер дефибрилатора</t>
  </si>
  <si>
    <t>F03A</t>
  </si>
  <si>
    <t>Процедуре на куку, бутној кости и екстремитетима због значајне вишеструке трауме, са имплантацијом, са врло тешким или тешким КК</t>
  </si>
  <si>
    <t>W02B</t>
  </si>
  <si>
    <t>Процедуре на куку, бутној кости и екстремитетима због значајне вишеструке трауме, са имплантацијом, без врло тешких или тешких КК</t>
  </si>
  <si>
    <t>W03Z</t>
  </si>
  <si>
    <t>Абдоминалне процедуре због вишеструке значајне трауме</t>
  </si>
  <si>
    <t>W04A</t>
  </si>
  <si>
    <t>Остале процедуре због вишеструке значајне трауме, са врло тешким или тешким КК</t>
  </si>
  <si>
    <t>W04B</t>
  </si>
  <si>
    <t>Остале процедуре због вишеструке значајне трауме, без врло тешких или тешких КК</t>
  </si>
  <si>
    <t>W60Z</t>
  </si>
  <si>
    <t>Вишеструка траума, смртни исход или премештај у другу болницу, &lt; 5 дана</t>
  </si>
  <si>
    <t>W61A</t>
  </si>
  <si>
    <t>Вишеструка траума, без значајних процедура, са врло тешким или тешким КК</t>
  </si>
  <si>
    <t>W61B</t>
  </si>
  <si>
    <t>Вишеструка траума, без значајних процедура, без врло тешких или тешких КК</t>
  </si>
  <si>
    <t>X02A</t>
  </si>
  <si>
    <t>Микроваскуларни пренос ткива или режња коже због повреде шаке, са врло тешким или тешким КК</t>
  </si>
  <si>
    <t>X02B</t>
  </si>
  <si>
    <t>Режањ коже због повреде шаке, без врло тешких или тешких КК</t>
  </si>
  <si>
    <t>X04A</t>
  </si>
  <si>
    <t>Остале процедуре због повреде доњих екстрмитета, са врло тешким или тешким КК</t>
  </si>
  <si>
    <t>X04B</t>
  </si>
  <si>
    <t>Остале процедуре због повреде доњих екстрмитета, без врло тешких или тешких КК</t>
  </si>
  <si>
    <t>X05A</t>
  </si>
  <si>
    <t>Остале процедуре због повреда на шаци, са КК</t>
  </si>
  <si>
    <t>X05B</t>
  </si>
  <si>
    <t>Орално давање фармаколошког средства, стероид</t>
  </si>
  <si>
    <t>96203-07</t>
  </si>
  <si>
    <t>Орално давање фармаколошког средства, хранљива супстанца</t>
  </si>
  <si>
    <t>96205-02</t>
  </si>
  <si>
    <t>Неки други начин давања фармаколошког средства, анти-инфективно средство</t>
  </si>
  <si>
    <t>L000695</t>
  </si>
  <si>
    <t xml:space="preserve">O2 saturacija u krvi </t>
  </si>
  <si>
    <t>L019331</t>
  </si>
  <si>
    <t>Bakteriološki pregled stolice na Salmonella spp. i Shigella spp. i Escherichia coli O:157/i Campylobacter spp.</t>
  </si>
  <si>
    <t>L020404</t>
  </si>
  <si>
    <t>L020412</t>
  </si>
  <si>
    <t>11724-00</t>
  </si>
  <si>
    <r>
      <t>Тестирање усправљања - „</t>
    </r>
    <r>
      <rPr>
        <i/>
        <sz val="10"/>
        <rFont val="Times New Roman"/>
        <family val="1"/>
        <charset val="238"/>
      </rPr>
      <t xml:space="preserve">tilt table“ </t>
    </r>
    <r>
      <rPr>
        <sz val="10"/>
        <rFont val="Times New Roman"/>
        <family val="1"/>
        <charset val="238"/>
      </rPr>
      <t>тест</t>
    </r>
  </si>
  <si>
    <t>ostale procedure po venama</t>
  </si>
  <si>
    <t>kardiopulmonalna reanimacija</t>
  </si>
  <si>
    <t>L000349</t>
  </si>
  <si>
    <t>GLUKOZA U KAPILARNOJ KRVI POCT metodom</t>
  </si>
  <si>
    <t>L000356</t>
  </si>
  <si>
    <t>glukoza u krvi POCT metodom</t>
  </si>
  <si>
    <t>ambulantno kontinuirano EKG snimanje</t>
  </si>
  <si>
    <t>obrada kože i potkožmog tkiva bez ekscizije</t>
  </si>
  <si>
    <t>subkutano davanje farmakološkog sredstva insulin</t>
  </si>
  <si>
    <t>96205-09</t>
  </si>
  <si>
    <t>neki drugi način davanja farmakološkog sredstva ,drugo i neklasifikovano farmakološko sredstvo</t>
  </si>
  <si>
    <t>L019166</t>
  </si>
  <si>
    <t>bakteriološki pregled brisa nosa</t>
  </si>
  <si>
    <t>L019208</t>
  </si>
  <si>
    <t>bakteriološki pregled ždrela</t>
  </si>
  <si>
    <t>L019315</t>
  </si>
  <si>
    <t>Остале процедуре на леђима и врату, са врло тешким или тешким КК</t>
  </si>
  <si>
    <t>I10B</t>
  </si>
  <si>
    <t>Остале процедуре на леђима и врату, без врло тешких или тешких КК</t>
  </si>
  <si>
    <t>I11Z</t>
  </si>
  <si>
    <t>Процедуре продужавања екстремитета</t>
  </si>
  <si>
    <t>I12A</t>
  </si>
  <si>
    <t>Инфекција или запаљење костију или зглобова, разне процедуре на мишићном систему и везивном ткиву са врло тешким КК</t>
  </si>
  <si>
    <t>I12B</t>
  </si>
  <si>
    <t>Инфекција или запаљење костију или зглобова, разне процедуре на мишићном систему и везивном ткиву са тешким КК</t>
  </si>
  <si>
    <t>I12C</t>
  </si>
  <si>
    <t>Интравенско давање фармаколошког средства, стероид</t>
  </si>
  <si>
    <t>96199-04</t>
  </si>
  <si>
    <t>Интравенско давање фармаколошког средства, антидот</t>
  </si>
  <si>
    <t>96199-06</t>
  </si>
  <si>
    <t>Интравенско давање фармаколошког средства, инсулин</t>
  </si>
  <si>
    <t>96199-07</t>
  </si>
  <si>
    <t>Интравенско давање фармаколошког средства, хранљива супстанца</t>
  </si>
  <si>
    <t>96199-08</t>
  </si>
  <si>
    <t>Интравенско давање фармаколошког средства, електролит</t>
  </si>
  <si>
    <t>96199-09</t>
  </si>
  <si>
    <t>Интравенско давање фармаколошког средства, друго и некласификовано фармаколошко средство</t>
  </si>
  <si>
    <t>96200-00</t>
  </si>
  <si>
    <t>Субкутано давање фармаколошког средства, антинеопластично средство</t>
  </si>
  <si>
    <t>96200-09</t>
  </si>
  <si>
    <t>Субкутано давање фармаколошког средства, друго и некласификовано фармакколошко средство</t>
  </si>
  <si>
    <t>96203-08</t>
  </si>
  <si>
    <t>Орално давање фармаколошког средства, електролит</t>
  </si>
  <si>
    <t>96203-09</t>
  </si>
  <si>
    <t>Орално давање фармаколошког средства, друго и некласификовано фармаколошко средство</t>
  </si>
  <si>
    <t>l008953</t>
  </si>
  <si>
    <t xml:space="preserve">Celokupni hemijski pregled, relativna gustina i sediment urina - automatski sa digitalnom protočnom mikroskopijom </t>
  </si>
  <si>
    <t>l009266</t>
  </si>
  <si>
    <t xml:space="preserve">Ketonska tela (aceton) u urinu </t>
  </si>
  <si>
    <t>l020404</t>
  </si>
  <si>
    <t>Uzimanje biološkog materijala za mikrobiološki pregled</t>
  </si>
  <si>
    <t>96200-06</t>
  </si>
  <si>
    <t>Субкутано давање фармаколошког средства, insulin</t>
  </si>
  <si>
    <t>36800-02</t>
  </si>
  <si>
    <t>Zamena suprapubicnog katetera-cistostomskog</t>
  </si>
  <si>
    <t>11600-03</t>
  </si>
  <si>
    <t>Praćenje sistemskog arterijskog pritiska</t>
  </si>
  <si>
    <t>92006-00</t>
  </si>
  <si>
    <t>Detoksikacija od droga</t>
  </si>
  <si>
    <t>L008532</t>
  </si>
  <si>
    <t>Troponin I u plazmi-POCT metodom</t>
  </si>
  <si>
    <t>L005249</t>
  </si>
  <si>
    <t>Pro-BNP u serumu</t>
  </si>
  <si>
    <t>L014423</t>
  </si>
  <si>
    <t>D-dimer u serumu POCT metodom</t>
  </si>
  <si>
    <t>Онкологија дневна болница</t>
  </si>
  <si>
    <t>009005</t>
  </si>
  <si>
    <t>Специјалистички преглед</t>
  </si>
  <si>
    <t>009006</t>
  </si>
  <si>
    <t>Специјалистички преглед - контролни</t>
  </si>
  <si>
    <t>250107</t>
  </si>
  <si>
    <t>Израда индивидуалних извештаја (извештаји о хоспитализацији, пријава порођаја, пријава побачаја, потврда о смрти, пријава заразне болести, пријава малигног обољења и друго)</t>
  </si>
  <si>
    <t>90721-00</t>
  </si>
  <si>
    <t>Мануелни преглед дојке</t>
  </si>
  <si>
    <t>96037-00</t>
  </si>
  <si>
    <t xml:space="preserve">Остале процене, консултације или евалуације </t>
  </si>
  <si>
    <t>96067-00</t>
  </si>
  <si>
    <t>Саветовање или подучавање о исхрани/дневном уносу хране</t>
  </si>
  <si>
    <t>14203-00</t>
  </si>
  <si>
    <t>Директна субдермална имплантација хормона</t>
  </si>
  <si>
    <t>14203-01</t>
  </si>
  <si>
    <t xml:space="preserve"> Директна имплантација ткива </t>
  </si>
  <si>
    <t>96199-00</t>
  </si>
  <si>
    <t>Интравенско давање фармаколошког средства, антинеопластично средство</t>
  </si>
  <si>
    <t>96197-00</t>
  </si>
  <si>
    <t>Intramuskularno davanje farmakološkog sredstva, antineoplastično sredstvo</t>
  </si>
  <si>
    <t>Iotvaranje medicinske dokumentacije ili upisivanje u zdravstvenu dokmentaciju</t>
  </si>
  <si>
    <t>СЛУЖБА ЗА</t>
  </si>
  <si>
    <t>ПСИХИЈАТРИЈУ</t>
  </si>
  <si>
    <t>Psihijatrijska dnevna bolnica</t>
  </si>
  <si>
    <t>OPSTA BOLNICA JAGODINA</t>
  </si>
  <si>
    <t>090061</t>
  </si>
  <si>
    <t>Specijalistički psihijatrijski pregled</t>
  </si>
  <si>
    <t>Specijalistički prvi pregled</t>
  </si>
  <si>
    <t>Specijalistički kontrolni pregled</t>
  </si>
  <si>
    <t>009219</t>
  </si>
  <si>
    <t>Davanje injekcije u terapijske / dijagnostičke svrhe</t>
  </si>
  <si>
    <t>090001</t>
  </si>
  <si>
    <t>90901-10</t>
  </si>
  <si>
    <t>Магнетна резонанца дојке</t>
  </si>
  <si>
    <t>Укупан број прегледаних пацијената</t>
  </si>
  <si>
    <t>Укупно свих услуга</t>
  </si>
  <si>
    <t>*Ове услуге нису укључене у ултразвучну дијагностику</t>
  </si>
  <si>
    <t>**  Услуге се планирају за организовани скрининг карцинома дојке са ознаком атрибута 24 и називом атрибута "организован скрининг"</t>
  </si>
  <si>
    <t xml:space="preserve"> </t>
  </si>
  <si>
    <t>Број прегледаних узорака</t>
  </si>
  <si>
    <t>Број пацијената</t>
  </si>
  <si>
    <t>Б. Микробиолошке и паразитолошке анализе укупно</t>
  </si>
  <si>
    <t>В. Патохистолошке анализе укупно</t>
  </si>
  <si>
    <t>В1 АНАЛИЗЕ ОРГАНИЗОВАНОГ СКРИНИНГА  РАКА*</t>
  </si>
  <si>
    <t>L027391</t>
  </si>
  <si>
    <t>Преглед  CORE  биопсије дојке</t>
  </si>
  <si>
    <t>L027409</t>
  </si>
  <si>
    <t>Преглед  биоптата тумора дојке</t>
  </si>
  <si>
    <t>L026542</t>
  </si>
  <si>
    <t>EX TEMPORE анализа добијеног материјала</t>
  </si>
  <si>
    <t>L027631</t>
  </si>
  <si>
    <t>Преглед полипа желуца, односно танког црева, односно дебелог црева-макроскопска и микроскопска анализа и дијагноза полипоидне лезије желуца, односно танког црева, односно дебелог црева</t>
  </si>
  <si>
    <t>L027607</t>
  </si>
  <si>
    <t>Преглед ендоскопсог узорка једњака,односно  желуца, односно танког, односно дебелог црева, односно аналног канала-макроскопска и микроскопска анализа и дијагноза промене у ендоскопском исечку једњака, односно желуца, односно танког, односно дебелог црева, одноно аналног канала</t>
  </si>
  <si>
    <t>Г. ЦИТОЛОШКА ЛАБОРАТОРИЈА-АНАЛИЗЕ ОРГАНИЗОВАНОГ СКРИНИНГА  РАКА  ГРЛИЋА МАТЕРИЦЕ**</t>
  </si>
  <si>
    <t>L029447</t>
  </si>
  <si>
    <t>ЛЕКОВИ ЗА ЛЕЧЕЊЕ ГЕНИТОУРИНАРНОГ СИСТЕМА И ПОЛНИ ХОРМОНИ</t>
  </si>
  <si>
    <t>H</t>
  </si>
  <si>
    <t>ХОРМОНИ ЗА СИСТЕМСКУ ПРИМЕНУ, ИСКЉУЧУЈУЋИ ПОЛНЕ ХОРМОНЕ И ИНСУЛИН</t>
  </si>
  <si>
    <t>J</t>
  </si>
  <si>
    <t>АНТИИНФЕКТИВНИ ЛЕКОВИ ЗА СИСТЕМСКУ ПРИМЕНУ</t>
  </si>
  <si>
    <t>L</t>
  </si>
  <si>
    <t>АНТИНЕОПЛАСТИЦИ И ИМУНОМОДУЛАТОРИ</t>
  </si>
  <si>
    <t>M</t>
  </si>
  <si>
    <t>ЛЕКОВИ ЗА БОЛЕСТИ МИШИЋНО-КОСТНОГ СИСТЕМА</t>
  </si>
  <si>
    <t>N</t>
  </si>
  <si>
    <t>ЛЕКОВИ КОЈИ ДЕЛУЈУ НА НЕРВНИ СИСТЕМ</t>
  </si>
  <si>
    <t>P</t>
  </si>
  <si>
    <t>АНТИПАРАЗИТНИ ПРОИЗВОДИ, ИНСЕКТИЦИДИ И СРЕДСТВА ЗА ЗАШТИТУ ОД ИНСЕКАТА</t>
  </si>
  <si>
    <t>R</t>
  </si>
  <si>
    <t>ЛЕКОВИ ЗА ЛЕЧЕЊЕ БОЛЕСТИ РЕСПИРАТОРНОГ СИСТЕМА</t>
  </si>
  <si>
    <t>S</t>
  </si>
  <si>
    <t>ЛЕКОВИ КОЈИ ДЕЛУЈУ НА ОКО И УХО</t>
  </si>
  <si>
    <t>V</t>
  </si>
  <si>
    <t>ОСТАЛО</t>
  </si>
  <si>
    <t>Грана медицине / Врста имплантанта</t>
  </si>
  <si>
    <t>Просечна цена</t>
  </si>
  <si>
    <t>Број лица којима је уграђен материјал</t>
  </si>
  <si>
    <t>Број  лица  којима се планира уградња материјала</t>
  </si>
  <si>
    <t>1. Абдоминална хирургија и гастроентерологија</t>
  </si>
  <si>
    <t>2. Васкуларна хирургија</t>
  </si>
  <si>
    <t>3. Кардиологија и интервентна радиологија</t>
  </si>
  <si>
    <t>4. Кардиохирургија</t>
  </si>
  <si>
    <t>5. ОРЛ и максилофацијалној хирургија</t>
  </si>
  <si>
    <t>6. Неурохирургија</t>
  </si>
  <si>
    <t>7. Онкологија</t>
  </si>
  <si>
    <t>8. Оториноларингологија (ОРЛ)</t>
  </si>
  <si>
    <t>9. Ортопедија</t>
  </si>
  <si>
    <t>10. Офталмологија</t>
  </si>
  <si>
    <t>11. Урологија и нефрологија</t>
  </si>
  <si>
    <t>12. Гинекологија</t>
  </si>
  <si>
    <t>ГРУПА САНИТЕТСКОГ МАТЕРИЈАЛА</t>
  </si>
  <si>
    <t>8.1.</t>
  </si>
  <si>
    <t>ДИЈАГНОСТИЧКИ МАТЕРИЈАЛ (УКУПНО)</t>
  </si>
  <si>
    <t>8.2.</t>
  </si>
  <si>
    <t>ТЕРАПИЈСКИ МАТЕРИЈАЛ (УКУПНО)</t>
  </si>
  <si>
    <t>8.3.</t>
  </si>
  <si>
    <t>ЛАБОРАТОРИЈСКИ  МАТЕРИЈАЛ-РЕАГЕНСИ (УКУПНО)</t>
  </si>
  <si>
    <t>8.3.1.</t>
  </si>
  <si>
    <t>РЕАГЕНСИ-ХОРМОНИ (УКУПНО)</t>
  </si>
  <si>
    <t>8.3.2.</t>
  </si>
  <si>
    <t>РЕАГЕНСИ - ТУМОР МАРКЕРИ (УКУПНО)</t>
  </si>
  <si>
    <t>8.4.</t>
  </si>
  <si>
    <t>САНИТЕТСКИ И МЕДИЦИНСКИ МАТЕРИЈАЛ - ОПШТИ (УКУПНО)</t>
  </si>
  <si>
    <t>8.5.</t>
  </si>
  <si>
    <t>ОСТАЛИ САНИТЕТСКИ И МЕДИЦИНСКИ ПОТРОШНИ МАТЕРИЈАЛ (УКУПНО)</t>
  </si>
  <si>
    <t>8.</t>
  </si>
  <si>
    <t>САНИТЕТСКИ И МЕДИЦИНСКИ ПОТРОШНИ МАТЕРИЈАЛ (ЗБИР)</t>
  </si>
  <si>
    <t xml:space="preserve">Групе процедура / Назив услуге </t>
  </si>
  <si>
    <t xml:space="preserve">Укупан број пацијената на листи чекања на дан 31.12.2017. </t>
  </si>
  <si>
    <t>Број пацијената са листе чекања којима је урађена  процедура/интервенција 2017.</t>
  </si>
  <si>
    <t>Укупан број свих пацијената којима је урађена интервенција/процедура у ЗУ 2017.</t>
  </si>
  <si>
    <t>Број нових пацијената на листи чекања у 2017.</t>
  </si>
  <si>
    <t>Просечна дужина чекања у данима 2017.</t>
  </si>
  <si>
    <t>Планиран укупан број процедура за које се воде листе чекања за 2018.</t>
  </si>
  <si>
    <t>Планиран број процедура за пацијенте који су на листи чекања за 2018.</t>
  </si>
  <si>
    <t>1А. ПРЕГЛЕД НА КОМПЈУТЕРИЗОВАНОЈ ТОМОГРАФИЈИ (ЦТ)</t>
  </si>
  <si>
    <t>1Б. ПРЕГЛЕД НА  МАГНЕТНОЈ РЕЗОНАНЦИ (МР)</t>
  </si>
  <si>
    <t>2. ДИЈАГНОСТИЧКА КОРОНАРОГРАФИЈА И/ИЛИ КАТЕТЕРИЗАЦИЈА СРЦА</t>
  </si>
  <si>
    <t>3. РЕВАСКУЛАРИЗАЦИЈА МИОКАРДА</t>
  </si>
  <si>
    <t>3.1 Нехируршка реваскуларизација миокарда</t>
  </si>
  <si>
    <t>3.2 Хируршка реваскуларизација миокарда</t>
  </si>
  <si>
    <t>4. УГРАДЊА ПЕЈСМЕЈКЕРА И КАРДИОВЕРТЕР ДЕФИБРИЛАТОРА (ИЦД)</t>
  </si>
  <si>
    <t xml:space="preserve">5. УГРАДЊА ВЕШТАЧКИХ ВАЛВУЛА </t>
  </si>
  <si>
    <t>6. УГРАДЊА ГРАФТОВА ОД ВЕШТАЧКОГ МАТЕРИЈАЛА И ЕНДОВАСКУЛАРНИХ ГРАФТ ПРОТЕЗА</t>
  </si>
  <si>
    <t>7. ОПЕРАЦИЈА СЕНИЛНЕ И ПРЕСЕНИЛНЕ КАТАРАКТЕ СА УГРАДЊОМ ИНТРАОКУЛАРНИХ СОЧИВА</t>
  </si>
  <si>
    <t>12015-00</t>
  </si>
  <si>
    <t xml:space="preserve">Епикутани тест фластерима са свим алергенима који се налазе у стандардној батерији </t>
  </si>
  <si>
    <t>Узимање материјала са коже и видљивих слузокожа за микролошки, бактериолошки и цитолошки преглед</t>
  </si>
  <si>
    <t>Узимање материјала са кожних аднекса ( длана, нокта) за микролошки преглед</t>
  </si>
  <si>
    <t>30010-00</t>
  </si>
  <si>
    <t>Превијање опекотине, мање од 10% површине тела је превијено</t>
  </si>
  <si>
    <t>30055-00</t>
  </si>
  <si>
    <t>Превијање ране</t>
  </si>
  <si>
    <t>30186-00</t>
  </si>
  <si>
    <t>Уклањање брадавице са табана</t>
  </si>
  <si>
    <t>30186-01</t>
  </si>
  <si>
    <t>Уклањање брадавице са длана</t>
  </si>
  <si>
    <t>30189-00</t>
  </si>
  <si>
    <t>Уклањање молуске (molluscum contagiosum)</t>
  </si>
  <si>
    <t>30189-01</t>
  </si>
  <si>
    <t>Уклањање осталих брадавица</t>
  </si>
  <si>
    <t>30195-04</t>
  </si>
  <si>
    <t>Криотерапија лезија на кожи, појединачна лезија</t>
  </si>
  <si>
    <t>30195-05</t>
  </si>
  <si>
    <t>Криотерапија лезија на кожи, вишеструке лезије</t>
  </si>
  <si>
    <t>30195-06</t>
  </si>
  <si>
    <t>Електротерапија лезија на кожи, појединачна лезија</t>
  </si>
  <si>
    <t>30195-07</t>
  </si>
  <si>
    <t>Електротерапија лезија на кожи, вишеструке лезије</t>
  </si>
  <si>
    <t>35507-01</t>
  </si>
  <si>
    <t>Деструкција брадавица вулве</t>
  </si>
  <si>
    <t>45019-00</t>
  </si>
  <si>
    <t>Хемијска абразија целог лица</t>
  </si>
  <si>
    <t>46516-00</t>
  </si>
  <si>
    <t>Обрада нокта на прсту шаке</t>
  </si>
  <si>
    <t>47906-00</t>
  </si>
  <si>
    <t>Обрада нокта на прсту стопала</t>
  </si>
  <si>
    <t>81820-00</t>
  </si>
  <si>
    <t>30394-01</t>
  </si>
  <si>
    <t>Лапароскопска дренажа интра-абдоминалног апсцеса, хематома или цисте</t>
  </si>
  <si>
    <t>30396-00</t>
  </si>
  <si>
    <t>Дебридман и лаважа перитонеалне шупљине</t>
  </si>
  <si>
    <t>30403-00</t>
  </si>
  <si>
    <t>Репарација инцизионе киле, без мрежице</t>
  </si>
  <si>
    <t>30403-01</t>
  </si>
  <si>
    <t xml:space="preserve">Репарација осталих кила трбушног зида </t>
  </si>
  <si>
    <t>30403-03</t>
  </si>
  <si>
    <t>Поновно затварање постоперативне дисрупције трбушног зида</t>
  </si>
  <si>
    <t>30405-01</t>
  </si>
  <si>
    <t>Репарација инцизионе киле, мрежицом</t>
  </si>
  <si>
    <t>30443-00</t>
  </si>
  <si>
    <t>Холецистектомија</t>
  </si>
  <si>
    <t>30445-00</t>
  </si>
  <si>
    <t>Лапароскопска холецистектомија</t>
  </si>
  <si>
    <t>30454-00</t>
  </si>
  <si>
    <t>Холедохотомија</t>
  </si>
  <si>
    <t>30454-01</t>
  </si>
  <si>
    <t>Холецистектомија са холедохотомијом</t>
  </si>
  <si>
    <t>30566-00</t>
  </si>
  <si>
    <t>Ресекција танког црева са анастомозом</t>
  </si>
  <si>
    <t>30571-00</t>
  </si>
  <si>
    <t xml:space="preserve">Апендектомија </t>
  </si>
  <si>
    <t>30597-00</t>
  </si>
  <si>
    <t>30609-02</t>
  </si>
  <si>
    <t>Лапароскопска репарација ингвиналне херније, једнострано</t>
  </si>
  <si>
    <t>30614-00</t>
  </si>
  <si>
    <t>Репарација феморалне херније, једнострано</t>
  </si>
  <si>
    <t>30614-01</t>
  </si>
  <si>
    <t>Репарација феморалне херније, обострано</t>
  </si>
  <si>
    <t>30614-02</t>
  </si>
  <si>
    <t>Репарација ингвиналне херније, једнострано</t>
  </si>
  <si>
    <t>30614-03</t>
  </si>
  <si>
    <t>Репарација ингвиналне херније, обострано</t>
  </si>
  <si>
    <t>30615-00</t>
  </si>
  <si>
    <t>Репарација инкарцериране, странгулисане и обструктивне херније</t>
  </si>
  <si>
    <t>30617-00</t>
  </si>
  <si>
    <t>Репарација умбиликалне херније</t>
  </si>
  <si>
    <t>30617-01</t>
  </si>
  <si>
    <t>Репарација епигастричне херније</t>
  </si>
  <si>
    <t>30617-02</t>
  </si>
  <si>
    <t>Репарација херније беле линије</t>
  </si>
  <si>
    <t>30631-00</t>
  </si>
  <si>
    <t>Операција хидроцеле и /или фуникулоцеле</t>
  </si>
  <si>
    <t>30653-00</t>
  </si>
  <si>
    <t>Циркумцизија (обрезивање) мушкарца</t>
  </si>
  <si>
    <t>30663-00</t>
  </si>
  <si>
    <t>Контрола крварења након циркумцизије</t>
  </si>
  <si>
    <t>30676-00</t>
  </si>
  <si>
    <t>Инцизија пилонидалног синуса или цисте</t>
  </si>
  <si>
    <t>30676-01</t>
  </si>
  <si>
    <t>Ексцизија пилонидалног синуса или цисте</t>
  </si>
  <si>
    <t>31205-00</t>
  </si>
  <si>
    <t>Ексцизија лезије(а) на кожи и поткожном ткиву осталих области</t>
  </si>
  <si>
    <t>31230-00</t>
  </si>
  <si>
    <t>Ексцизија лезије(а) на кожи и поткожном ткиву очног капка</t>
  </si>
  <si>
    <t>31230-04</t>
  </si>
  <si>
    <t xml:space="preserve"> Ексцизија лезије(а) на кожи и поткожном ткиву прста шаке</t>
  </si>
  <si>
    <t>31230-05</t>
  </si>
  <si>
    <t>Ексцизија лезије(а) на кожи и поткожном ткиву гениталија</t>
  </si>
  <si>
    <t>31235-00</t>
  </si>
  <si>
    <t>Ексцизија лезије(а) на кожи и поткожном ткиву осталих области на глави</t>
  </si>
  <si>
    <t>31235-01</t>
  </si>
  <si>
    <t>Ексцизија лезије(а) на кожи и поткожном ткиву врата</t>
  </si>
  <si>
    <t>31235-02</t>
  </si>
  <si>
    <t>Ексцизија лезије(а) на кожи и поткожном ткиву шаке</t>
  </si>
  <si>
    <t>31235-03</t>
  </si>
  <si>
    <t>Ексцизија лезије(а) на кожи и поткожном ткиву ноге</t>
  </si>
  <si>
    <t>31235-04</t>
  </si>
  <si>
    <t>Ексцизија лезије(а) на кожи и поткожном ткиву стопала</t>
  </si>
  <si>
    <t>31500-00</t>
  </si>
  <si>
    <t>Ексцизија лезија на дојкама</t>
  </si>
  <si>
    <t>31515-00</t>
  </si>
  <si>
    <t>Поновна ексцизија лезије на дојкама</t>
  </si>
  <si>
    <t>31518-00</t>
  </si>
  <si>
    <t>Једноставна мастектомија, једнострана</t>
  </si>
  <si>
    <t>31551-00</t>
  </si>
  <si>
    <t>Цироза и алкохолни хепатитис без врло тешких или тешких КК</t>
  </si>
  <si>
    <t>H61A</t>
  </si>
  <si>
    <t>Малигнитет хепатобилијарног система и панкреаса, (старост &gt; 69 година са врло тешким KK) или са врло тешким KK</t>
  </si>
  <si>
    <t>H61B</t>
  </si>
  <si>
    <t>Малигнитет хепатобилијарног система и панкреаса, (старост &gt; 69 година без врло тешких KK) или са врло тешким KK</t>
  </si>
  <si>
    <t>H62A</t>
  </si>
  <si>
    <t>Поремећаји панкреаса, без малигнитета, са врло тешким или тешким KK</t>
  </si>
  <si>
    <t>H62B</t>
  </si>
  <si>
    <t>Поремећаји панкреаса, без малигнитета, без врло тешких или тешких KK</t>
  </si>
  <si>
    <t>H63A</t>
  </si>
  <si>
    <t>Поремећаји јетре, без малигнитета, цирозе и алкохолног хепатитиса са врло тешким или тешким KK</t>
  </si>
  <si>
    <t>H63B</t>
  </si>
  <si>
    <t>Поремећаји јетре, без малигнитета, цирозе и алкохолног хепатитиса без врло тешких или тешких KK</t>
  </si>
  <si>
    <t>H64A</t>
  </si>
  <si>
    <t>Поремећаји билијарног тракта, са КК</t>
  </si>
  <si>
    <t>H64B</t>
  </si>
  <si>
    <t>Поремећаји билијарног тракта, без КК</t>
  </si>
  <si>
    <t>Болести и поремећаји мускулоскелетног система и везивног ткива</t>
  </si>
  <si>
    <t>I01A</t>
  </si>
  <si>
    <t>Обостране или вишеструке велике процедуре на зглобовима доњих екстремитета, са ревизијом или са врло тешким КК</t>
  </si>
  <si>
    <t>I01B</t>
  </si>
  <si>
    <t>Обостране или вишеструке велике процедуре на зглобовима доњих екстремитета, са ревизијом или без врло тешких КК</t>
  </si>
  <si>
    <t>I02A</t>
  </si>
  <si>
    <t>Микроваскуларна ткива или режањ коже, без шаке, са врло тешким или тешким КК</t>
  </si>
  <si>
    <t>I02B</t>
  </si>
  <si>
    <t>Режањ коже, искључујући шаку, са врло тешким или тешким КК</t>
  </si>
  <si>
    <t>I03A</t>
  </si>
  <si>
    <t>Замена кука, са врло тешким или тешким KK</t>
  </si>
  <si>
    <t>I03B</t>
  </si>
  <si>
    <t>Замена кука, без врло тешких или тешких KK</t>
  </si>
  <si>
    <t>I04A</t>
  </si>
  <si>
    <t>Замена колена, са врло тешким или тешким КК</t>
  </si>
  <si>
    <t>I04B</t>
  </si>
  <si>
    <t>Замена колена, без врло тешких или тешких КК</t>
  </si>
  <si>
    <t>I04Z</t>
  </si>
  <si>
    <t>Замена и поновно повезивање колена</t>
  </si>
  <si>
    <t>I05A</t>
  </si>
  <si>
    <t>Остале замене зглобова, са врло тешким или тешким КК</t>
  </si>
  <si>
    <t>I05B</t>
  </si>
  <si>
    <t>Остале замене зглобова, без врло тешких или тешких КК</t>
  </si>
  <si>
    <t>I06Z</t>
  </si>
  <si>
    <t>Спинална фузија и деформитет</t>
  </si>
  <si>
    <t>I07Z</t>
  </si>
  <si>
    <t>Ампутација</t>
  </si>
  <si>
    <t>I08A</t>
  </si>
  <si>
    <t>Остале процедуре на куку и фемуру, са врло тешким или тешким KK</t>
  </si>
  <si>
    <t>I08B</t>
  </si>
  <si>
    <t>Остале процедуре на куку и фемуру, без врло тешких или тешких KK</t>
  </si>
  <si>
    <t>I09A</t>
  </si>
  <si>
    <t>Спинална фузија, са врло тешким или тешким KK</t>
  </si>
  <si>
    <t>I09B</t>
  </si>
  <si>
    <t>I10A</t>
  </si>
  <si>
    <t>Просечна дневна заузетост постеља у 2017. (%)</t>
  </si>
  <si>
    <t>0031500</t>
  </si>
  <si>
    <t>(L01AA01) CIKLOFOSFAMID</t>
  </si>
  <si>
    <t>ENDOXAN,prašak za rastvor za injekciju,1 po 500 mg-BAX.</t>
  </si>
  <si>
    <t>injekcija</t>
  </si>
  <si>
    <t>1 x 500mg</t>
  </si>
  <si>
    <t>0031501</t>
  </si>
  <si>
    <t>ENDOXAN,prašak za rastvor za injekciju,1 po 1 g</t>
  </si>
  <si>
    <t>bočica</t>
  </si>
  <si>
    <t>1X1g</t>
  </si>
  <si>
    <t>0039033</t>
  </si>
  <si>
    <t>(L01AX04) DAKARBAZIN</t>
  </si>
  <si>
    <t>DAKARBAZIN, 1 po 200mg</t>
  </si>
  <si>
    <t>1 x 200mg</t>
  </si>
  <si>
    <t>0034180</t>
  </si>
  <si>
    <t>(L01BA01) METOTREKSAT</t>
  </si>
  <si>
    <t>METHOTREXATE,injekcija, 5 po 50 mg/2 ml</t>
  </si>
  <si>
    <t>5 x 50mg/2ml</t>
  </si>
  <si>
    <t>0034023</t>
  </si>
  <si>
    <t>(L01BC02) FLUOROURACIL</t>
  </si>
  <si>
    <t>FLUOROURACIL - TEVA,rastvor za injekciju,1 po 5 ml (50mg/1ml)</t>
  </si>
  <si>
    <t>1 x 250mg/5ml</t>
  </si>
  <si>
    <t>0034024</t>
  </si>
  <si>
    <t>FLUOROURACIL - TEVA,rastvor za injekciju,1 po 10 ml (50mg/1ml)</t>
  </si>
  <si>
    <t>1 x 250mg/10ml</t>
  </si>
  <si>
    <t>0034166</t>
  </si>
  <si>
    <t>FLUOROURACIL, 1 po 100ml (50mg/1ml)</t>
  </si>
  <si>
    <t>1 x 5000mg/100ml</t>
  </si>
  <si>
    <t>2 x 5000mg/100ml</t>
  </si>
  <si>
    <t>0034329</t>
  </si>
  <si>
    <t>5-FLUOROURACIL Ebewe,conc za rastv za inj/inf,bočica 5g/100ml</t>
  </si>
  <si>
    <t>0034210</t>
  </si>
  <si>
    <t>(L01BC05) GEMCITABIN</t>
  </si>
  <si>
    <t>GEMZAR,liofilizat za rastvor za infuziju,1 po 200 mg</t>
  </si>
  <si>
    <t>0034211</t>
  </si>
  <si>
    <t>GEMZAR,liofilizat za rastvor za infuziju,1 po 1000 mg</t>
  </si>
  <si>
    <t>1 x 1000mg</t>
  </si>
  <si>
    <t>0034425</t>
  </si>
  <si>
    <t>GEMCITABIN EBEWE,bočica staklena, 1 po 1000 mg/100 ml</t>
  </si>
  <si>
    <t>0034550</t>
  </si>
  <si>
    <t>GEMNIL,bočica staklena, 1 po 1000 mg</t>
  </si>
  <si>
    <t>1034343</t>
  </si>
  <si>
    <t>(L01BC06) kapecitabin</t>
  </si>
  <si>
    <t>CAPECITABINE PHARMASWISS ◊,120 po 500mg</t>
  </si>
  <si>
    <t>tableta</t>
  </si>
  <si>
    <t>120 x 500mg</t>
  </si>
  <si>
    <t>1034442</t>
  </si>
  <si>
    <t>KAPETRAL◊ blister, 120 po 500 mg</t>
  </si>
  <si>
    <t>120x 500mg</t>
  </si>
  <si>
    <t>1034445</t>
  </si>
  <si>
    <t>XALVOBIN ◊,blister, 120 po 500 mg</t>
  </si>
  <si>
    <t>0030230</t>
  </si>
  <si>
    <t>pregled/procena suznog filma</t>
  </si>
  <si>
    <t>Одсек за ОРЛ</t>
  </si>
  <si>
    <t>009137</t>
  </si>
  <si>
    <t>Пластика плика и френулума</t>
  </si>
  <si>
    <t>009159</t>
  </si>
  <si>
    <t>Интраорална инцизија апсцеса</t>
  </si>
  <si>
    <t>009170</t>
  </si>
  <si>
    <t>Примарна обрада ране са сутуром максилофацијалне регије</t>
  </si>
  <si>
    <t>11309-00</t>
  </si>
  <si>
    <t xml:space="preserve">Аудиометрија, ваздушна спроводљивост, стандардна техника </t>
  </si>
  <si>
    <t>11312-00</t>
  </si>
  <si>
    <t>Аудиометрија, ваздушна и коштана спроводљивост, стандардна техника</t>
  </si>
  <si>
    <t>11324-00</t>
  </si>
  <si>
    <t>Тимпанометрија стандардним пробним тоном</t>
  </si>
  <si>
    <t>13839-00</t>
  </si>
  <si>
    <t>Вађење крви у дијагностичке сврхе</t>
  </si>
  <si>
    <t>30026-00</t>
  </si>
  <si>
    <t>Репарација ране на кожи и поткожном ткиву осталих области, површинскa</t>
  </si>
  <si>
    <t>30029-00</t>
  </si>
  <si>
    <t>Репарација ране на кожи и поткожном ткиву осталих области, која укључује меко ткиво</t>
  </si>
  <si>
    <t>30052-03</t>
  </si>
  <si>
    <t>Реконструкција повреде – ране носа</t>
  </si>
  <si>
    <t>30061-01</t>
  </si>
  <si>
    <t>Уклањање страног тела из фаринкса без инцизије</t>
  </si>
  <si>
    <t>30266-02</t>
  </si>
  <si>
    <t>Уклањање калкулуса из пљувачних жлезда или канала</t>
  </si>
  <si>
    <t>30278-00</t>
  </si>
  <si>
    <t>Лингвална френектомија</t>
  </si>
  <si>
    <t>30278-02</t>
  </si>
  <si>
    <t>Лингвална френотомија</t>
  </si>
  <si>
    <t>30283-00</t>
  </si>
  <si>
    <t>Ексцизија цисте у устима</t>
  </si>
  <si>
    <t>31205-01</t>
  </si>
  <si>
    <t>Ексцизија чира на кожи и поткожом ткиву</t>
  </si>
  <si>
    <t>31230-02</t>
  </si>
  <si>
    <t>Ексцизија лезије(а) на кожи и поткожном ткиву ува</t>
  </si>
  <si>
    <t>41500-00</t>
  </si>
  <si>
    <t>Уклањање страног тела из спољашњег слушног ходника</t>
  </si>
  <si>
    <t>41647-00</t>
  </si>
  <si>
    <t>Тоалета ува, једнострано</t>
  </si>
  <si>
    <t>41647-01</t>
  </si>
  <si>
    <t>Тоалета ува, двострано</t>
  </si>
  <si>
    <t>41650-01</t>
  </si>
  <si>
    <t>Инспекција бубне опне, обострано</t>
  </si>
  <si>
    <t>41653-00</t>
  </si>
  <si>
    <t>Предња риноскопија и/или задња риноскопија</t>
  </si>
  <si>
    <t>41659-00</t>
  </si>
  <si>
    <t>Ендоназално уклањање страног тела носног кавума</t>
  </si>
  <si>
    <t>41677-00</t>
  </si>
  <si>
    <t>Хемостаза епистаксе предњом тампонадом и/или каутеризацијом</t>
  </si>
  <si>
    <t>41807-00</t>
  </si>
  <si>
    <t>Инцизија и дренажа перитонзиларног апсцеса</t>
  </si>
  <si>
    <t>41849-00</t>
  </si>
  <si>
    <t>Ларингоскопија</t>
  </si>
  <si>
    <t>47738-00</t>
  </si>
  <si>
    <t>Затворена репозиција прелома носне кости</t>
  </si>
  <si>
    <t>81832-42</t>
  </si>
  <si>
    <t>Процена покрета очију, вестибуларно-окуларни рефлекс (ВОР)</t>
  </si>
  <si>
    <t>81836-01</t>
  </si>
  <si>
    <t>Процентуални губитак слуха по Фаулеру (Fowler)</t>
  </si>
  <si>
    <t>81836-02</t>
  </si>
  <si>
    <t>Демаскирање агравације и симулације наглувости</t>
  </si>
  <si>
    <t>81836-03</t>
  </si>
  <si>
    <t>Испитивање слуха звучним виљушкама</t>
  </si>
  <si>
    <t>81845-04</t>
  </si>
  <si>
    <t>Вестибулоспинални тестови - Ромбергов (Romberg), „past pointing“</t>
  </si>
  <si>
    <t>81874-03</t>
  </si>
  <si>
    <t xml:space="preserve"> Фонијатријске вежбе – вежбе дисања</t>
  </si>
  <si>
    <t>81874-04</t>
  </si>
  <si>
    <t xml:space="preserve"> Фонијатријске вежбе – вежбе релаксације</t>
  </si>
  <si>
    <t>81874-05</t>
  </si>
  <si>
    <t xml:space="preserve"> Фонијатријске вежбе – вежбе постављања гласа</t>
  </si>
  <si>
    <t>81874-06</t>
  </si>
  <si>
    <t>Вежбе фонације</t>
  </si>
  <si>
    <t>81874-09</t>
  </si>
  <si>
    <t>Корекциони третман поремећаја говора</t>
  </si>
  <si>
    <t>81887-02</t>
  </si>
  <si>
    <t>Апликација лека у нос</t>
  </si>
  <si>
    <t>81887-04</t>
  </si>
  <si>
    <t>Аспирација секрета из носа методом по Прецу (Proetz)</t>
  </si>
  <si>
    <t>81887-05</t>
  </si>
  <si>
    <t>Продувавање тимпанофарингеалне тубе - Полицер (Politzer)</t>
  </si>
  <si>
    <t>90043-00</t>
  </si>
  <si>
    <t>Острале процедуре на пинеалној жлезди</t>
  </si>
  <si>
    <t>90141-01</t>
  </si>
  <si>
    <t>Ексцизија осталих лезија у устима</t>
  </si>
  <si>
    <t>90143-00</t>
  </si>
  <si>
    <t>Остале процедуре у устима</t>
  </si>
  <si>
    <t>90179-02</t>
  </si>
  <si>
    <t>Назотрахеална интубација</t>
  </si>
  <si>
    <t>90179-06</t>
  </si>
  <si>
    <t>Поступак одржавања трахеостоме</t>
  </si>
  <si>
    <t>92027-00</t>
  </si>
  <si>
    <t xml:space="preserve"> Тампонада спољашњег слушног канала </t>
  </si>
  <si>
    <t>92030-00</t>
  </si>
  <si>
    <t>Ретампонада носа</t>
  </si>
  <si>
    <t>92031-00</t>
  </si>
  <si>
    <t>Детампонада носа</t>
  </si>
  <si>
    <t>92043-00</t>
  </si>
  <si>
    <t xml:space="preserve"> Примена лека за респираторни систем помоћу небулизатора</t>
  </si>
  <si>
    <t>92046-00</t>
  </si>
  <si>
    <t xml:space="preserve">Замена каниле за трахеостомију </t>
  </si>
  <si>
    <t>92087-00</t>
  </si>
  <si>
    <t xml:space="preserve">Уклањање страног тела из уста без инцизије </t>
  </si>
  <si>
    <t>92200-00</t>
  </si>
  <si>
    <t>Уклањање шавова, некласификованих на другом месту</t>
  </si>
  <si>
    <t>96052-00</t>
  </si>
  <si>
    <t xml:space="preserve">Праг акустичког рефлекса </t>
  </si>
  <si>
    <t>97011-00</t>
  </si>
  <si>
    <t>Свeoбухвaтни oрaлни прeглeд</t>
  </si>
  <si>
    <t>l019166</t>
  </si>
  <si>
    <t>Bakteriološki pregled brisa nosa</t>
  </si>
  <si>
    <t>l019182</t>
  </si>
  <si>
    <t>Поремећај периферних крвних судова, са врло тешким или тешким КК</t>
  </si>
  <si>
    <t>F65B</t>
  </si>
  <si>
    <t>Поремећај периферних крвних судова, без врло тешких или тешких КК</t>
  </si>
  <si>
    <t>F66A</t>
  </si>
  <si>
    <t>Атеросклероза коронарних крвних судова, са КК</t>
  </si>
  <si>
    <t>F66B</t>
  </si>
  <si>
    <t>Атеросклероза коронарних крвних судова, без КК</t>
  </si>
  <si>
    <t>F67A</t>
  </si>
  <si>
    <t>Хипертензија, са КК</t>
  </si>
  <si>
    <t>F67B</t>
  </si>
  <si>
    <t>Хипертензија, без КК</t>
  </si>
  <si>
    <t>F68A</t>
  </si>
  <si>
    <t>Конгенитална болест срца, са КК</t>
  </si>
  <si>
    <t>F68B</t>
  </si>
  <si>
    <t>Конгенитална болест срца, без КК</t>
  </si>
  <si>
    <t>F69A</t>
  </si>
  <si>
    <t>Поремећаји срчаних залистака, са врло тешким или тешким КК</t>
  </si>
  <si>
    <t>F69B</t>
  </si>
  <si>
    <t>Поремећаји срчаних залистака, без врло тешких или тешких КК</t>
  </si>
  <si>
    <t>F72A</t>
  </si>
  <si>
    <r>
      <rPr>
        <b/>
        <sz val="10"/>
        <rFont val="Calibri"/>
        <family val="2"/>
        <charset val="1"/>
      </rPr>
      <t xml:space="preserve">Нестабилна </t>
    </r>
    <r>
      <rPr>
        <b/>
        <i/>
        <sz val="10"/>
        <rFont val="Calibri"/>
        <family val="2"/>
        <charset val="1"/>
      </rPr>
      <t>angina pectoris</t>
    </r>
    <r>
      <rPr>
        <b/>
        <sz val="10"/>
        <rFont val="Calibri"/>
        <family val="2"/>
        <charset val="1"/>
      </rPr>
      <t xml:space="preserve"> са врло тешким или тешким KK</t>
    </r>
  </si>
  <si>
    <t>F72B</t>
  </si>
  <si>
    <r>
      <rPr>
        <b/>
        <sz val="10"/>
        <rFont val="Calibri"/>
        <family val="2"/>
        <charset val="1"/>
      </rPr>
      <t xml:space="preserve">Нестабилна </t>
    </r>
    <r>
      <rPr>
        <b/>
        <i/>
        <sz val="10"/>
        <rFont val="Calibri"/>
        <family val="2"/>
        <charset val="1"/>
      </rPr>
      <t>angina pectoris</t>
    </r>
    <r>
      <rPr>
        <b/>
        <sz val="10"/>
        <rFont val="Calibri"/>
        <family val="2"/>
        <charset val="1"/>
      </rPr>
      <t xml:space="preserve"> без врло тешких или тешких KK</t>
    </r>
  </si>
  <si>
    <t>F73A</t>
  </si>
  <si>
    <t>Синкопа и колапс, са врло тешким или тешким KK</t>
  </si>
  <si>
    <t>F73B</t>
  </si>
  <si>
    <t>Синкопа и колапс, без врло тешких или тешких KK</t>
  </si>
  <si>
    <t>F74Z</t>
  </si>
  <si>
    <t>Бол у грудима</t>
  </si>
  <si>
    <t>F75A</t>
  </si>
  <si>
    <t>Остали поремећаји циркулаторног система, са врло тешким КК</t>
  </si>
  <si>
    <t>F75B</t>
  </si>
  <si>
    <t>Остали поремећаји циркулаторног система, без врло тешких КК</t>
  </si>
  <si>
    <t>F75C</t>
  </si>
  <si>
    <t>Остали поремећаји циркулаторног система, без врло тешких или тешких КК</t>
  </si>
  <si>
    <t>F76A</t>
  </si>
  <si>
    <t>Аритмија, срчани застој и поремећаји проводљивости, са врло тешким или тешким КК</t>
  </si>
  <si>
    <t>F76B</t>
  </si>
  <si>
    <t>Аритмија, срчани застој и поремећаји проводљивости, без врло тешких или тешких КК</t>
  </si>
  <si>
    <t>Болести и поремећаји дигестивног система</t>
  </si>
  <si>
    <t>G01A</t>
  </si>
  <si>
    <t>Ресекција ректума, са врло тешким КК</t>
  </si>
  <si>
    <t>G01B</t>
  </si>
  <si>
    <t>Ресекција ректума, без врло тешких КК</t>
  </si>
  <si>
    <t>G02A</t>
  </si>
  <si>
    <t>Велике процедуре на танком и дебелом цреву, са врло тешким КК</t>
  </si>
  <si>
    <t>G02B</t>
  </si>
  <si>
    <t>Процедуре на периферним и кранијалним нервима као и друге процедуре на нервом систему без КК</t>
  </si>
  <si>
    <t>B40Z</t>
  </si>
  <si>
    <t>Плазмафереза и неуролошке болести</t>
  </si>
  <si>
    <t>B41Z</t>
  </si>
  <si>
    <t>Телеметријски ЕЕГ мониторинг</t>
  </si>
  <si>
    <t>B42A</t>
  </si>
  <si>
    <t>Дијагностички поступак на нервном систему са вентилаторном подршком, са врло тешким КК</t>
  </si>
  <si>
    <t>B42B</t>
  </si>
  <si>
    <t>Дијагностички поступак на нервном систему са вентилаторном подршком, без врло тешких КК</t>
  </si>
  <si>
    <t>B60A</t>
  </si>
  <si>
    <t>Установљена параплегија,квадриплегија са или без оперативног поступка са врло тешким КК</t>
  </si>
  <si>
    <t>B60B</t>
  </si>
  <si>
    <t>Установљена параплегија,квадриплегија са или без оперативног поступка без врло тешких КК</t>
  </si>
  <si>
    <t>B61A</t>
  </si>
  <si>
    <t>Стања кичмене мождине са или без оперативног поступка са врло тешким и тешким КК</t>
  </si>
  <si>
    <t>B61B</t>
  </si>
  <si>
    <t>Стања кичмене мождине са или без оперативног поступка без врло тешких и тешких КК</t>
  </si>
  <si>
    <t>B62Z</t>
  </si>
  <si>
    <t>Пријем због аферезе</t>
  </si>
  <si>
    <t>B63Z</t>
  </si>
  <si>
    <t>Деменција и остале хроничне сметње мождане функције</t>
  </si>
  <si>
    <t>B64A</t>
  </si>
  <si>
    <t>Делиријум са врло тешким КК</t>
  </si>
  <si>
    <t>B64B</t>
  </si>
  <si>
    <t>Делиријум безврло тешких КК</t>
  </si>
  <si>
    <t>B65Z</t>
  </si>
  <si>
    <t>Церебрална парализа</t>
  </si>
  <si>
    <t>B66A</t>
  </si>
  <si>
    <t>Неоплазма нервог система са врло тешким или тешким КК</t>
  </si>
  <si>
    <t>B66B</t>
  </si>
  <si>
    <t>Неоплазма нервог система без врло тешких или тешких КК</t>
  </si>
  <si>
    <t>B67A</t>
  </si>
  <si>
    <t>Дегенеративни поремећаји нервног система, са врло тешким или тешким КК</t>
  </si>
  <si>
    <t>B67B</t>
  </si>
  <si>
    <t>Дегенеративни поремећаји нервног система без КК, старост  &gt; 59 година, без врло тешких или тешких КК</t>
  </si>
  <si>
    <t>B67C</t>
  </si>
  <si>
    <t>Дегенеративни поремећаји нервног система без КК, старост  &lt; 60 година, без врло тешких или тешких КК</t>
  </si>
  <si>
    <t>B68A</t>
  </si>
  <si>
    <t>Ultrazvučni pregled zbog detekcije abnormalnosti fetusa</t>
  </si>
  <si>
    <t>55700-01</t>
  </si>
  <si>
    <t>Ultrazvučni pregled zbog merenja rasta fetusa</t>
  </si>
  <si>
    <t>55700-02</t>
  </si>
  <si>
    <t>Ultrazvučni pregled abdomena ili pelvisa zbog ostalih stanja povezanih sa trudnoćom</t>
  </si>
  <si>
    <t>55731-00</t>
  </si>
  <si>
    <t>Ultrazvučni pregled ženskog pelvisa</t>
  </si>
  <si>
    <t>55816-01</t>
  </si>
  <si>
    <t>Ultrazvučni pregled prepona</t>
  </si>
  <si>
    <t>55824-00</t>
  </si>
  <si>
    <t>Ultrazvučni pregled glutealne regije</t>
  </si>
  <si>
    <t>55836-00</t>
  </si>
  <si>
    <t>Ultrazvučni pregled gležnja ili stopala</t>
  </si>
  <si>
    <t>Доплер* (2 УЗ апарата и 2 смене)</t>
  </si>
  <si>
    <t>55276-00</t>
  </si>
  <si>
    <t>Ултразвучни дуплекс преглед аорте, интраабдоминалних и илијачних артерија и/или доње шупље вене и илијачних вена</t>
  </si>
  <si>
    <t>55274-00</t>
  </si>
  <si>
    <t xml:space="preserve">Ултразвучни дуплекс преглед екстракранијалних, каротидних и вертебралних крвних судова (са или без контраста) </t>
  </si>
  <si>
    <t>55280-00</t>
  </si>
  <si>
    <t>Ултразвучни дуплекс преглед интракранијалних крвних судова ТЦД са ултразвучним контрастом Левовист</t>
  </si>
  <si>
    <t>55238-00</t>
  </si>
  <si>
    <t>Ултразвучни дуплекс преглед артерија или бајпаса доњих екстремитета, унилатерални</t>
  </si>
  <si>
    <t>55278-00</t>
  </si>
  <si>
    <t>Ултразвучни дуплекс преглед реналних и/или висцералних крвних судова</t>
  </si>
  <si>
    <t>55248-00</t>
  </si>
  <si>
    <t>Ултразвучни дуплекс преглед артерија или бајпаса горњих екстремитета, унилатерални</t>
  </si>
  <si>
    <t>55244-01</t>
  </si>
  <si>
    <t>Ултразвучни дуплекс преглед вена доњих екстремитета, билатерални</t>
  </si>
  <si>
    <t>55238-01</t>
  </si>
  <si>
    <t>Ultrazvučni dupleks pregled arterija ili bajpasa donjih ekstremiteta, bilateralni</t>
  </si>
  <si>
    <t>55244-00</t>
  </si>
  <si>
    <t>Ultrazvučni dupleks pregled vena donjih ekstremiteta, unilateralni</t>
  </si>
  <si>
    <t>55248-01</t>
  </si>
  <si>
    <t>Ultrazvučni dupleks pregled arterija ili bajpasa gornjih ekstremiteta, bilateralni</t>
  </si>
  <si>
    <t>55252-00</t>
  </si>
  <si>
    <t>Ultrazvučni dupleks pregled vena gornjih ekstremiteta, unilateralni</t>
  </si>
  <si>
    <t>55252-01</t>
  </si>
  <si>
    <t>Ultrazvučni dupleks pregled vena gornjih ekstremiteta, bilateralni</t>
  </si>
  <si>
    <t>Бесцементна протеза кука</t>
  </si>
  <si>
    <t>Цементна протеза кука</t>
  </si>
  <si>
    <t>Парцијална протеза кука</t>
  </si>
  <si>
    <t>Фиксатор - спољни - подкoленица</t>
  </si>
  <si>
    <t>Фиксатор - спољни - подлактица</t>
  </si>
  <si>
    <t>Фиксатор - Унутрашњи - фемур</t>
  </si>
  <si>
    <t>ДХС Плоча</t>
  </si>
  <si>
    <t>ДХС Вијак</t>
  </si>
  <si>
    <t>ДХС Компресивни завртањ</t>
  </si>
  <si>
    <t>Плоча дц уска 16</t>
  </si>
  <si>
    <t>Плоча дц уска 14</t>
  </si>
  <si>
    <t>Плоча дц широка 14 отвора</t>
  </si>
  <si>
    <t>Плоча дц широка 16 отвора</t>
  </si>
  <si>
    <t>Плоча дц широка 18 отвора</t>
  </si>
  <si>
    <t>Плоча Л - десна</t>
  </si>
  <si>
    <t>Плоча Л - лева</t>
  </si>
  <si>
    <t>Кондилирана плоча 14 отвора</t>
  </si>
  <si>
    <t>Кондилирана плоча 16 отвора</t>
  </si>
  <si>
    <t>Кондилирана плоча 18 отвора</t>
  </si>
  <si>
    <t>Анатомска плоча за фемур</t>
  </si>
  <si>
    <t xml:space="preserve">Киршнер игла </t>
  </si>
  <si>
    <t>Серклаж жица</t>
  </si>
  <si>
    <t>Спонгинозни шраф</t>
  </si>
  <si>
    <t>Кортикални шраф доњих екстр.</t>
  </si>
  <si>
    <t>Кортикални шраф горњ. екстр.</t>
  </si>
  <si>
    <t xml:space="preserve">Плоча за дистални радиус </t>
  </si>
  <si>
    <t>Акутне и велике инфекције ока, са врло тешким или тешким КК</t>
  </si>
  <si>
    <t>C60B</t>
  </si>
  <si>
    <t>Акутне и велике инфекције ока, без врло тешких или тешких КК</t>
  </si>
  <si>
    <t>C61A</t>
  </si>
  <si>
    <t>Неуролошки и васкуларни поремећаји ока, са врло тешким КК</t>
  </si>
  <si>
    <t>C61B</t>
  </si>
  <si>
    <t>Неуролошки и васкуларни поремећаји ока, без врло тешких КК</t>
  </si>
  <si>
    <t>C62Z</t>
  </si>
  <si>
    <t>Хифема и медицински обрађена траума ока</t>
  </si>
  <si>
    <t>C63Z</t>
  </si>
  <si>
    <t>Остали поремећаји ока</t>
  </si>
  <si>
    <t>Болести и поремећају ува, носа, уста и грла</t>
  </si>
  <si>
    <t>D01Z</t>
  </si>
  <si>
    <t xml:space="preserve">Кохлеарни имплант </t>
  </si>
  <si>
    <t>D02A</t>
  </si>
  <si>
    <t>Процедуре на глави и врату, са врло тешким или тешким КК</t>
  </si>
  <si>
    <t>D02B</t>
  </si>
  <si>
    <t>Процедуре на глави и врату, са малигнитетом или умереним КК</t>
  </si>
  <si>
    <t>D02C</t>
  </si>
  <si>
    <t>Процедуре на глави и врату, без малигнитета или КК</t>
  </si>
  <si>
    <t>D03Z</t>
  </si>
  <si>
    <t>Хируршка репарација расцепа усне или непца</t>
  </si>
  <si>
    <t>D04A</t>
  </si>
  <si>
    <t>Операција максиле, са КК</t>
  </si>
  <si>
    <t>D04B</t>
  </si>
  <si>
    <t>Операција максиле, без КК</t>
  </si>
  <si>
    <t>D05Z</t>
  </si>
  <si>
    <t>Процедуре на паротидној жлезди</t>
  </si>
  <si>
    <t>D06Z</t>
  </si>
  <si>
    <t>57518-02</t>
  </si>
  <si>
    <t>Радиографско снимање ноге</t>
  </si>
  <si>
    <t>57518-03</t>
  </si>
  <si>
    <t>Радиографско снимање глежња</t>
  </si>
  <si>
    <t>57518-04</t>
  </si>
  <si>
    <t>Радиографско снимање стопала</t>
  </si>
  <si>
    <t>57700-00</t>
  </si>
  <si>
    <t>Радиографско снимање рамена или скапуле</t>
  </si>
  <si>
    <t>57706-00</t>
  </si>
  <si>
    <t>Радиографско снимање клавикуле</t>
  </si>
  <si>
    <t>57712-00</t>
  </si>
  <si>
    <t>Površinska individualna psihoterapija</t>
  </si>
  <si>
    <t>090002</t>
  </si>
  <si>
    <t>Dubinska individualna psihoterapija</t>
  </si>
  <si>
    <t>090003</t>
  </si>
  <si>
    <t>Grupna psihoterapija - po jednoj seansi</t>
  </si>
  <si>
    <t>090004</t>
  </si>
  <si>
    <t>Informativni intervju psihologa</t>
  </si>
  <si>
    <t>090008</t>
  </si>
  <si>
    <t>Individualni psihološki tretman pacijenta</t>
  </si>
  <si>
    <t>090009</t>
  </si>
  <si>
    <t>Individualni rad psihologa sa roditeljima</t>
  </si>
  <si>
    <t>090010</t>
  </si>
  <si>
    <t>Konsultacija psihologa</t>
  </si>
  <si>
    <t>090011</t>
  </si>
  <si>
    <t>Savetodavni intervju</t>
  </si>
  <si>
    <t>090012</t>
  </si>
  <si>
    <t>Pismeni nalaz i mišljenje psihologa</t>
  </si>
  <si>
    <t>090013</t>
  </si>
  <si>
    <t>Brza procena inteligencije</t>
  </si>
  <si>
    <t>090014</t>
  </si>
  <si>
    <t>Testovno kompletno ispitivanje inteligencije</t>
  </si>
  <si>
    <t>090015</t>
  </si>
  <si>
    <t>Porodična ili bračna psihoterapija</t>
  </si>
  <si>
    <t>090016</t>
  </si>
  <si>
    <t>Ispitivanje pojedičnih psihomotornih funkcija</t>
  </si>
  <si>
    <t>090017</t>
  </si>
  <si>
    <t>Eksploaracija ličnosti</t>
  </si>
  <si>
    <t>090018</t>
  </si>
  <si>
    <t>Ispitivanje psihomotornih sposobnosti</t>
  </si>
  <si>
    <t>090019</t>
  </si>
  <si>
    <t>Procena organskog oštećenja</t>
  </si>
  <si>
    <t>090021</t>
  </si>
  <si>
    <t>Socioterapijska i individualna seansa</t>
  </si>
  <si>
    <t>090022</t>
  </si>
  <si>
    <t>Timska obrada</t>
  </si>
  <si>
    <t>090023</t>
  </si>
  <si>
    <t>Informativni intervju psihijatra</t>
  </si>
  <si>
    <t>090027</t>
  </si>
  <si>
    <t>Socijalna anketa na terenu</t>
  </si>
  <si>
    <t>090035</t>
  </si>
  <si>
    <t>Davanje kraćih izveštaja o ranije lečenim ispitanicima</t>
  </si>
  <si>
    <t>090038</t>
  </si>
  <si>
    <t>Procena intelektalnih sposobnosti</t>
  </si>
  <si>
    <t>090039</t>
  </si>
  <si>
    <t>Pismeni nalaz i mišljenje socijajnog radnika</t>
  </si>
  <si>
    <t>090040</t>
  </si>
  <si>
    <t>Socioterapijski tretman u preduzeću,školi i porodici</t>
  </si>
  <si>
    <t>090042</t>
  </si>
  <si>
    <t>Grupna socioterapija</t>
  </si>
  <si>
    <t>090043</t>
  </si>
  <si>
    <t>Informativni intervju socijalnog radnika</t>
  </si>
  <si>
    <t>090044</t>
  </si>
  <si>
    <t>Savetodavni intervju socijalnog radnika</t>
  </si>
  <si>
    <t>090045</t>
  </si>
  <si>
    <t>Socioterapijski rad sa članovima porodice ili kolektiva</t>
  </si>
  <si>
    <t>090046</t>
  </si>
  <si>
    <t>Saradnja sa službama i stručnjacima socijalne i zdravstvene zaštite i drugih institucija</t>
  </si>
  <si>
    <t>090047</t>
  </si>
  <si>
    <t>Učestvovanje socijalnog radnika u stručnom timu</t>
  </si>
  <si>
    <t>090051</t>
  </si>
  <si>
    <t>Ispitivanje aktivnosti dnevnog života</t>
  </si>
  <si>
    <t>090052</t>
  </si>
  <si>
    <t>Ispitivanje radnih navika i interesovanja</t>
  </si>
  <si>
    <t>090056</t>
  </si>
  <si>
    <t>Ekspertiza-davanje nalaza i mišljenja od strane tri veštaka u ostalim slučajevima</t>
  </si>
  <si>
    <t>090058</t>
  </si>
  <si>
    <t>Nalaz i mišljenje na osnovu uvida u medicinsku dokumentaciju u ostalim slučajevima</t>
  </si>
  <si>
    <t>090068</t>
  </si>
  <si>
    <t>Selektivna porodična terapija paranoidnih i sch.psihoza</t>
  </si>
  <si>
    <t>090207</t>
  </si>
  <si>
    <t>Planirani intervju</t>
  </si>
  <si>
    <t>090210</t>
  </si>
  <si>
    <t>Socioterapijski rad sa članovima porodice u kućnim uslovima</t>
  </si>
  <si>
    <t>090212</t>
  </si>
  <si>
    <t>Tematski socioterapijski rad u grupi</t>
  </si>
  <si>
    <t>090216</t>
  </si>
  <si>
    <t>Smeštaj pacijenata u socijalnu ustanovu</t>
  </si>
  <si>
    <t>ОДЕЉЕЊЕ</t>
  </si>
  <si>
    <t>ПНЕУМОФТИЗИОЛОГИЈЕ</t>
  </si>
  <si>
    <t>11500-00</t>
  </si>
  <si>
    <t>Бронхоспирометрија</t>
  </si>
  <si>
    <t>11713-00</t>
  </si>
  <si>
    <t>Снимање просечног сигнала ЕКГ-а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</si>
</sst>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2" formatCode="0;0;;@"/>
    <numFmt numFmtId="173" formatCode="_)@"/>
    <numFmt numFmtId="174" formatCode="0.0"/>
    <numFmt numFmtId="175" formatCode="dd/mmm"/>
    <numFmt numFmtId="176" formatCode="0;0;&quot;&quot;;@"/>
    <numFmt numFmtId="177" formatCode="[$-10C1A]#,##0.00;\-#,##0.00"/>
    <numFmt numFmtId="178" formatCode="#,##0.00;\-#,##0.00"/>
  </numFmts>
  <fonts count="104">
    <font>
      <sz val="10"/>
      <name val="HelveticaPlain"/>
      <charset val="1"/>
    </font>
    <font>
      <b/>
      <sz val="11"/>
      <color indexed="12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38"/>
    </font>
    <font>
      <b/>
      <sz val="8"/>
      <color indexed="63"/>
      <name val="Calibri"/>
      <family val="1"/>
      <charset val="1"/>
    </font>
    <font>
      <sz val="8"/>
      <name val="Calibri"/>
      <family val="1"/>
      <charset val="1"/>
    </font>
    <font>
      <b/>
      <sz val="11"/>
      <name val="Times New Roman"/>
      <family val="1"/>
      <charset val="1"/>
    </font>
    <font>
      <b/>
      <sz val="12"/>
      <name val="Times New Roman"/>
      <family val="1"/>
      <charset val="1"/>
    </font>
    <font>
      <b/>
      <sz val="14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Cambria"/>
      <family val="1"/>
      <charset val="1"/>
    </font>
    <font>
      <b/>
      <sz val="9"/>
      <color indexed="21"/>
      <name val="Cambria"/>
      <family val="1"/>
      <charset val="1"/>
    </font>
    <font>
      <sz val="9"/>
      <name val="Cambria"/>
      <family val="1"/>
      <charset val="1"/>
    </font>
    <font>
      <sz val="12"/>
      <name val="Times New Roman"/>
      <family val="1"/>
      <charset val="238"/>
    </font>
    <font>
      <sz val="9"/>
      <name val="Arial"/>
      <family val="2"/>
      <charset val="1"/>
    </font>
    <font>
      <sz val="8"/>
      <name val="Arial"/>
      <family val="2"/>
      <charset val="1"/>
    </font>
    <font>
      <b/>
      <sz val="12"/>
      <name val="Times New Roman"/>
      <family val="1"/>
      <charset val="238"/>
    </font>
    <font>
      <sz val="10"/>
      <name val="Times New Roman"/>
      <family val="1"/>
      <charset val="1"/>
    </font>
    <font>
      <b/>
      <sz val="9"/>
      <name val="Arial"/>
      <family val="2"/>
      <charset val="1"/>
    </font>
    <font>
      <u/>
      <sz val="10"/>
      <color indexed="12"/>
      <name val="HelveticaPlain"/>
      <charset val="1"/>
    </font>
    <font>
      <sz val="10"/>
      <name val="Cambria"/>
      <family val="1"/>
      <charset val="1"/>
    </font>
    <font>
      <b/>
      <sz val="11"/>
      <color indexed="8"/>
      <name val="Calibri"/>
      <family val="2"/>
      <charset val="238"/>
    </font>
    <font>
      <i/>
      <sz val="9"/>
      <name val="Arial"/>
      <family val="2"/>
      <charset val="1"/>
    </font>
    <font>
      <sz val="12"/>
      <name val="Arial"/>
      <family val="2"/>
      <charset val="1"/>
    </font>
    <font>
      <sz val="11"/>
      <name val="Arial"/>
      <family val="2"/>
      <charset val="1"/>
    </font>
    <font>
      <i/>
      <sz val="8"/>
      <name val="Arial"/>
      <family val="2"/>
      <charset val="1"/>
    </font>
    <font>
      <b/>
      <sz val="10"/>
      <name val="HelveticaPlain"/>
      <charset val="1"/>
    </font>
    <font>
      <b/>
      <sz val="9"/>
      <color indexed="56"/>
      <name val="Cambria"/>
      <family val="1"/>
      <charset val="1"/>
    </font>
    <font>
      <sz val="10"/>
      <name val="Arial"/>
      <family val="2"/>
      <charset val="238"/>
    </font>
    <font>
      <b/>
      <sz val="10"/>
      <name val="Arial"/>
      <family val="2"/>
      <charset val="1"/>
    </font>
    <font>
      <b/>
      <sz val="12"/>
      <name val="Arial"/>
      <family val="2"/>
      <charset val="1"/>
    </font>
    <font>
      <b/>
      <sz val="14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i/>
      <sz val="10"/>
      <name val="Calibri"/>
      <family val="2"/>
      <charset val="1"/>
    </font>
    <font>
      <i/>
      <sz val="10"/>
      <name val="Calibri"/>
      <family val="2"/>
      <charset val="1"/>
    </font>
    <font>
      <sz val="10"/>
      <name val="Calibri"/>
      <family val="2"/>
      <charset val="238"/>
    </font>
    <font>
      <b/>
      <sz val="18"/>
      <name val="Calibri"/>
      <family val="2"/>
      <charset val="1"/>
    </font>
    <font>
      <sz val="11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1"/>
    </font>
    <font>
      <sz val="8"/>
      <name val="Times New Roman"/>
      <family val="1"/>
      <charset val="1"/>
    </font>
    <font>
      <sz val="8"/>
      <name val="CHelvPlain"/>
      <charset val="1"/>
    </font>
    <font>
      <i/>
      <sz val="10"/>
      <name val="Arial"/>
      <family val="2"/>
      <charset val="1"/>
    </font>
    <font>
      <i/>
      <sz val="10"/>
      <color indexed="8"/>
      <name val="Arial"/>
      <family val="2"/>
      <charset val="1"/>
    </font>
    <font>
      <b/>
      <u/>
      <sz val="10"/>
      <color indexed="12"/>
      <name val="HelveticaPlain"/>
      <charset val="1"/>
    </font>
    <font>
      <b/>
      <sz val="11"/>
      <name val="Arial"/>
      <family val="2"/>
      <charset val="1"/>
    </font>
    <font>
      <sz val="8"/>
      <color indexed="8"/>
      <name val="Arial"/>
      <family val="2"/>
      <charset val="1"/>
    </font>
    <font>
      <sz val="8"/>
      <name val="HelveticaPlain"/>
      <charset val="1"/>
    </font>
    <font>
      <sz val="10"/>
      <color indexed="8"/>
      <name val="HelveticaPlain"/>
      <charset val="1"/>
    </font>
    <font>
      <sz val="10"/>
      <color indexed="10"/>
      <name val="HelveticaPlain"/>
      <charset val="1"/>
    </font>
    <font>
      <sz val="10"/>
      <color indexed="10"/>
      <name val="Arial"/>
      <family val="2"/>
      <charset val="1"/>
    </font>
    <font>
      <sz val="10"/>
      <color indexed="8"/>
      <name val="Times New Roman"/>
      <family val="1"/>
      <charset val="1"/>
    </font>
    <font>
      <sz val="8"/>
      <color indexed="8"/>
      <name val="Verdana"/>
      <family val="2"/>
      <charset val="1"/>
    </font>
    <font>
      <b/>
      <sz val="9"/>
      <name val="Times New Roman"/>
      <family val="1"/>
      <charset val="238"/>
    </font>
    <font>
      <sz val="9"/>
      <name val="Arial"/>
      <family val="2"/>
    </font>
    <font>
      <sz val="8"/>
      <name val="Times New Roman"/>
      <family val="1"/>
      <charset val="238"/>
    </font>
    <font>
      <sz val="10"/>
      <name val="Times New Roman"/>
      <family val="1"/>
    </font>
    <font>
      <sz val="10"/>
      <name val="Verdana"/>
      <family val="2"/>
      <charset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  <charset val="1"/>
    </font>
    <font>
      <b/>
      <sz val="8"/>
      <name val="Times New Roman"/>
      <family val="1"/>
      <charset val="1"/>
    </font>
    <font>
      <b/>
      <sz val="8"/>
      <name val="Arial"/>
      <family val="2"/>
      <charset val="1"/>
    </font>
    <font>
      <b/>
      <sz val="10"/>
      <name val="Times New Roman"/>
      <family val="1"/>
    </font>
    <font>
      <sz val="10"/>
      <name val="HelveticaPlain"/>
      <charset val="1"/>
    </font>
    <font>
      <b/>
      <sz val="10"/>
      <color indexed="8"/>
      <name val="Times New Roman"/>
      <family val="1"/>
    </font>
    <font>
      <sz val="9"/>
      <color indexed="8"/>
      <name val="HelveticaPlain"/>
    </font>
    <font>
      <sz val="9"/>
      <color indexed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1"/>
      <name val="Cambria"/>
      <family val="1"/>
    </font>
    <font>
      <sz val="10"/>
      <color indexed="8"/>
      <name val="Times New Roman"/>
      <family val="1"/>
      <charset val="238"/>
    </font>
    <font>
      <i/>
      <sz val="10"/>
      <name val="Times New Roman"/>
      <family val="1"/>
      <charset val="238"/>
    </font>
    <font>
      <sz val="9"/>
      <name val="HelveticaPlain"/>
      <charset val="1"/>
    </font>
    <font>
      <b/>
      <sz val="9"/>
      <color indexed="21"/>
      <name val="Cambria"/>
      <family val="1"/>
    </font>
    <font>
      <sz val="9"/>
      <name val="Cambria"/>
      <family val="1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9"/>
      <name val="Calibri"/>
      <family val="2"/>
      <charset val="238"/>
    </font>
    <font>
      <sz val="11"/>
      <name val="Calibri"/>
      <family val="2"/>
      <charset val="1"/>
    </font>
    <font>
      <sz val="11"/>
      <color indexed="62"/>
      <name val="Calibri"/>
      <family val="2"/>
      <charset val="238"/>
    </font>
    <font>
      <sz val="8"/>
      <name val="Tahoma"/>
      <family val="2"/>
      <charset val="238"/>
    </font>
    <font>
      <sz val="11"/>
      <color indexed="17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color indexed="16"/>
      <name val="Calibri"/>
      <family val="2"/>
      <charset val="238"/>
    </font>
    <font>
      <sz val="8"/>
      <name val="Times New Roman"/>
      <family val="1"/>
    </font>
    <font>
      <sz val="8"/>
      <name val="CHelvPlain"/>
    </font>
    <font>
      <sz val="8"/>
      <name val="HelveticaPlain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Calibri"/>
      <charset val="204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HelveticaPlain"/>
      <charset val="204"/>
    </font>
    <font>
      <b/>
      <sz val="10"/>
      <name val="HelveticaPlain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5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24"/>
      </patternFill>
    </fill>
    <fill>
      <patternFill patternType="solid">
        <fgColor indexed="41"/>
        <bgColor indexed="27"/>
      </patternFill>
    </fill>
    <fill>
      <patternFill patternType="solid">
        <fgColor indexed="31"/>
        <bgColor indexed="41"/>
      </patternFill>
    </fill>
    <fill>
      <patternFill patternType="solid">
        <fgColor indexed="26"/>
        <bgColor indexed="41"/>
      </patternFill>
    </fill>
    <fill>
      <patternFill patternType="solid">
        <fgColor indexed="22"/>
        <bgColor indexed="4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27"/>
      </patternFill>
    </fill>
    <fill>
      <patternFill patternType="solid">
        <fgColor indexed="22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44"/>
      </left>
      <right/>
      <top style="thin">
        <color indexed="44"/>
      </top>
      <bottom style="thin">
        <color indexed="44"/>
      </bottom>
      <diagonal/>
    </border>
    <border>
      <left/>
      <right/>
      <top style="thin">
        <color indexed="44"/>
      </top>
      <bottom style="thin">
        <color indexed="44"/>
      </bottom>
      <diagonal/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  <diagonal/>
    </border>
    <border>
      <left/>
      <right style="thin">
        <color indexed="44"/>
      </right>
      <top style="thin">
        <color indexed="44"/>
      </top>
      <bottom style="thin">
        <color indexed="4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/>
      <bottom style="double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hair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/>
      <right/>
      <top style="thin">
        <color indexed="24"/>
      </top>
      <bottom style="thin">
        <color indexed="24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 style="thin">
        <color indexed="59"/>
      </left>
      <right style="thin">
        <color indexed="8"/>
      </right>
      <top style="thin">
        <color indexed="8"/>
      </top>
      <bottom style="thin">
        <color indexed="59"/>
      </bottom>
      <diagonal/>
    </border>
    <border>
      <left style="thin">
        <color indexed="59"/>
      </left>
      <right style="thin">
        <color indexed="8"/>
      </right>
      <top/>
      <bottom style="thin">
        <color indexed="59"/>
      </bottom>
      <diagonal/>
    </border>
    <border>
      <left/>
      <right/>
      <top style="double">
        <color indexed="8"/>
      </top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 style="hair">
        <color indexed="63"/>
      </left>
      <right style="thin">
        <color indexed="63"/>
      </right>
      <top style="hair">
        <color indexed="63"/>
      </top>
      <bottom style="thin">
        <color indexed="63"/>
      </bottom>
      <diagonal/>
    </border>
    <border>
      <left style="hair">
        <color indexed="63"/>
      </left>
      <right style="thin">
        <color indexed="63"/>
      </right>
      <top/>
      <bottom style="double">
        <color indexed="63"/>
      </bottom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hair">
        <color indexed="58"/>
      </left>
      <right style="thin">
        <color indexed="58"/>
      </right>
      <top style="hair">
        <color indexed="58"/>
      </top>
      <bottom style="thin">
        <color indexed="58"/>
      </bottom>
      <diagonal/>
    </border>
    <border>
      <left style="hair">
        <color indexed="58"/>
      </left>
      <right style="thin">
        <color indexed="58"/>
      </right>
      <top/>
      <bottom style="double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</borders>
  <cellStyleXfs count="22">
    <xf numFmtId="0" fontId="0" fillId="0" borderId="0"/>
    <xf numFmtId="0" fontId="1" fillId="0" borderId="0">
      <alignment horizontal="left" vertical="center" indent="1"/>
    </xf>
    <xf numFmtId="0" fontId="93" fillId="2" borderId="0" applyNumberFormat="0" applyBorder="0" applyProtection="0"/>
    <xf numFmtId="0" fontId="91" fillId="3" borderId="0" applyNumberFormat="0" applyBorder="0" applyProtection="0"/>
    <xf numFmtId="0" fontId="89" fillId="4" borderId="1" applyNumberFormat="0" applyProtection="0"/>
    <xf numFmtId="0" fontId="92" fillId="5" borderId="0" applyNumberFormat="0" applyBorder="0" applyProtection="0"/>
    <xf numFmtId="0" fontId="61" fillId="0" borderId="0"/>
    <xf numFmtId="0" fontId="4" fillId="6" borderId="2" applyNumberFormat="0" applyProtection="0"/>
    <xf numFmtId="0" fontId="23" fillId="0" borderId="3" applyNumberFormat="0" applyFill="0" applyProtection="0"/>
    <xf numFmtId="0" fontId="21" fillId="0" borderId="0" applyNumberFormat="0" applyFill="0" applyBorder="0" applyProtection="0"/>
    <xf numFmtId="0" fontId="2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2" fillId="0" borderId="0"/>
    <xf numFmtId="0" fontId="75" fillId="0" borderId="0"/>
    <xf numFmtId="0" fontId="2" fillId="0" borderId="0"/>
    <xf numFmtId="0" fontId="2" fillId="0" borderId="0"/>
    <xf numFmtId="0" fontId="6" fillId="7" borderId="4">
      <alignment vertical="center"/>
    </xf>
    <xf numFmtId="0" fontId="7" fillId="0" borderId="4">
      <alignment horizontal="left" vertical="center" wrapText="1"/>
      <protection locked="0"/>
    </xf>
    <xf numFmtId="0" fontId="23" fillId="0" borderId="5" applyNumberFormat="0" applyFill="0" applyAlignment="0" applyProtection="0"/>
  </cellStyleXfs>
  <cellXfs count="776">
    <xf numFmtId="0" fontId="0" fillId="0" borderId="0" xfId="0"/>
    <xf numFmtId="0" fontId="0" fillId="0" borderId="0" xfId="0" applyFont="1"/>
    <xf numFmtId="0" fontId="11" fillId="0" borderId="0" xfId="0" applyFont="1"/>
    <xf numFmtId="172" fontId="12" fillId="0" borderId="6" xfId="20" applyNumberFormat="1" applyFont="1" applyBorder="1" applyAlignment="1" applyProtection="1">
      <alignment horizontal="left" vertical="center"/>
    </xf>
    <xf numFmtId="172" fontId="12" fillId="0" borderId="7" xfId="20" applyNumberFormat="1" applyFont="1" applyBorder="1" applyAlignment="1" applyProtection="1">
      <alignment horizontal="left" vertical="center"/>
    </xf>
    <xf numFmtId="172" fontId="12" fillId="8" borderId="7" xfId="20" applyNumberFormat="1" applyFont="1" applyFill="1" applyBorder="1" applyAlignment="1" applyProtection="1">
      <alignment horizontal="left" vertical="center"/>
    </xf>
    <xf numFmtId="0" fontId="2" fillId="0" borderId="0" xfId="10"/>
    <xf numFmtId="173" fontId="13" fillId="9" borderId="8" xfId="19" applyNumberFormat="1" applyFont="1" applyFill="1" applyBorder="1" applyProtection="1">
      <alignment vertical="center"/>
    </xf>
    <xf numFmtId="173" fontId="13" fillId="9" borderId="8" xfId="19" applyNumberFormat="1" applyFont="1" applyFill="1" applyBorder="1" applyAlignment="1" applyProtection="1">
      <alignment horizontal="right" vertical="center"/>
    </xf>
    <xf numFmtId="172" fontId="14" fillId="0" borderId="6" xfId="20" applyNumberFormat="1" applyFont="1" applyFill="1" applyBorder="1" applyAlignment="1" applyProtection="1">
      <alignment horizontal="left" vertical="center" indent="1"/>
    </xf>
    <xf numFmtId="172" fontId="14" fillId="0" borderId="7" xfId="20" applyNumberFormat="1" applyFont="1" applyFill="1" applyBorder="1" applyAlignment="1" applyProtection="1">
      <alignment horizontal="left" vertical="center" wrapText="1" indent="1"/>
    </xf>
    <xf numFmtId="172" fontId="14" fillId="0" borderId="9" xfId="20" applyNumberFormat="1" applyFont="1" applyFill="1" applyBorder="1" applyAlignment="1" applyProtection="1">
      <alignment horizontal="left" vertical="center" wrapText="1" indent="1"/>
    </xf>
    <xf numFmtId="172" fontId="14" fillId="0" borderId="7" xfId="20" applyNumberFormat="1" applyFont="1" applyBorder="1" applyAlignment="1" applyProtection="1">
      <alignment horizontal="right" vertical="center"/>
    </xf>
    <xf numFmtId="172" fontId="14" fillId="0" borderId="9" xfId="20" applyNumberFormat="1" applyFont="1" applyBorder="1" applyAlignment="1" applyProtection="1">
      <alignment horizontal="right" vertical="center"/>
    </xf>
    <xf numFmtId="0" fontId="2" fillId="0" borderId="0" xfId="10" applyFont="1" applyAlignment="1" applyProtection="1">
      <alignment horizontal="left"/>
    </xf>
    <xf numFmtId="49" fontId="2" fillId="0" borderId="0" xfId="10" applyNumberFormat="1" applyFont="1" applyFill="1" applyProtection="1"/>
    <xf numFmtId="0" fontId="15" fillId="0" borderId="0" xfId="10" applyFont="1" applyFill="1" applyProtection="1"/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15" fillId="0" borderId="0" xfId="10" applyFont="1" applyFill="1" applyAlignment="1" applyProtection="1">
      <alignment horizontal="center" vertical="center"/>
    </xf>
    <xf numFmtId="3" fontId="17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3" fontId="16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3" borderId="10" xfId="0" applyFont="1" applyFill="1" applyBorder="1" applyAlignment="1" applyProtection="1">
      <alignment horizontal="center" vertical="center" wrapText="1"/>
    </xf>
    <xf numFmtId="0" fontId="16" fillId="0" borderId="10" xfId="0" applyFont="1" applyBorder="1" applyProtection="1">
      <protection locked="0"/>
    </xf>
    <xf numFmtId="3" fontId="16" fillId="3" borderId="10" xfId="0" applyNumberFormat="1" applyFont="1" applyFill="1" applyBorder="1" applyAlignment="1" applyProtection="1">
      <alignment horizontal="center" vertical="center" wrapText="1"/>
    </xf>
    <xf numFmtId="3" fontId="16" fillId="10" borderId="10" xfId="0" applyNumberFormat="1" applyFont="1" applyFill="1" applyBorder="1" applyProtection="1"/>
    <xf numFmtId="0" fontId="16" fillId="0" borderId="10" xfId="0" applyFont="1" applyFill="1" applyBorder="1" applyProtection="1">
      <protection locked="0"/>
    </xf>
    <xf numFmtId="0" fontId="16" fillId="10" borderId="10" xfId="0" applyFont="1" applyFill="1" applyBorder="1" applyProtection="1"/>
    <xf numFmtId="0" fontId="18" fillId="0" borderId="0" xfId="10" applyFont="1" applyProtection="1"/>
    <xf numFmtId="0" fontId="16" fillId="3" borderId="10" xfId="0" applyFont="1" applyFill="1" applyBorder="1" applyAlignment="1" applyProtection="1">
      <alignment horizontal="right" vertical="center" wrapText="1"/>
    </xf>
    <xf numFmtId="3" fontId="16" fillId="3" borderId="10" xfId="0" applyNumberFormat="1" applyFont="1" applyFill="1" applyBorder="1" applyProtection="1"/>
    <xf numFmtId="0" fontId="16" fillId="3" borderId="10" xfId="0" applyFont="1" applyFill="1" applyBorder="1" applyProtection="1"/>
    <xf numFmtId="173" fontId="13" fillId="9" borderId="6" xfId="19" applyNumberFormat="1" applyFont="1" applyFill="1" applyBorder="1" applyProtection="1">
      <alignment vertical="center"/>
    </xf>
    <xf numFmtId="173" fontId="13" fillId="9" borderId="9" xfId="19" applyNumberFormat="1" applyFont="1" applyFill="1" applyBorder="1" applyAlignment="1" applyProtection="1">
      <alignment horizontal="right" vertical="center"/>
    </xf>
    <xf numFmtId="172" fontId="14" fillId="0" borderId="6" xfId="20" applyNumberFormat="1" applyFont="1" applyBorder="1" applyAlignment="1" applyProtection="1">
      <alignment horizontal="left" vertical="center" indent="1"/>
    </xf>
    <xf numFmtId="172" fontId="14" fillId="0" borderId="7" xfId="20" applyNumberFormat="1" applyFont="1" applyBorder="1" applyAlignment="1" applyProtection="1">
      <alignment horizontal="left" vertical="center" indent="1"/>
    </xf>
    <xf numFmtId="172" fontId="14" fillId="0" borderId="9" xfId="20" applyNumberFormat="1" applyFont="1" applyBorder="1" applyAlignment="1" applyProtection="1">
      <alignment horizontal="left" vertical="center" indent="1"/>
    </xf>
    <xf numFmtId="3" fontId="15" fillId="0" borderId="0" xfId="10" applyNumberFormat="1" applyFont="1" applyProtection="1"/>
    <xf numFmtId="3" fontId="18" fillId="0" borderId="0" xfId="10" applyNumberFormat="1" applyFont="1" applyProtection="1"/>
    <xf numFmtId="0" fontId="15" fillId="0" borderId="0" xfId="10" applyFont="1" applyProtection="1"/>
    <xf numFmtId="0" fontId="15" fillId="0" borderId="0" xfId="10" applyFont="1" applyAlignment="1" applyProtection="1">
      <alignment horizontal="center" vertical="center" wrapText="1"/>
    </xf>
    <xf numFmtId="172" fontId="12" fillId="0" borderId="9" xfId="20" applyNumberFormat="1" applyFont="1" applyBorder="1" applyAlignment="1" applyProtection="1">
      <alignment horizontal="left" vertical="center"/>
    </xf>
    <xf numFmtId="0" fontId="2" fillId="0" borderId="0" xfId="10" applyNumberFormat="1" applyFont="1" applyFill="1" applyProtection="1"/>
    <xf numFmtId="0" fontId="16" fillId="8" borderId="10" xfId="10" applyFont="1" applyFill="1" applyBorder="1" applyAlignment="1" applyProtection="1">
      <alignment horizontal="center" vertical="center" textRotation="90" wrapText="1"/>
    </xf>
    <xf numFmtId="0" fontId="16" fillId="0" borderId="10" xfId="10" applyFont="1" applyFill="1" applyBorder="1" applyAlignment="1" applyProtection="1">
      <alignment horizontal="center" vertical="center" textRotation="90" wrapText="1"/>
    </xf>
    <xf numFmtId="0" fontId="19" fillId="0" borderId="0" xfId="10" applyFont="1" applyAlignment="1" applyProtection="1">
      <alignment horizontal="center" vertical="center" wrapText="1"/>
    </xf>
    <xf numFmtId="0" fontId="16" fillId="0" borderId="10" xfId="10" applyFont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3" fontId="16" fillId="10" borderId="10" xfId="0" applyNumberFormat="1" applyFont="1" applyFill="1" applyBorder="1" applyAlignment="1" applyProtection="1">
      <alignment horizontal="center" vertical="center"/>
    </xf>
    <xf numFmtId="0" fontId="16" fillId="0" borderId="10" xfId="10" applyFont="1" applyBorder="1" applyAlignment="1" applyProtection="1">
      <alignment horizontal="center" vertical="center"/>
      <protection locked="0"/>
    </xf>
    <xf numFmtId="0" fontId="16" fillId="0" borderId="10" xfId="10" applyFont="1" applyFill="1" applyBorder="1" applyAlignment="1" applyProtection="1">
      <alignment horizontal="center" vertical="center" wrapText="1"/>
      <protection locked="0"/>
    </xf>
    <xf numFmtId="0" fontId="16" fillId="3" borderId="10" xfId="10" applyFont="1" applyFill="1" applyBorder="1" applyAlignment="1" applyProtection="1">
      <alignment horizontal="center" vertical="center" wrapText="1"/>
    </xf>
    <xf numFmtId="0" fontId="8" fillId="0" borderId="0" xfId="10" applyFont="1" applyProtection="1"/>
    <xf numFmtId="0" fontId="17" fillId="0" borderId="0" xfId="10" applyFont="1" applyFill="1" applyBorder="1" applyAlignment="1" applyProtection="1">
      <alignment horizontal="left"/>
    </xf>
    <xf numFmtId="0" fontId="18" fillId="0" borderId="0" xfId="10" applyFont="1" applyAlignment="1" applyProtection="1"/>
    <xf numFmtId="0" fontId="17" fillId="8" borderId="10" xfId="0" applyFont="1" applyFill="1" applyBorder="1" applyAlignment="1" applyProtection="1">
      <alignment horizontal="center" vertical="center" textRotation="90" wrapText="1"/>
    </xf>
    <xf numFmtId="0" fontId="17" fillId="9" borderId="10" xfId="0" applyFont="1" applyFill="1" applyBorder="1" applyAlignment="1" applyProtection="1">
      <alignment horizontal="center" vertical="center" textRotation="90" wrapText="1"/>
    </xf>
    <xf numFmtId="3" fontId="17" fillId="8" borderId="10" xfId="0" applyNumberFormat="1" applyFont="1" applyFill="1" applyBorder="1" applyAlignment="1" applyProtection="1">
      <alignment horizontal="center" vertical="center" textRotation="90" wrapText="1"/>
    </xf>
    <xf numFmtId="3" fontId="17" fillId="8" borderId="10" xfId="10" applyNumberFormat="1" applyFont="1" applyFill="1" applyBorder="1" applyAlignment="1" applyProtection="1">
      <alignment horizontal="center" vertical="center" textRotation="90" wrapText="1"/>
    </xf>
    <xf numFmtId="0" fontId="15" fillId="0" borderId="0" xfId="10" applyFont="1" applyAlignment="1" applyProtection="1"/>
    <xf numFmtId="0" fontId="16" fillId="8" borderId="10" xfId="0" applyFont="1" applyFill="1" applyBorder="1" applyAlignment="1" applyProtection="1">
      <alignment horizontal="left" vertical="center" wrapText="1"/>
    </xf>
    <xf numFmtId="0" fontId="16" fillId="10" borderId="10" xfId="0" applyFont="1" applyFill="1" applyBorder="1" applyAlignment="1" applyProtection="1">
      <alignment horizontal="center" vertical="center" wrapText="1"/>
    </xf>
    <xf numFmtId="3" fontId="16" fillId="10" borderId="10" xfId="0" applyNumberFormat="1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left" wrapText="1"/>
    </xf>
    <xf numFmtId="0" fontId="16" fillId="3" borderId="10" xfId="0" applyFont="1" applyFill="1" applyBorder="1" applyAlignment="1" applyProtection="1">
      <alignment horizontal="center" vertical="center"/>
    </xf>
    <xf numFmtId="0" fontId="16" fillId="0" borderId="0" xfId="10" applyFont="1" applyBorder="1" applyAlignment="1" applyProtection="1">
      <alignment vertical="center"/>
    </xf>
    <xf numFmtId="0" fontId="16" fillId="0" borderId="0" xfId="10" applyFont="1" applyBorder="1" applyAlignment="1" applyProtection="1">
      <alignment vertical="center" wrapText="1"/>
    </xf>
    <xf numFmtId="0" fontId="16" fillId="0" borderId="0" xfId="10" applyFont="1" applyProtection="1"/>
    <xf numFmtId="0" fontId="19" fillId="0" borderId="0" xfId="10" applyFont="1" applyAlignment="1" applyProtection="1">
      <alignment horizontal="right"/>
    </xf>
    <xf numFmtId="0" fontId="2" fillId="0" borderId="0" xfId="10" applyFont="1" applyProtection="1"/>
    <xf numFmtId="0" fontId="16" fillId="0" borderId="10" xfId="10" applyFont="1" applyBorder="1" applyAlignment="1" applyProtection="1">
      <alignment vertical="center" wrapText="1"/>
    </xf>
    <xf numFmtId="0" fontId="20" fillId="3" borderId="10" xfId="17" applyFont="1" applyFill="1" applyBorder="1" applyAlignment="1" applyProtection="1">
      <alignment horizontal="right"/>
    </xf>
    <xf numFmtId="0" fontId="2" fillId="0" borderId="0" xfId="18" applyFont="1" applyAlignment="1" applyProtection="1">
      <alignment horizontal="right"/>
    </xf>
    <xf numFmtId="0" fontId="17" fillId="8" borderId="10" xfId="17" applyFont="1" applyFill="1" applyBorder="1" applyAlignment="1" applyProtection="1">
      <alignment horizontal="center" vertical="center" wrapText="1"/>
    </xf>
    <xf numFmtId="0" fontId="16" fillId="0" borderId="10" xfId="10" applyFont="1" applyBorder="1" applyProtection="1">
      <protection locked="0"/>
    </xf>
    <xf numFmtId="0" fontId="16" fillId="0" borderId="10" xfId="17" applyFont="1" applyFill="1" applyBorder="1" applyAlignment="1" applyProtection="1">
      <alignment horizontal="right"/>
      <protection locked="0"/>
    </xf>
    <xf numFmtId="0" fontId="16" fillId="10" borderId="10" xfId="17" applyFont="1" applyFill="1" applyBorder="1" applyAlignment="1" applyProtection="1">
      <alignment horizontal="right"/>
    </xf>
    <xf numFmtId="0" fontId="16" fillId="0" borderId="10" xfId="17" applyFont="1" applyBorder="1" applyProtection="1">
      <protection locked="0"/>
    </xf>
    <xf numFmtId="0" fontId="16" fillId="0" borderId="10" xfId="17" applyFont="1" applyBorder="1" applyAlignment="1" applyProtection="1">
      <alignment wrapText="1"/>
      <protection locked="0"/>
    </xf>
    <xf numFmtId="0" fontId="16" fillId="0" borderId="10" xfId="15" applyFont="1" applyBorder="1" applyProtection="1">
      <protection locked="0"/>
    </xf>
    <xf numFmtId="0" fontId="19" fillId="0" borderId="0" xfId="15" applyFont="1" applyProtection="1"/>
    <xf numFmtId="0" fontId="20" fillId="3" borderId="10" xfId="15" applyFont="1" applyFill="1" applyBorder="1" applyAlignment="1" applyProtection="1">
      <alignment horizontal="right" vertical="center"/>
    </xf>
    <xf numFmtId="0" fontId="20" fillId="10" borderId="10" xfId="17" applyFont="1" applyFill="1" applyBorder="1" applyAlignment="1" applyProtection="1">
      <alignment horizontal="right"/>
    </xf>
    <xf numFmtId="172" fontId="14" fillId="0" borderId="0" xfId="20" applyNumberFormat="1" applyFont="1" applyBorder="1" applyAlignment="1" applyProtection="1">
      <alignment horizontal="left" vertical="center" indent="1"/>
    </xf>
    <xf numFmtId="0" fontId="21" fillId="8" borderId="0" xfId="9" applyNumberFormat="1" applyFill="1" applyBorder="1" applyAlignment="1" applyProtection="1"/>
    <xf numFmtId="0" fontId="22" fillId="0" borderId="0" xfId="0" applyFont="1" applyFill="1" applyBorder="1" applyAlignment="1"/>
    <xf numFmtId="0" fontId="22" fillId="0" borderId="0" xfId="0" applyFont="1" applyBorder="1"/>
    <xf numFmtId="172" fontId="12" fillId="0" borderId="0" xfId="20" applyNumberFormat="1" applyFont="1" applyBorder="1" applyAlignment="1" applyProtection="1">
      <alignment horizontal="left" vertical="center"/>
    </xf>
    <xf numFmtId="0" fontId="0" fillId="0" borderId="0" xfId="0" applyBorder="1"/>
    <xf numFmtId="0" fontId="19" fillId="0" borderId="0" xfId="0" applyFont="1" applyBorder="1" applyAlignment="1">
      <alignment horizontal="right"/>
    </xf>
    <xf numFmtId="0" fontId="23" fillId="0" borderId="3" xfId="8" applyNumberFormat="1" applyFill="1" applyAlignment="1" applyProtection="1"/>
    <xf numFmtId="0" fontId="23" fillId="0" borderId="3" xfId="8" applyNumberFormat="1" applyFont="1" applyFill="1" applyAlignment="1" applyProtection="1">
      <alignment vertical="center" wrapText="1"/>
    </xf>
    <xf numFmtId="3" fontId="23" fillId="0" borderId="3" xfId="8" applyNumberFormat="1" applyFill="1" applyAlignment="1" applyProtection="1"/>
    <xf numFmtId="0" fontId="23" fillId="0" borderId="11" xfId="8" applyNumberFormat="1" applyFill="1" applyBorder="1" applyAlignment="1" applyProtection="1"/>
    <xf numFmtId="0" fontId="24" fillId="0" borderId="12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right" vertical="center"/>
    </xf>
    <xf numFmtId="0" fontId="16" fillId="0" borderId="16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right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/>
    </xf>
    <xf numFmtId="0" fontId="0" fillId="0" borderId="0" xfId="0" applyFont="1" applyFill="1" applyAlignment="1"/>
    <xf numFmtId="0" fontId="11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/>
    </xf>
    <xf numFmtId="174" fontId="2" fillId="0" borderId="10" xfId="0" applyNumberFormat="1" applyFont="1" applyFill="1" applyBorder="1" applyAlignment="1">
      <alignment horizontal="right" vertical="center"/>
    </xf>
    <xf numFmtId="0" fontId="2" fillId="8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vertical="center"/>
    </xf>
    <xf numFmtId="174" fontId="26" fillId="0" borderId="1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right" vertical="center"/>
    </xf>
    <xf numFmtId="0" fontId="2" fillId="0" borderId="16" xfId="0" applyFont="1" applyFill="1" applyBorder="1" applyAlignment="1">
      <alignment horizontal="right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righ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right" vertical="center"/>
    </xf>
    <xf numFmtId="0" fontId="2" fillId="0" borderId="32" xfId="0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right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174" fontId="17" fillId="8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0" xfId="0" applyFont="1"/>
    <xf numFmtId="0" fontId="2" fillId="0" borderId="27" xfId="0" applyFont="1" applyFill="1" applyBorder="1" applyAlignment="1">
      <alignment vertical="center"/>
    </xf>
    <xf numFmtId="0" fontId="2" fillId="0" borderId="34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8" fillId="0" borderId="0" xfId="0" applyFont="1" applyFill="1" applyAlignment="1"/>
    <xf numFmtId="173" fontId="29" fillId="7" borderId="35" xfId="19" applyNumberFormat="1" applyFont="1" applyFill="1" applyBorder="1" applyProtection="1">
      <alignment vertical="center"/>
    </xf>
    <xf numFmtId="173" fontId="29" fillId="7" borderId="36" xfId="19" applyNumberFormat="1" applyFont="1" applyFill="1" applyBorder="1" applyAlignment="1" applyProtection="1">
      <alignment horizontal="right" vertical="center"/>
    </xf>
    <xf numFmtId="172" fontId="14" fillId="0" borderId="35" xfId="20" applyNumberFormat="1" applyFont="1" applyBorder="1" applyAlignment="1" applyProtection="1">
      <alignment horizontal="left" vertical="center" indent="1"/>
    </xf>
    <xf numFmtId="172" fontId="14" fillId="0" borderId="37" xfId="20" applyNumberFormat="1" applyFont="1" applyBorder="1" applyAlignment="1" applyProtection="1">
      <alignment horizontal="left" vertical="center" indent="1"/>
    </xf>
    <xf numFmtId="172" fontId="14" fillId="0" borderId="36" xfId="20" applyNumberFormat="1" applyFont="1" applyBorder="1" applyAlignment="1" applyProtection="1">
      <alignment horizontal="left" vertical="center" indent="1"/>
    </xf>
    <xf numFmtId="172" fontId="12" fillId="0" borderId="35" xfId="20" applyNumberFormat="1" applyFont="1" applyBorder="1" applyAlignment="1" applyProtection="1">
      <alignment horizontal="left" vertical="center"/>
    </xf>
    <xf numFmtId="172" fontId="12" fillId="0" borderId="37" xfId="20" applyNumberFormat="1" applyFont="1" applyBorder="1" applyAlignment="1" applyProtection="1">
      <alignment horizontal="left" vertical="center"/>
    </xf>
    <xf numFmtId="172" fontId="12" fillId="0" borderId="36" xfId="20" applyNumberFormat="1" applyFont="1" applyBorder="1" applyAlignment="1" applyProtection="1">
      <alignment horizontal="left" vertical="center"/>
    </xf>
    <xf numFmtId="0" fontId="11" fillId="0" borderId="0" xfId="0" applyFont="1" applyFill="1" applyAlignment="1">
      <alignment horizontal="right" vertical="center"/>
    </xf>
    <xf numFmtId="0" fontId="30" fillId="0" borderId="10" xfId="0" applyFont="1" applyFill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vertical="center"/>
    </xf>
    <xf numFmtId="0" fontId="30" fillId="8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right" vertical="center"/>
    </xf>
    <xf numFmtId="0" fontId="30" fillId="0" borderId="10" xfId="0" applyFont="1" applyFill="1" applyBorder="1" applyAlignment="1">
      <alignment horizontal="left" vertical="center"/>
    </xf>
    <xf numFmtId="174" fontId="30" fillId="8" borderId="10" xfId="0" applyNumberFormat="1" applyFont="1" applyFill="1" applyBorder="1" applyAlignment="1">
      <alignment horizontal="right" vertical="center"/>
    </xf>
    <xf numFmtId="174" fontId="30" fillId="0" borderId="1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8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33" fillId="11" borderId="10" xfId="10" applyFont="1" applyFill="1" applyBorder="1" applyAlignment="1">
      <alignment horizontal="left" vertical="center" wrapText="1"/>
    </xf>
    <xf numFmtId="0" fontId="0" fillId="11" borderId="10" xfId="0" applyFill="1" applyBorder="1"/>
    <xf numFmtId="0" fontId="33" fillId="11" borderId="10" xfId="10" applyFont="1" applyFill="1" applyBorder="1" applyAlignment="1">
      <alignment horizontal="center" vertical="center" wrapText="1"/>
    </xf>
    <xf numFmtId="0" fontId="34" fillId="0" borderId="10" xfId="10" applyNumberFormat="1" applyFont="1" applyFill="1" applyBorder="1" applyAlignment="1" applyProtection="1">
      <alignment vertical="center" wrapText="1"/>
    </xf>
    <xf numFmtId="0" fontId="35" fillId="0" borderId="10" xfId="10" applyFont="1" applyBorder="1" applyAlignment="1">
      <alignment horizontal="left" vertical="center" wrapText="1"/>
    </xf>
    <xf numFmtId="0" fontId="0" fillId="0" borderId="10" xfId="0" applyBorder="1"/>
    <xf numFmtId="0" fontId="35" fillId="0" borderId="10" xfId="10" applyFont="1" applyFill="1" applyBorder="1" applyAlignment="1">
      <alignment horizontal="left" vertical="center" wrapText="1"/>
    </xf>
    <xf numFmtId="0" fontId="33" fillId="11" borderId="10" xfId="10" applyFont="1" applyFill="1" applyBorder="1" applyAlignment="1">
      <alignment wrapText="1"/>
    </xf>
    <xf numFmtId="49" fontId="35" fillId="0" borderId="10" xfId="10" applyNumberFormat="1" applyFont="1" applyBorder="1" applyAlignment="1">
      <alignment horizontal="left" vertical="center" wrapText="1"/>
    </xf>
    <xf numFmtId="0" fontId="34" fillId="8" borderId="10" xfId="10" applyNumberFormat="1" applyFont="1" applyFill="1" applyBorder="1" applyAlignment="1" applyProtection="1">
      <alignment vertical="center" wrapText="1"/>
    </xf>
    <xf numFmtId="0" fontId="33" fillId="11" borderId="10" xfId="10" applyFont="1" applyFill="1" applyBorder="1" applyAlignment="1">
      <alignment vertical="center" wrapText="1"/>
    </xf>
    <xf numFmtId="49" fontId="35" fillId="8" borderId="10" xfId="10" applyNumberFormat="1" applyFont="1" applyFill="1" applyBorder="1" applyAlignment="1">
      <alignment horizontal="left" vertical="center" wrapText="1"/>
    </xf>
    <xf numFmtId="49" fontId="35" fillId="0" borderId="10" xfId="10" applyNumberFormat="1" applyFont="1" applyFill="1" applyBorder="1" applyAlignment="1">
      <alignment horizontal="left" vertical="center" wrapText="1"/>
    </xf>
    <xf numFmtId="0" fontId="38" fillId="0" borderId="10" xfId="10" applyNumberFormat="1" applyFont="1" applyFill="1" applyBorder="1" applyAlignment="1" applyProtection="1">
      <alignment vertical="center" wrapText="1"/>
    </xf>
    <xf numFmtId="0" fontId="35" fillId="8" borderId="10" xfId="10" applyFont="1" applyFill="1" applyBorder="1" applyAlignment="1">
      <alignment horizontal="left" vertical="center" wrapText="1"/>
    </xf>
    <xf numFmtId="0" fontId="39" fillId="11" borderId="10" xfId="10" applyFont="1" applyFill="1" applyBorder="1" applyAlignment="1">
      <alignment horizontal="center" vertical="center" wrapText="1"/>
    </xf>
    <xf numFmtId="0" fontId="39" fillId="11" borderId="22" xfId="0" applyFont="1" applyFill="1" applyBorder="1" applyAlignment="1">
      <alignment horizontal="center" wrapText="1"/>
    </xf>
    <xf numFmtId="0" fontId="39" fillId="11" borderId="10" xfId="0" applyFont="1" applyFill="1" applyBorder="1" applyAlignment="1">
      <alignment wrapText="1"/>
    </xf>
    <xf numFmtId="0" fontId="35" fillId="0" borderId="10" xfId="10" applyFont="1" applyBorder="1" applyAlignment="1">
      <alignment horizontal="left" wrapText="1"/>
    </xf>
    <xf numFmtId="0" fontId="34" fillId="0" borderId="10" xfId="10" applyNumberFormat="1" applyFont="1" applyFill="1" applyBorder="1" applyAlignment="1" applyProtection="1">
      <alignment wrapText="1"/>
    </xf>
    <xf numFmtId="0" fontId="39" fillId="11" borderId="10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vertical="center"/>
    </xf>
    <xf numFmtId="0" fontId="26" fillId="0" borderId="39" xfId="0" applyFont="1" applyFill="1" applyBorder="1" applyAlignment="1">
      <alignment vertical="center"/>
    </xf>
    <xf numFmtId="0" fontId="26" fillId="0" borderId="40" xfId="0" applyFont="1" applyFill="1" applyBorder="1" applyAlignment="1">
      <alignment vertical="center"/>
    </xf>
    <xf numFmtId="49" fontId="2" fillId="0" borderId="10" xfId="0" applyNumberFormat="1" applyFont="1" applyFill="1" applyBorder="1"/>
    <xf numFmtId="0" fontId="2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center"/>
    </xf>
    <xf numFmtId="0" fontId="26" fillId="0" borderId="2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 wrapText="1"/>
    </xf>
    <xf numFmtId="0" fontId="40" fillId="0" borderId="28" xfId="0" applyFont="1" applyBorder="1"/>
    <xf numFmtId="0" fontId="2" fillId="0" borderId="1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vertical="center" wrapText="1"/>
    </xf>
    <xf numFmtId="0" fontId="26" fillId="0" borderId="27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28" fillId="0" borderId="0" xfId="0" applyFont="1" applyAlignment="1"/>
    <xf numFmtId="0" fontId="41" fillId="0" borderId="0" xfId="0" applyFont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2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39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175" fontId="2" fillId="8" borderId="28" xfId="0" applyNumberFormat="1" applyFont="1" applyFill="1" applyBorder="1" applyAlignment="1">
      <alignment vertical="center"/>
    </xf>
    <xf numFmtId="175" fontId="2" fillId="8" borderId="27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175" fontId="2" fillId="0" borderId="10" xfId="0" applyNumberFormat="1" applyFont="1" applyBorder="1" applyAlignment="1">
      <alignment horizontal="center" vertical="center"/>
    </xf>
    <xf numFmtId="175" fontId="2" fillId="0" borderId="28" xfId="0" applyNumberFormat="1" applyFont="1" applyBorder="1" applyAlignment="1">
      <alignment vertical="center"/>
    </xf>
    <xf numFmtId="175" fontId="2" fillId="0" borderId="27" xfId="0" applyNumberFormat="1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4" xfId="0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/>
    </xf>
    <xf numFmtId="175" fontId="2" fillId="8" borderId="28" xfId="0" applyNumberFormat="1" applyFont="1" applyFill="1" applyBorder="1" applyAlignment="1">
      <alignment horizontal="left" vertical="center"/>
    </xf>
    <xf numFmtId="175" fontId="2" fillId="8" borderId="27" xfId="0" applyNumberFormat="1" applyFont="1" applyFill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29" xfId="0" applyFont="1" applyBorder="1" applyAlignment="1">
      <alignment horizontal="left" vertical="center"/>
    </xf>
    <xf numFmtId="0" fontId="2" fillId="0" borderId="4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44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0" fillId="0" borderId="0" xfId="0" applyFont="1" applyAlignment="1"/>
    <xf numFmtId="0" fontId="43" fillId="0" borderId="0" xfId="0" applyFont="1"/>
    <xf numFmtId="0" fontId="43" fillId="0" borderId="0" xfId="0" applyFont="1" applyFill="1" applyBorder="1" applyAlignment="1">
      <alignment vertical="center"/>
    </xf>
    <xf numFmtId="0" fontId="43" fillId="0" borderId="0" xfId="0" applyFont="1" applyFill="1" applyAlignment="1">
      <alignment vertical="center"/>
    </xf>
    <xf numFmtId="0" fontId="43" fillId="0" borderId="0" xfId="0" applyFont="1" applyBorder="1"/>
    <xf numFmtId="0" fontId="44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17" fillId="0" borderId="13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33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49" fontId="0" fillId="0" borderId="10" xfId="0" applyNumberFormat="1" applyFont="1" applyBorder="1"/>
    <xf numFmtId="0" fontId="2" fillId="0" borderId="10" xfId="0" applyFont="1" applyBorder="1" applyAlignment="1">
      <alignment vertical="center" wrapText="1"/>
    </xf>
    <xf numFmtId="175" fontId="16" fillId="0" borderId="28" xfId="0" applyNumberFormat="1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2" fillId="12" borderId="38" xfId="0" applyFont="1" applyFill="1" applyBorder="1" applyAlignment="1">
      <alignment vertical="center"/>
    </xf>
    <xf numFmtId="0" fontId="2" fillId="12" borderId="40" xfId="0" applyFont="1" applyFill="1" applyBorder="1" applyAlignment="1">
      <alignment vertical="center"/>
    </xf>
    <xf numFmtId="0" fontId="2" fillId="12" borderId="28" xfId="0" applyFont="1" applyFill="1" applyBorder="1" applyAlignment="1">
      <alignment vertical="center"/>
    </xf>
    <xf numFmtId="0" fontId="2" fillId="12" borderId="27" xfId="0" applyFont="1" applyFill="1" applyBorder="1" applyAlignment="1">
      <alignment vertical="center"/>
    </xf>
    <xf numFmtId="175" fontId="2" fillId="12" borderId="41" xfId="0" applyNumberFormat="1" applyFont="1" applyFill="1" applyBorder="1" applyAlignment="1">
      <alignment vertical="center"/>
    </xf>
    <xf numFmtId="175" fontId="2" fillId="12" borderId="42" xfId="0" applyNumberFormat="1" applyFont="1" applyFill="1" applyBorder="1" applyAlignment="1">
      <alignment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31" fillId="0" borderId="0" xfId="0" applyFont="1" applyFill="1" applyBorder="1"/>
    <xf numFmtId="0" fontId="2" fillId="0" borderId="0" xfId="0" applyFont="1" applyBorder="1"/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2" fillId="0" borderId="40" xfId="0" applyFont="1" applyFill="1" applyBorder="1" applyAlignment="1">
      <alignment vertical="center" wrapText="1"/>
    </xf>
    <xf numFmtId="0" fontId="2" fillId="0" borderId="46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46" fillId="0" borderId="46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vertical="center" wrapText="1"/>
    </xf>
    <xf numFmtId="0" fontId="2" fillId="0" borderId="34" xfId="0" applyFont="1" applyFill="1" applyBorder="1" applyAlignment="1">
      <alignment vertical="center"/>
    </xf>
    <xf numFmtId="0" fontId="46" fillId="0" borderId="27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vertical="center"/>
    </xf>
    <xf numFmtId="0" fontId="2" fillId="0" borderId="47" xfId="0" applyFont="1" applyFill="1" applyBorder="1" applyAlignment="1">
      <alignment vertical="center"/>
    </xf>
    <xf numFmtId="0" fontId="2" fillId="0" borderId="22" xfId="0" applyFont="1" applyFill="1" applyBorder="1" applyAlignment="1">
      <alignment vertical="center"/>
    </xf>
    <xf numFmtId="0" fontId="46" fillId="0" borderId="10" xfId="0" applyFont="1" applyFill="1" applyBorder="1" applyAlignment="1">
      <alignment horizontal="center" vertical="center" wrapText="1"/>
    </xf>
    <xf numFmtId="0" fontId="2" fillId="0" borderId="27" xfId="0" applyFont="1" applyBorder="1" applyAlignment="1"/>
    <xf numFmtId="0" fontId="2" fillId="0" borderId="27" xfId="0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2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7" xfId="0" applyFont="1" applyFill="1" applyBorder="1" applyAlignment="1"/>
    <xf numFmtId="0" fontId="2" fillId="0" borderId="28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33" xfId="0" applyFont="1" applyFill="1" applyBorder="1" applyAlignment="1"/>
    <xf numFmtId="0" fontId="0" fillId="0" borderId="0" xfId="0" applyFont="1" applyBorder="1"/>
    <xf numFmtId="0" fontId="11" fillId="0" borderId="0" xfId="0" applyFont="1" applyBorder="1"/>
    <xf numFmtId="0" fontId="48" fillId="8" borderId="0" xfId="9" applyNumberFormat="1" applyFont="1" applyFill="1" applyBorder="1" applyAlignment="1" applyProtection="1"/>
    <xf numFmtId="0" fontId="11" fillId="0" borderId="0" xfId="0" applyFont="1" applyFill="1"/>
    <xf numFmtId="0" fontId="11" fillId="0" borderId="0" xfId="0" applyFont="1" applyBorder="1" applyAlignment="1">
      <alignment horizontal="center"/>
    </xf>
    <xf numFmtId="49" fontId="32" fillId="9" borderId="10" xfId="0" applyNumberFormat="1" applyFont="1" applyFill="1" applyBorder="1"/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" fontId="50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/>
    <xf numFmtId="0" fontId="44" fillId="0" borderId="0" xfId="0" applyFont="1" applyBorder="1"/>
    <xf numFmtId="0" fontId="19" fillId="0" borderId="0" xfId="0" applyFont="1" applyBorder="1"/>
    <xf numFmtId="0" fontId="44" fillId="0" borderId="0" xfId="0" applyFont="1"/>
    <xf numFmtId="0" fontId="19" fillId="0" borderId="10" xfId="0" applyFont="1" applyBorder="1"/>
    <xf numFmtId="0" fontId="43" fillId="0" borderId="0" xfId="0" applyFont="1" applyBorder="1" applyAlignment="1"/>
    <xf numFmtId="0" fontId="19" fillId="0" borderId="0" xfId="0" applyFont="1" applyFill="1" applyAlignment="1">
      <alignment wrapText="1"/>
    </xf>
    <xf numFmtId="0" fontId="19" fillId="0" borderId="0" xfId="0" applyFont="1" applyFill="1"/>
    <xf numFmtId="0" fontId="17" fillId="0" borderId="29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/>
    </xf>
    <xf numFmtId="0" fontId="2" fillId="13" borderId="27" xfId="0" applyFont="1" applyFill="1" applyBorder="1" applyAlignment="1">
      <alignment vertical="center"/>
    </xf>
    <xf numFmtId="0" fontId="2" fillId="13" borderId="28" xfId="0" applyFont="1" applyFill="1" applyBorder="1" applyAlignment="1">
      <alignment vertical="center"/>
    </xf>
    <xf numFmtId="0" fontId="2" fillId="0" borderId="10" xfId="0" applyFont="1" applyBorder="1"/>
    <xf numFmtId="0" fontId="4" fillId="0" borderId="0" xfId="12" applyFont="1"/>
    <xf numFmtId="0" fontId="2" fillId="0" borderId="29" xfId="0" applyFont="1" applyBorder="1"/>
    <xf numFmtId="0" fontId="2" fillId="0" borderId="10" xfId="0" applyFont="1" applyBorder="1" applyAlignment="1"/>
    <xf numFmtId="0" fontId="2" fillId="13" borderId="10" xfId="0" applyFont="1" applyFill="1" applyBorder="1"/>
    <xf numFmtId="0" fontId="2" fillId="1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13" borderId="10" xfId="0" applyFont="1" applyFill="1" applyBorder="1" applyAlignment="1">
      <alignment horizontal="center" vertical="center"/>
    </xf>
    <xf numFmtId="0" fontId="17" fillId="13" borderId="10" xfId="0" applyFont="1" applyFill="1" applyBorder="1"/>
    <xf numFmtId="0" fontId="17" fillId="13" borderId="28" xfId="0" applyFont="1" applyFill="1" applyBorder="1"/>
    <xf numFmtId="0" fontId="17" fillId="13" borderId="27" xfId="0" applyFont="1" applyFill="1" applyBorder="1"/>
    <xf numFmtId="0" fontId="51" fillId="0" borderId="0" xfId="0" applyFont="1"/>
    <xf numFmtId="0" fontId="17" fillId="8" borderId="10" xfId="0" applyFont="1" applyFill="1" applyBorder="1" applyAlignment="1">
      <alignment horizontal="center" vertical="center" wrapText="1"/>
    </xf>
    <xf numFmtId="49" fontId="3" fillId="0" borderId="10" xfId="12" applyNumberFormat="1" applyFont="1" applyBorder="1" applyAlignment="1"/>
    <xf numFmtId="0" fontId="3" fillId="0" borderId="10" xfId="12" applyFont="1" applyBorder="1"/>
    <xf numFmtId="49" fontId="3" fillId="0" borderId="10" xfId="12" applyNumberFormat="1" applyFont="1" applyFill="1" applyBorder="1" applyAlignment="1"/>
    <xf numFmtId="0" fontId="3" fillId="0" borderId="10" xfId="12" applyFont="1" applyFill="1" applyBorder="1"/>
    <xf numFmtId="0" fontId="2" fillId="0" borderId="10" xfId="0" applyFont="1" applyFill="1" applyBorder="1"/>
    <xf numFmtId="0" fontId="2" fillId="8" borderId="10" xfId="0" applyFont="1" applyFill="1" applyBorder="1"/>
    <xf numFmtId="0" fontId="0" fillId="0" borderId="10" xfId="0" applyFont="1" applyFill="1" applyBorder="1"/>
    <xf numFmtId="0" fontId="25" fillId="0" borderId="0" xfId="0" applyFont="1" applyFill="1" applyAlignment="1">
      <alignment vertical="center" wrapText="1"/>
    </xf>
    <xf numFmtId="0" fontId="43" fillId="0" borderId="0" xfId="0" applyFont="1" applyBorder="1" applyAlignment="1">
      <alignment horizontal="right"/>
    </xf>
    <xf numFmtId="0" fontId="17" fillId="0" borderId="10" xfId="0" applyFont="1" applyBorder="1"/>
    <xf numFmtId="0" fontId="17" fillId="0" borderId="10" xfId="0" applyFont="1" applyBorder="1" applyAlignment="1">
      <alignment wrapText="1"/>
    </xf>
    <xf numFmtId="0" fontId="17" fillId="8" borderId="10" xfId="0" applyFont="1" applyFill="1" applyBorder="1"/>
    <xf numFmtId="0" fontId="17" fillId="0" borderId="10" xfId="0" applyFont="1" applyBorder="1" applyAlignment="1">
      <alignment horizontal="left" wrapText="1"/>
    </xf>
    <xf numFmtId="0" fontId="17" fillId="0" borderId="10" xfId="0" applyFont="1" applyBorder="1" applyAlignment="1">
      <alignment vertic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2" fillId="0" borderId="0" xfId="0" applyFont="1" applyFill="1"/>
    <xf numFmtId="0" fontId="19" fillId="0" borderId="0" xfId="0" applyFont="1"/>
    <xf numFmtId="0" fontId="19" fillId="0" borderId="0" xfId="0" applyFont="1" applyAlignment="1">
      <alignment horizontal="center"/>
    </xf>
    <xf numFmtId="0" fontId="5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/>
    <xf numFmtId="0" fontId="55" fillId="0" borderId="10" xfId="0" applyFont="1" applyFill="1" applyBorder="1"/>
    <xf numFmtId="0" fontId="56" fillId="0" borderId="10" xfId="0" applyFont="1" applyBorder="1"/>
    <xf numFmtId="0" fontId="3" fillId="0" borderId="1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/>
    </xf>
    <xf numFmtId="0" fontId="55" fillId="0" borderId="0" xfId="0" applyFont="1" applyFill="1" applyAlignment="1">
      <alignment horizontal="center"/>
    </xf>
    <xf numFmtId="0" fontId="54" fillId="0" borderId="10" xfId="0" applyFont="1" applyBorder="1" applyAlignment="1">
      <alignment horizontal="center"/>
    </xf>
    <xf numFmtId="0" fontId="57" fillId="0" borderId="49" xfId="0" applyFont="1" applyFill="1" applyBorder="1" applyAlignment="1" applyProtection="1">
      <alignment horizontal="left" vertical="center" wrapText="1"/>
      <protection locked="0"/>
    </xf>
    <xf numFmtId="0" fontId="57" fillId="14" borderId="50" xfId="0" applyFont="1" applyFill="1" applyBorder="1" applyAlignment="1" applyProtection="1">
      <alignment horizontal="left" vertical="center" wrapText="1"/>
      <protection locked="0"/>
    </xf>
    <xf numFmtId="0" fontId="57" fillId="0" borderId="50" xfId="0" applyFont="1" applyFill="1" applyBorder="1" applyAlignment="1" applyProtection="1">
      <alignment horizontal="left" vertical="center" wrapText="1"/>
      <protection locked="0"/>
    </xf>
    <xf numFmtId="0" fontId="58" fillId="0" borderId="51" xfId="0" applyFont="1" applyBorder="1" applyAlignment="1" applyProtection="1">
      <alignment horizontal="center" vertical="center" wrapText="1"/>
      <protection locked="0"/>
    </xf>
    <xf numFmtId="3" fontId="58" fillId="0" borderId="51" xfId="0" applyNumberFormat="1" applyFont="1" applyBorder="1" applyAlignment="1" applyProtection="1">
      <alignment horizontal="center" vertical="center" wrapText="1"/>
      <protection locked="0"/>
    </xf>
    <xf numFmtId="0" fontId="58" fillId="0" borderId="51" xfId="0" applyFont="1" applyBorder="1" applyProtection="1">
      <protection locked="0"/>
    </xf>
    <xf numFmtId="0" fontId="58" fillId="0" borderId="51" xfId="0" applyFont="1" applyFill="1" applyBorder="1" applyProtection="1">
      <protection locked="0"/>
    </xf>
    <xf numFmtId="0" fontId="58" fillId="0" borderId="51" xfId="0" applyFont="1" applyBorder="1" applyAlignment="1" applyProtection="1">
      <alignment horizontal="center" vertical="center"/>
      <protection locked="0"/>
    </xf>
    <xf numFmtId="0" fontId="58" fillId="0" borderId="52" xfId="10" applyFont="1" applyBorder="1" applyAlignment="1" applyProtection="1">
      <alignment horizontal="center" vertical="center" wrapText="1"/>
      <protection locked="0"/>
    </xf>
    <xf numFmtId="0" fontId="58" fillId="15" borderId="52" xfId="10" applyFont="1" applyFill="1" applyBorder="1" applyAlignment="1" applyProtection="1">
      <alignment horizontal="center" vertical="center" wrapText="1"/>
      <protection locked="0"/>
    </xf>
    <xf numFmtId="0" fontId="58" fillId="0" borderId="51" xfId="0" applyFont="1" applyFill="1" applyBorder="1" applyAlignment="1" applyProtection="1">
      <alignment horizontal="center" vertical="center" wrapText="1"/>
      <protection locked="0"/>
    </xf>
    <xf numFmtId="0" fontId="58" fillId="16" borderId="51" xfId="0" applyFont="1" applyFill="1" applyBorder="1" applyAlignment="1" applyProtection="1">
      <alignment horizontal="center" vertical="center" wrapText="1"/>
    </xf>
    <xf numFmtId="0" fontId="58" fillId="0" borderId="51" xfId="0" applyFont="1" applyBorder="1" applyAlignment="1" applyProtection="1">
      <alignment horizontal="center" wrapText="1"/>
      <protection locked="0"/>
    </xf>
    <xf numFmtId="3" fontId="58" fillId="0" borderId="51" xfId="10" applyNumberFormat="1" applyFont="1" applyFill="1" applyBorder="1" applyAlignment="1" applyProtection="1">
      <alignment horizontal="center" vertical="center" wrapText="1"/>
    </xf>
    <xf numFmtId="0" fontId="58" fillId="0" borderId="51" xfId="0" applyFont="1" applyBorder="1" applyAlignment="1" applyProtection="1">
      <alignment horizontal="center"/>
      <protection locked="0"/>
    </xf>
    <xf numFmtId="0" fontId="58" fillId="0" borderId="52" xfId="10" applyFont="1" applyBorder="1" applyProtection="1">
      <protection locked="0"/>
    </xf>
    <xf numFmtId="0" fontId="58" fillId="0" borderId="51" xfId="10" applyFont="1" applyBorder="1" applyProtection="1">
      <protection locked="0"/>
    </xf>
    <xf numFmtId="0" fontId="58" fillId="0" borderId="51" xfId="17" applyFont="1" applyFill="1" applyBorder="1" applyAlignment="1" applyProtection="1">
      <alignment horizontal="right"/>
      <protection locked="0"/>
    </xf>
    <xf numFmtId="0" fontId="58" fillId="0" borderId="51" xfId="17" applyFont="1" applyBorder="1" applyProtection="1">
      <protection locked="0"/>
    </xf>
    <xf numFmtId="0" fontId="58" fillId="0" borderId="51" xfId="17" applyFont="1" applyBorder="1" applyAlignment="1" applyProtection="1">
      <alignment wrapText="1"/>
      <protection locked="0"/>
    </xf>
    <xf numFmtId="49" fontId="59" fillId="0" borderId="52" xfId="0" applyNumberFormat="1" applyFont="1" applyBorder="1" applyAlignment="1">
      <alignment horizontal="left" vertical="center"/>
    </xf>
    <xf numFmtId="49" fontId="60" fillId="0" borderId="10" xfId="6" applyNumberFormat="1" applyFont="1" applyBorder="1"/>
    <xf numFmtId="0" fontId="42" fillId="0" borderId="52" xfId="0" applyFont="1" applyBorder="1" applyAlignment="1">
      <alignment horizontal="left" vertical="center"/>
    </xf>
    <xf numFmtId="0" fontId="42" fillId="0" borderId="52" xfId="6" applyFont="1" applyBorder="1" applyAlignment="1">
      <alignment horizontal="left" vertical="top" wrapText="1"/>
    </xf>
    <xf numFmtId="49" fontId="62" fillId="0" borderId="52" xfId="0" applyNumberFormat="1" applyFont="1" applyBorder="1" applyAlignment="1">
      <alignment horizontal="left" vertical="center" wrapText="1"/>
    </xf>
    <xf numFmtId="0" fontId="62" fillId="0" borderId="52" xfId="0" applyFont="1" applyBorder="1" applyAlignment="1">
      <alignment horizontal="left" vertical="center" wrapText="1"/>
    </xf>
    <xf numFmtId="0" fontId="59" fillId="0" borderId="52" xfId="0" applyNumberFormat="1" applyFont="1" applyBorder="1" applyAlignment="1">
      <alignment horizontal="left" vertical="center"/>
    </xf>
    <xf numFmtId="0" fontId="63" fillId="0" borderId="52" xfId="0" applyFont="1" applyBorder="1" applyAlignment="1">
      <alignment horizontal="left" vertical="center" wrapText="1"/>
    </xf>
    <xf numFmtId="0" fontId="64" fillId="0" borderId="10" xfId="0" applyFont="1" applyBorder="1" applyAlignment="1">
      <alignment horizontal="left" vertical="center"/>
    </xf>
    <xf numFmtId="0" fontId="64" fillId="0" borderId="10" xfId="0" applyFont="1" applyBorder="1" applyAlignment="1">
      <alignment horizontal="center" vertical="center"/>
    </xf>
    <xf numFmtId="0" fontId="64" fillId="0" borderId="53" xfId="0" applyFont="1" applyBorder="1" applyAlignment="1">
      <alignment horizontal="left" vertical="center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10" xfId="0" applyFont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/>
    <xf numFmtId="0" fontId="69" fillId="0" borderId="10" xfId="0" applyFont="1" applyBorder="1" applyAlignment="1">
      <alignment horizontal="center" vertical="center"/>
    </xf>
    <xf numFmtId="0" fontId="11" fillId="0" borderId="10" xfId="0" applyFont="1" applyBorder="1"/>
    <xf numFmtId="0" fontId="71" fillId="0" borderId="0" xfId="0" applyFont="1" applyFill="1"/>
    <xf numFmtId="0" fontId="66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 horizontal="center"/>
    </xf>
    <xf numFmtId="0" fontId="70" fillId="0" borderId="10" xfId="0" applyFont="1" applyFill="1" applyBorder="1" applyAlignment="1">
      <alignment horizontal="center"/>
    </xf>
    <xf numFmtId="4" fontId="2" fillId="0" borderId="10" xfId="0" applyNumberFormat="1" applyFont="1" applyFill="1" applyBorder="1"/>
    <xf numFmtId="0" fontId="73" fillId="0" borderId="51" xfId="0" applyFont="1" applyBorder="1"/>
    <xf numFmtId="0" fontId="74" fillId="0" borderId="51" xfId="0" applyFont="1" applyBorder="1"/>
    <xf numFmtId="49" fontId="74" fillId="0" borderId="51" xfId="12" applyNumberFormat="1" applyFont="1" applyBorder="1" applyAlignment="1"/>
    <xf numFmtId="4" fontId="75" fillId="0" borderId="10" xfId="0" applyNumberFormat="1" applyFont="1" applyFill="1" applyBorder="1"/>
    <xf numFmtId="49" fontId="75" fillId="0" borderId="54" xfId="0" applyNumberFormat="1" applyFont="1" applyFill="1" applyBorder="1" applyAlignment="1">
      <alignment vertical="center" wrapText="1"/>
    </xf>
    <xf numFmtId="49" fontId="60" fillId="0" borderId="10" xfId="6" applyNumberFormat="1" applyFont="1" applyBorder="1" applyAlignment="1">
      <alignment wrapText="1"/>
    </xf>
    <xf numFmtId="0" fontId="60" fillId="0" borderId="55" xfId="6" applyFont="1" applyBorder="1" applyAlignment="1">
      <alignment horizontal="left" vertical="top" wrapText="1"/>
    </xf>
    <xf numFmtId="0" fontId="40" fillId="0" borderId="47" xfId="0" applyFont="1" applyBorder="1"/>
    <xf numFmtId="0" fontId="75" fillId="0" borderId="52" xfId="0" applyFont="1" applyFill="1" applyBorder="1" applyAlignment="1">
      <alignment horizontal="left" vertical="center"/>
    </xf>
    <xf numFmtId="0" fontId="75" fillId="0" borderId="56" xfId="0" applyFont="1" applyFill="1" applyBorder="1" applyAlignment="1">
      <alignment horizontal="left" vertical="center" wrapText="1"/>
    </xf>
    <xf numFmtId="49" fontId="75" fillId="0" borderId="54" xfId="0" applyNumberFormat="1" applyFont="1" applyFill="1" applyBorder="1" applyAlignment="1">
      <alignment vertical="center"/>
    </xf>
    <xf numFmtId="0" fontId="64" fillId="0" borderId="28" xfId="0" applyFont="1" applyFill="1" applyBorder="1" applyAlignment="1">
      <alignment vertical="center"/>
    </xf>
    <xf numFmtId="0" fontId="64" fillId="0" borderId="27" xfId="0" applyFont="1" applyFill="1" applyBorder="1" applyAlignment="1">
      <alignment vertical="center"/>
    </xf>
    <xf numFmtId="0" fontId="64" fillId="0" borderId="27" xfId="0" applyFont="1" applyFill="1" applyBorder="1" applyAlignment="1">
      <alignment horizontal="center" vertical="center"/>
    </xf>
    <xf numFmtId="0" fontId="76" fillId="0" borderId="28" xfId="0" applyFont="1" applyBorder="1"/>
    <xf numFmtId="0" fontId="64" fillId="0" borderId="27" xfId="0" applyFont="1" applyFill="1" applyBorder="1" applyAlignment="1">
      <alignment horizontal="left" vertical="center" wrapText="1"/>
    </xf>
    <xf numFmtId="0" fontId="75" fillId="0" borderId="51" xfId="0" applyFont="1" applyFill="1" applyBorder="1" applyAlignment="1">
      <alignment horizontal="left" vertical="center"/>
    </xf>
    <xf numFmtId="0" fontId="75" fillId="0" borderId="57" xfId="0" quotePrefix="1" applyFont="1" applyFill="1" applyBorder="1" applyAlignment="1">
      <alignment horizontal="left" vertical="center" wrapText="1"/>
    </xf>
    <xf numFmtId="0" fontId="60" fillId="0" borderId="52" xfId="6" applyFont="1" applyBorder="1" applyAlignment="1">
      <alignment horizontal="left" vertical="top" wrapText="1"/>
    </xf>
    <xf numFmtId="0" fontId="2" fillId="0" borderId="22" xfId="0" applyFont="1" applyFill="1" applyBorder="1" applyAlignment="1">
      <alignment horizontal="left" vertical="center"/>
    </xf>
    <xf numFmtId="0" fontId="75" fillId="0" borderId="58" xfId="0" applyFont="1" applyFill="1" applyBorder="1" applyAlignment="1">
      <alignment horizontal="center" vertical="center"/>
    </xf>
    <xf numFmtId="0" fontId="75" fillId="0" borderId="58" xfId="0" applyFont="1" applyFill="1" applyBorder="1" applyAlignment="1">
      <alignment vertical="center"/>
    </xf>
    <xf numFmtId="0" fontId="75" fillId="0" borderId="52" xfId="0" applyFont="1" applyFill="1" applyBorder="1" applyAlignment="1">
      <alignment horizontal="right" vertical="center"/>
    </xf>
    <xf numFmtId="0" fontId="63" fillId="0" borderId="55" xfId="6" applyFont="1" applyBorder="1" applyAlignment="1">
      <alignment horizontal="left" vertical="top" wrapText="1"/>
    </xf>
    <xf numFmtId="0" fontId="77" fillId="0" borderId="59" xfId="0" applyFont="1" applyFill="1" applyBorder="1" applyAlignment="1">
      <alignment horizontal="centerContinuous" vertical="center"/>
    </xf>
    <xf numFmtId="0" fontId="75" fillId="0" borderId="60" xfId="0" applyFont="1" applyFill="1" applyBorder="1" applyAlignment="1">
      <alignment horizontal="right" vertical="center"/>
    </xf>
    <xf numFmtId="0" fontId="2" fillId="8" borderId="45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vertical="center"/>
    </xf>
    <xf numFmtId="0" fontId="75" fillId="0" borderId="51" xfId="0" applyFont="1" applyFill="1" applyBorder="1" applyAlignment="1">
      <alignment horizontal="centerContinuous" vertical="center"/>
    </xf>
    <xf numFmtId="0" fontId="75" fillId="0" borderId="51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40" fillId="0" borderId="0" xfId="0" applyFont="1" applyBorder="1"/>
    <xf numFmtId="0" fontId="63" fillId="0" borderId="52" xfId="6" applyFont="1" applyBorder="1" applyAlignment="1">
      <alignment horizontal="left" vertical="top" wrapText="1"/>
    </xf>
    <xf numFmtId="0" fontId="77" fillId="0" borderId="61" xfId="0" applyFont="1" applyFill="1" applyBorder="1" applyAlignment="1">
      <alignment horizontal="center" vertical="center"/>
    </xf>
    <xf numFmtId="0" fontId="60" fillId="0" borderId="0" xfId="0" applyFont="1"/>
    <xf numFmtId="0" fontId="60" fillId="0" borderId="62" xfId="6" applyFont="1" applyBorder="1" applyAlignment="1">
      <alignment horizontal="left" vertical="top" wrapText="1"/>
    </xf>
    <xf numFmtId="0" fontId="75" fillId="0" borderId="52" xfId="0" applyFont="1" applyFill="1" applyBorder="1" applyAlignment="1">
      <alignment horizontal="center" vertical="center"/>
    </xf>
    <xf numFmtId="0" fontId="58" fillId="0" borderId="52" xfId="0" applyFont="1" applyFill="1" applyBorder="1" applyAlignment="1">
      <alignment horizontal="center" vertical="center"/>
    </xf>
    <xf numFmtId="172" fontId="78" fillId="0" borderId="6" xfId="20" applyNumberFormat="1" applyFont="1" applyBorder="1" applyAlignment="1" applyProtection="1">
      <alignment horizontal="left" vertical="center"/>
    </xf>
    <xf numFmtId="0" fontId="64" fillId="0" borderId="10" xfId="0" applyFont="1" applyFill="1" applyBorder="1" applyAlignment="1">
      <alignment horizontal="left" vertical="center" wrapText="1"/>
    </xf>
    <xf numFmtId="49" fontId="60" fillId="0" borderId="28" xfId="6" applyNumberFormat="1" applyFont="1" applyBorder="1" applyAlignment="1">
      <alignment wrapText="1"/>
    </xf>
    <xf numFmtId="0" fontId="79" fillId="0" borderId="63" xfId="6" applyFont="1" applyBorder="1" applyAlignment="1">
      <alignment horizontal="left" vertical="top" wrapText="1"/>
    </xf>
    <xf numFmtId="0" fontId="42" fillId="0" borderId="63" xfId="6" applyFont="1" applyBorder="1" applyAlignment="1">
      <alignment horizontal="left" vertical="top" wrapText="1"/>
    </xf>
    <xf numFmtId="0" fontId="55" fillId="0" borderId="63" xfId="6" applyFont="1" applyBorder="1" applyAlignment="1">
      <alignment vertical="top" wrapText="1"/>
    </xf>
    <xf numFmtId="49" fontId="60" fillId="0" borderId="28" xfId="6" applyNumberFormat="1" applyFont="1" applyBorder="1"/>
    <xf numFmtId="0" fontId="2" fillId="8" borderId="63" xfId="16" applyFont="1" applyFill="1" applyBorder="1" applyAlignment="1">
      <alignment horizontal="left" vertical="top" wrapText="1"/>
    </xf>
    <xf numFmtId="0" fontId="77" fillId="0" borderId="14" xfId="0" applyFont="1" applyFill="1" applyBorder="1" applyAlignment="1">
      <alignment horizontal="center" vertical="center"/>
    </xf>
    <xf numFmtId="0" fontId="77" fillId="0" borderId="17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7" xfId="0" applyFont="1" applyFill="1" applyBorder="1" applyAlignment="1">
      <alignment horizontal="center" vertical="center"/>
    </xf>
    <xf numFmtId="0" fontId="58" fillId="0" borderId="20" xfId="0" applyFont="1" applyFill="1" applyBorder="1" applyAlignment="1">
      <alignment horizontal="center" vertical="center"/>
    </xf>
    <xf numFmtId="49" fontId="75" fillId="0" borderId="64" xfId="0" applyNumberFormat="1" applyFont="1" applyFill="1" applyBorder="1" applyAlignment="1">
      <alignment vertical="center"/>
    </xf>
    <xf numFmtId="49" fontId="75" fillId="0" borderId="65" xfId="0" applyNumberFormat="1" applyFont="1" applyFill="1" applyBorder="1" applyAlignment="1">
      <alignment vertical="center"/>
    </xf>
    <xf numFmtId="0" fontId="77" fillId="0" borderId="59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right" vertical="center"/>
    </xf>
    <xf numFmtId="0" fontId="16" fillId="0" borderId="18" xfId="0" applyFont="1" applyFill="1" applyBorder="1" applyAlignment="1">
      <alignment horizontal="right" vertical="center"/>
    </xf>
    <xf numFmtId="0" fontId="2" fillId="0" borderId="27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72" fontId="12" fillId="0" borderId="6" xfId="20" applyNumberFormat="1" applyFont="1" applyFill="1" applyBorder="1" applyAlignment="1" applyProtection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76" fillId="0" borderId="39" xfId="0" applyFont="1" applyFill="1" applyBorder="1" applyAlignment="1">
      <alignment vertical="center"/>
    </xf>
    <xf numFmtId="0" fontId="76" fillId="0" borderId="66" xfId="0" applyFont="1" applyFill="1" applyBorder="1" applyAlignment="1">
      <alignment vertical="center"/>
    </xf>
    <xf numFmtId="0" fontId="2" fillId="0" borderId="28" xfId="0" applyFont="1" applyFill="1" applyBorder="1" applyAlignment="1">
      <alignment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75" fillId="0" borderId="54" xfId="0" applyNumberFormat="1" applyFont="1" applyFill="1" applyBorder="1" applyAlignment="1">
      <alignment vertical="center"/>
    </xf>
    <xf numFmtId="0" fontId="60" fillId="0" borderId="67" xfId="6" applyFont="1" applyFill="1" applyBorder="1" applyAlignment="1">
      <alignment horizontal="left" vertical="top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1" fillId="0" borderId="0" xfId="0" applyFont="1" applyFill="1"/>
    <xf numFmtId="49" fontId="71" fillId="0" borderId="51" xfId="0" applyNumberFormat="1" applyFont="1" applyFill="1" applyBorder="1" applyAlignment="1">
      <alignment horizontal="center"/>
    </xf>
    <xf numFmtId="49" fontId="71" fillId="0" borderId="68" xfId="0" applyNumberFormat="1" applyFont="1" applyFill="1" applyBorder="1" applyAlignment="1">
      <alignment horizontal="left"/>
    </xf>
    <xf numFmtId="0" fontId="71" fillId="0" borderId="51" xfId="0" applyFont="1" applyFill="1" applyBorder="1" applyAlignment="1">
      <alignment horizontal="center"/>
    </xf>
    <xf numFmtId="0" fontId="71" fillId="0" borderId="68" xfId="0" applyFont="1" applyFill="1" applyBorder="1" applyAlignment="1">
      <alignment horizontal="left"/>
    </xf>
    <xf numFmtId="0" fontId="71" fillId="0" borderId="69" xfId="0" applyFont="1" applyFill="1" applyBorder="1" applyAlignment="1">
      <alignment horizontal="center"/>
    </xf>
    <xf numFmtId="0" fontId="71" fillId="0" borderId="70" xfId="0" applyFont="1" applyFill="1" applyBorder="1" applyAlignment="1">
      <alignment horizontal="left"/>
    </xf>
    <xf numFmtId="0" fontId="71" fillId="0" borderId="71" xfId="0" applyFont="1" applyFill="1" applyBorder="1" applyAlignment="1">
      <alignment horizontal="left"/>
    </xf>
    <xf numFmtId="0" fontId="71" fillId="0" borderId="71" xfId="0" applyFont="1" applyFill="1" applyBorder="1" applyAlignment="1">
      <alignment horizontal="center"/>
    </xf>
    <xf numFmtId="0" fontId="81" fillId="0" borderId="71" xfId="0" applyFont="1" applyFill="1" applyBorder="1" applyAlignment="1">
      <alignment horizontal="left"/>
    </xf>
    <xf numFmtId="0" fontId="71" fillId="0" borderId="68" xfId="0" applyFont="1" applyFill="1" applyBorder="1"/>
    <xf numFmtId="0" fontId="2" fillId="0" borderId="34" xfId="0" applyFont="1" applyFill="1" applyBorder="1" applyAlignment="1">
      <alignment wrapText="1"/>
    </xf>
    <xf numFmtId="0" fontId="2" fillId="0" borderId="47" xfId="0" applyFont="1" applyFill="1" applyBorder="1" applyAlignment="1">
      <alignment horizontal="left" vertical="center" wrapText="1"/>
    </xf>
    <xf numFmtId="0" fontId="76" fillId="0" borderId="28" xfId="0" applyFont="1" applyFill="1" applyBorder="1"/>
    <xf numFmtId="0" fontId="64" fillId="0" borderId="51" xfId="0" applyFont="1" applyFill="1" applyBorder="1" applyAlignment="1">
      <alignment horizontal="center" vertical="center" wrapText="1"/>
    </xf>
    <xf numFmtId="49" fontId="75" fillId="0" borderId="51" xfId="0" applyNumberFormat="1" applyFont="1" applyFill="1" applyBorder="1" applyAlignment="1">
      <alignment vertical="center"/>
    </xf>
    <xf numFmtId="0" fontId="60" fillId="0" borderId="72" xfId="6" applyFont="1" applyFill="1" applyBorder="1" applyAlignment="1">
      <alignment horizontal="left" vertical="top" wrapText="1"/>
    </xf>
    <xf numFmtId="0" fontId="71" fillId="0" borderId="51" xfId="0" applyFont="1" applyFill="1" applyBorder="1"/>
    <xf numFmtId="0" fontId="71" fillId="0" borderId="0" xfId="0" applyFont="1" applyFill="1" applyBorder="1"/>
    <xf numFmtId="0" fontId="2" fillId="0" borderId="24" xfId="0" applyFont="1" applyFill="1" applyBorder="1" applyAlignment="1">
      <alignment vertical="center"/>
    </xf>
    <xf numFmtId="0" fontId="26" fillId="0" borderId="34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right" vertical="center"/>
    </xf>
    <xf numFmtId="0" fontId="58" fillId="0" borderId="74" xfId="0" applyFont="1" applyFill="1" applyBorder="1" applyAlignment="1">
      <alignment horizontal="right" vertical="center"/>
    </xf>
    <xf numFmtId="0" fontId="58" fillId="0" borderId="75" xfId="0" applyFont="1" applyFill="1" applyBorder="1" applyAlignment="1">
      <alignment horizontal="right" vertical="center"/>
    </xf>
    <xf numFmtId="0" fontId="58" fillId="0" borderId="16" xfId="0" applyFont="1" applyFill="1" applyBorder="1" applyAlignment="1">
      <alignment horizontal="right" vertical="center"/>
    </xf>
    <xf numFmtId="0" fontId="58" fillId="0" borderId="18" xfId="0" applyFont="1" applyFill="1" applyBorder="1" applyAlignment="1">
      <alignment horizontal="right" vertical="center"/>
    </xf>
    <xf numFmtId="49" fontId="82" fillId="9" borderId="6" xfId="19" applyNumberFormat="1" applyFont="1" applyFill="1" applyBorder="1" applyProtection="1">
      <alignment vertical="center"/>
    </xf>
    <xf numFmtId="49" fontId="82" fillId="9" borderId="9" xfId="19" applyNumberFormat="1" applyFont="1" applyFill="1" applyBorder="1" applyAlignment="1" applyProtection="1">
      <alignment horizontal="right" vertical="center"/>
    </xf>
    <xf numFmtId="176" fontId="83" fillId="0" borderId="6" xfId="20" applyNumberFormat="1" applyFont="1" applyBorder="1" applyAlignment="1" applyProtection="1">
      <alignment horizontal="left" vertical="center" indent="1"/>
    </xf>
    <xf numFmtId="176" fontId="83" fillId="0" borderId="7" xfId="20" applyNumberFormat="1" applyFont="1" applyBorder="1" applyAlignment="1" applyProtection="1">
      <alignment horizontal="left" vertical="center" indent="1"/>
    </xf>
    <xf numFmtId="176" fontId="83" fillId="0" borderId="9" xfId="20" applyNumberFormat="1" applyFont="1" applyBorder="1" applyAlignment="1" applyProtection="1">
      <alignment horizontal="left" vertical="center" indent="1"/>
    </xf>
    <xf numFmtId="176" fontId="78" fillId="0" borderId="6" xfId="20" applyNumberFormat="1" applyFont="1" applyBorder="1" applyAlignment="1" applyProtection="1">
      <alignment horizontal="left" vertical="center"/>
    </xf>
    <xf numFmtId="176" fontId="78" fillId="0" borderId="7" xfId="20" applyNumberFormat="1" applyFont="1" applyBorder="1" applyAlignment="1" applyProtection="1">
      <alignment horizontal="left" vertical="center"/>
    </xf>
    <xf numFmtId="176" fontId="78" fillId="0" borderId="9" xfId="20" applyNumberFormat="1" applyFont="1" applyBorder="1" applyAlignment="1" applyProtection="1">
      <alignment horizontal="left" vertical="center"/>
    </xf>
    <xf numFmtId="0" fontId="84" fillId="0" borderId="17" xfId="0" applyFont="1" applyBorder="1" applyAlignment="1">
      <alignment horizontal="center" vertical="center" wrapText="1"/>
    </xf>
    <xf numFmtId="0" fontId="84" fillId="0" borderId="12" xfId="0" applyFont="1" applyBorder="1" applyAlignment="1">
      <alignment horizontal="center" vertical="center" wrapText="1"/>
    </xf>
    <xf numFmtId="0" fontId="75" fillId="0" borderId="27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left" vertical="center"/>
    </xf>
    <xf numFmtId="0" fontId="75" fillId="0" borderId="27" xfId="0" applyFont="1" applyFill="1" applyBorder="1" applyAlignment="1">
      <alignment horizontal="left" vertical="center" wrapText="1"/>
    </xf>
    <xf numFmtId="0" fontId="75" fillId="0" borderId="0" xfId="0" applyFont="1"/>
    <xf numFmtId="0" fontId="75" fillId="0" borderId="28" xfId="0" applyFont="1" applyFill="1" applyBorder="1" applyAlignment="1">
      <alignment vertical="center"/>
    </xf>
    <xf numFmtId="0" fontId="75" fillId="0" borderId="34" xfId="0" applyFont="1" applyFill="1" applyBorder="1" applyAlignment="1">
      <alignment vertical="center" wrapText="1"/>
    </xf>
    <xf numFmtId="0" fontId="75" fillId="0" borderId="27" xfId="0" applyFont="1" applyFill="1" applyBorder="1" applyAlignment="1">
      <alignment vertical="center" wrapText="1"/>
    </xf>
    <xf numFmtId="49" fontId="75" fillId="0" borderId="10" xfId="0" applyNumberFormat="1" applyFont="1" applyFill="1" applyBorder="1" applyAlignment="1">
      <alignment horizontal="left" vertical="center"/>
    </xf>
    <xf numFmtId="0" fontId="75" fillId="0" borderId="27" xfId="0" applyFont="1" applyFill="1" applyBorder="1" applyAlignment="1">
      <alignment vertical="center"/>
    </xf>
    <xf numFmtId="0" fontId="75" fillId="0" borderId="0" xfId="0" applyFont="1" applyFill="1" applyAlignment="1">
      <alignment horizontal="left" vertical="center"/>
    </xf>
    <xf numFmtId="0" fontId="64" fillId="0" borderId="0" xfId="0" applyFont="1" applyFill="1" applyAlignment="1">
      <alignment vertical="center"/>
    </xf>
    <xf numFmtId="0" fontId="85" fillId="0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75" fillId="0" borderId="38" xfId="0" applyFont="1" applyFill="1" applyBorder="1" applyAlignment="1">
      <alignment vertical="center"/>
    </xf>
    <xf numFmtId="49" fontId="75" fillId="0" borderId="10" xfId="0" applyNumberFormat="1" applyFont="1" applyFill="1" applyBorder="1"/>
    <xf numFmtId="0" fontId="75" fillId="0" borderId="10" xfId="0" applyFont="1" applyFill="1" applyBorder="1" applyAlignment="1">
      <alignment wrapText="1"/>
    </xf>
    <xf numFmtId="0" fontId="75" fillId="0" borderId="27" xfId="0" applyFont="1" applyFill="1" applyBorder="1" applyAlignment="1">
      <alignment wrapText="1"/>
    </xf>
    <xf numFmtId="0" fontId="86" fillId="0" borderId="22" xfId="0" applyFont="1" applyFill="1" applyBorder="1" applyAlignment="1">
      <alignment horizontal="left" vertical="center"/>
    </xf>
    <xf numFmtId="0" fontId="75" fillId="0" borderId="33" xfId="0" applyFont="1" applyFill="1" applyBorder="1" applyAlignment="1">
      <alignment horizontal="left" vertical="center" wrapText="1"/>
    </xf>
    <xf numFmtId="49" fontId="75" fillId="0" borderId="10" xfId="0" applyNumberFormat="1" applyFont="1" applyBorder="1" applyAlignment="1">
      <alignment horizontal="left"/>
    </xf>
    <xf numFmtId="0" fontId="6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86" fillId="0" borderId="10" xfId="0" applyFont="1" applyFill="1" applyBorder="1" applyAlignment="1">
      <alignment horizontal="left" vertical="center"/>
    </xf>
    <xf numFmtId="0" fontId="75" fillId="0" borderId="10" xfId="0" applyFont="1" applyFill="1" applyBorder="1" applyAlignment="1">
      <alignment horizontal="left" vertical="center" wrapText="1"/>
    </xf>
    <xf numFmtId="0" fontId="75" fillId="0" borderId="10" xfId="0" applyFont="1" applyFill="1" applyBorder="1" applyAlignment="1">
      <alignment vertical="center"/>
    </xf>
    <xf numFmtId="0" fontId="75" fillId="0" borderId="24" xfId="0" applyFont="1" applyFill="1" applyBorder="1" applyAlignment="1">
      <alignment vertical="center"/>
    </xf>
    <xf numFmtId="0" fontId="86" fillId="0" borderId="34" xfId="0" applyFont="1" applyFill="1" applyBorder="1" applyAlignment="1">
      <alignment vertical="center" wrapText="1"/>
    </xf>
    <xf numFmtId="0" fontId="86" fillId="0" borderId="27" xfId="0" applyFont="1" applyFill="1" applyBorder="1" applyAlignment="1">
      <alignment vertical="center" wrapText="1"/>
    </xf>
    <xf numFmtId="0" fontId="75" fillId="0" borderId="30" xfId="0" applyFont="1" applyFill="1" applyBorder="1" applyAlignment="1">
      <alignment horizontal="left" vertical="center" wrapText="1"/>
    </xf>
    <xf numFmtId="0" fontId="75" fillId="0" borderId="30" xfId="0" applyFont="1" applyFill="1" applyBorder="1" applyAlignment="1">
      <alignment horizontal="center" vertical="center"/>
    </xf>
    <xf numFmtId="0" fontId="75" fillId="0" borderId="14" xfId="0" applyFont="1" applyFill="1" applyBorder="1" applyAlignment="1">
      <alignment horizontal="center" vertical="center"/>
    </xf>
    <xf numFmtId="0" fontId="75" fillId="0" borderId="10" xfId="0" applyFont="1" applyFill="1" applyBorder="1" applyAlignment="1">
      <alignment horizontal="right" vertical="center"/>
    </xf>
    <xf numFmtId="0" fontId="77" fillId="0" borderId="76" xfId="0" applyFont="1" applyFill="1" applyBorder="1" applyAlignment="1">
      <alignment horizontal="center" vertical="center"/>
    </xf>
    <xf numFmtId="0" fontId="58" fillId="0" borderId="77" xfId="0" applyFont="1" applyFill="1" applyBorder="1" applyAlignment="1">
      <alignment horizontal="right" vertical="center"/>
    </xf>
    <xf numFmtId="0" fontId="58" fillId="0" borderId="78" xfId="0" applyFont="1" applyFill="1" applyBorder="1" applyAlignment="1">
      <alignment horizontal="right" vertical="center"/>
    </xf>
    <xf numFmtId="174" fontId="17" fillId="0" borderId="10" xfId="0" applyNumberFormat="1" applyFont="1" applyFill="1" applyBorder="1" applyAlignment="1">
      <alignment horizontal="center" vertical="center"/>
    </xf>
    <xf numFmtId="0" fontId="75" fillId="0" borderId="55" xfId="0" applyFont="1" applyFill="1" applyBorder="1" applyAlignment="1">
      <alignment horizontal="left" vertical="center"/>
    </xf>
    <xf numFmtId="0" fontId="75" fillId="0" borderId="79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1" fillId="0" borderId="80" xfId="0" applyFont="1" applyFill="1" applyBorder="1"/>
    <xf numFmtId="0" fontId="77" fillId="0" borderId="15" xfId="0" applyFont="1" applyFill="1" applyBorder="1" applyAlignment="1">
      <alignment horizontal="right" vertical="center"/>
    </xf>
    <xf numFmtId="0" fontId="87" fillId="17" borderId="10" xfId="0" applyFont="1" applyFill="1" applyBorder="1" applyAlignment="1">
      <alignment horizontal="center" vertical="center"/>
    </xf>
    <xf numFmtId="0" fontId="87" fillId="17" borderId="81" xfId="0" applyFont="1" applyFill="1" applyBorder="1" applyAlignment="1">
      <alignment horizontal="center" vertical="center"/>
    </xf>
    <xf numFmtId="0" fontId="88" fillId="0" borderId="0" xfId="0" applyFont="1"/>
    <xf numFmtId="0" fontId="88" fillId="0" borderId="0" xfId="0" applyFont="1" applyAlignment="1"/>
    <xf numFmtId="175" fontId="87" fillId="17" borderId="82" xfId="0" applyNumberFormat="1" applyFont="1" applyFill="1" applyBorder="1" applyAlignment="1">
      <alignment vertical="center"/>
    </xf>
    <xf numFmtId="175" fontId="87" fillId="17" borderId="10" xfId="0" applyNumberFormat="1" applyFont="1" applyFill="1" applyBorder="1" applyAlignment="1">
      <alignment vertical="center"/>
    </xf>
    <xf numFmtId="0" fontId="87" fillId="0" borderId="82" xfId="0" applyFont="1" applyFill="1" applyBorder="1" applyAlignment="1">
      <alignment horizontal="center" vertical="center" wrapText="1"/>
    </xf>
    <xf numFmtId="0" fontId="87" fillId="0" borderId="10" xfId="16" applyFont="1" applyFill="1" applyBorder="1" applyAlignment="1">
      <alignment horizontal="left" vertical="center" wrapText="1"/>
    </xf>
    <xf numFmtId="0" fontId="87" fillId="0" borderId="10" xfId="0" applyNumberFormat="1" applyFont="1" applyFill="1" applyBorder="1" applyAlignment="1" applyProtection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87" fillId="0" borderId="81" xfId="0" applyFont="1" applyFill="1" applyBorder="1" applyAlignment="1">
      <alignment horizontal="center" vertical="center"/>
    </xf>
    <xf numFmtId="0" fontId="88" fillId="0" borderId="0" xfId="0" applyFont="1" applyFill="1"/>
    <xf numFmtId="0" fontId="87" fillId="0" borderId="82" xfId="4" applyNumberFormat="1" applyFont="1" applyFill="1" applyBorder="1" applyAlignment="1" applyProtection="1">
      <alignment horizontal="center" vertical="center" wrapText="1"/>
    </xf>
    <xf numFmtId="0" fontId="87" fillId="0" borderId="10" xfId="4" applyNumberFormat="1" applyFont="1" applyFill="1" applyBorder="1" applyAlignment="1" applyProtection="1">
      <alignment horizontal="left" vertical="top"/>
    </xf>
    <xf numFmtId="0" fontId="87" fillId="0" borderId="10" xfId="4" applyNumberFormat="1" applyFont="1" applyFill="1" applyBorder="1" applyAlignment="1" applyProtection="1">
      <alignment horizontal="center" vertical="center"/>
    </xf>
    <xf numFmtId="0" fontId="87" fillId="0" borderId="10" xfId="4" applyNumberFormat="1" applyFont="1" applyFill="1" applyBorder="1" applyAlignment="1" applyProtection="1">
      <alignment horizontal="left" vertical="center" wrapText="1"/>
    </xf>
    <xf numFmtId="0" fontId="90" fillId="8" borderId="0" xfId="0" applyNumberFormat="1" applyFont="1" applyFill="1" applyBorder="1" applyAlignment="1" applyProtection="1">
      <alignment horizontal="left" vertical="top"/>
    </xf>
    <xf numFmtId="0" fontId="87" fillId="0" borderId="82" xfId="3" applyNumberFormat="1" applyFont="1" applyFill="1" applyBorder="1" applyAlignment="1" applyProtection="1">
      <alignment horizontal="center" vertical="center" wrapText="1"/>
    </xf>
    <xf numFmtId="0" fontId="87" fillId="0" borderId="10" xfId="3" applyNumberFormat="1" applyFont="1" applyFill="1" applyBorder="1" applyAlignment="1" applyProtection="1">
      <alignment horizontal="left" vertical="center" wrapText="1"/>
    </xf>
    <xf numFmtId="0" fontId="87" fillId="8" borderId="10" xfId="0" applyNumberFormat="1" applyFont="1" applyFill="1" applyBorder="1" applyAlignment="1" applyProtection="1">
      <alignment horizontal="center" vertical="center"/>
    </xf>
    <xf numFmtId="0" fontId="87" fillId="0" borderId="10" xfId="3" applyNumberFormat="1" applyFont="1" applyFill="1" applyBorder="1" applyAlignment="1" applyProtection="1">
      <alignment horizontal="center" vertical="center"/>
    </xf>
    <xf numFmtId="0" fontId="87" fillId="0" borderId="10" xfId="0" applyFont="1" applyBorder="1" applyAlignment="1">
      <alignment horizontal="center" vertical="center"/>
    </xf>
    <xf numFmtId="0" fontId="87" fillId="0" borderId="81" xfId="0" applyFont="1" applyBorder="1" applyAlignment="1">
      <alignment horizontal="center" vertical="center"/>
    </xf>
    <xf numFmtId="0" fontId="87" fillId="0" borderId="10" xfId="3" applyNumberFormat="1" applyFont="1" applyFill="1" applyBorder="1" applyAlignment="1" applyProtection="1">
      <alignment horizontal="left" vertical="center"/>
    </xf>
    <xf numFmtId="0" fontId="87" fillId="0" borderId="10" xfId="0" applyNumberFormat="1" applyFont="1" applyBorder="1" applyAlignment="1">
      <alignment horizontal="center" vertical="center"/>
    </xf>
    <xf numFmtId="0" fontId="87" fillId="0" borderId="82" xfId="3" applyNumberFormat="1" applyFont="1" applyFill="1" applyBorder="1" applyAlignment="1" applyProtection="1">
      <alignment horizontal="center" vertical="center"/>
    </xf>
    <xf numFmtId="0" fontId="87" fillId="0" borderId="81" xfId="4" applyNumberFormat="1" applyFont="1" applyFill="1" applyBorder="1" applyAlignment="1" applyProtection="1">
      <alignment horizontal="center" vertical="center"/>
    </xf>
    <xf numFmtId="0" fontId="87" fillId="0" borderId="82" xfId="5" applyNumberFormat="1" applyFont="1" applyFill="1" applyBorder="1" applyAlignment="1" applyProtection="1">
      <alignment horizontal="center" vertical="center" wrapText="1"/>
    </xf>
    <xf numFmtId="0" fontId="87" fillId="0" borderId="10" xfId="5" applyNumberFormat="1" applyFont="1" applyFill="1" applyBorder="1" applyAlignment="1" applyProtection="1">
      <alignment horizontal="left" vertical="center" wrapText="1"/>
    </xf>
    <xf numFmtId="0" fontId="87" fillId="0" borderId="10" xfId="5" applyNumberFormat="1" applyFont="1" applyFill="1" applyBorder="1" applyAlignment="1" applyProtection="1">
      <alignment horizontal="center" vertical="center"/>
    </xf>
    <xf numFmtId="0" fontId="87" fillId="0" borderId="10" xfId="5" applyNumberFormat="1" applyFont="1" applyFill="1" applyBorder="1" applyAlignment="1" applyProtection="1">
      <alignment horizontal="left" vertical="center"/>
    </xf>
    <xf numFmtId="0" fontId="87" fillId="0" borderId="82" xfId="5" applyNumberFormat="1" applyFont="1" applyFill="1" applyBorder="1" applyAlignment="1" applyProtection="1">
      <alignment horizontal="center" vertical="center"/>
    </xf>
    <xf numFmtId="0" fontId="87" fillId="0" borderId="10" xfId="5" applyNumberFormat="1" applyFont="1" applyFill="1" applyBorder="1" applyAlignment="1" applyProtection="1">
      <alignment vertical="center"/>
    </xf>
    <xf numFmtId="0" fontId="87" fillId="0" borderId="82" xfId="2" applyNumberFormat="1" applyFont="1" applyFill="1" applyBorder="1" applyAlignment="1" applyProtection="1">
      <alignment horizontal="center" vertical="center" wrapText="1"/>
    </xf>
    <xf numFmtId="0" fontId="87" fillId="0" borderId="10" xfId="2" applyNumberFormat="1" applyFont="1" applyFill="1" applyBorder="1" applyAlignment="1" applyProtection="1">
      <alignment horizontal="left" vertical="center" wrapText="1"/>
    </xf>
    <xf numFmtId="0" fontId="87" fillId="0" borderId="10" xfId="2" applyNumberFormat="1" applyFont="1" applyFill="1" applyBorder="1" applyAlignment="1" applyProtection="1">
      <alignment horizontal="center" vertical="center"/>
    </xf>
    <xf numFmtId="0" fontId="87" fillId="0" borderId="82" xfId="4" applyNumberFormat="1" applyFont="1" applyFill="1" applyBorder="1" applyAlignment="1" applyProtection="1"/>
    <xf numFmtId="0" fontId="87" fillId="0" borderId="10" xfId="2" applyNumberFormat="1" applyFont="1" applyFill="1" applyBorder="1" applyAlignment="1" applyProtection="1">
      <alignment horizontal="left" vertical="center"/>
    </xf>
    <xf numFmtId="1" fontId="87" fillId="0" borderId="10" xfId="2" applyNumberFormat="1" applyFont="1" applyFill="1" applyBorder="1" applyAlignment="1" applyProtection="1">
      <alignment horizontal="center" vertical="center"/>
    </xf>
    <xf numFmtId="0" fontId="87" fillId="0" borderId="82" xfId="7" applyNumberFormat="1" applyFont="1" applyFill="1" applyBorder="1" applyAlignment="1" applyProtection="1">
      <alignment horizontal="center" vertical="center" wrapText="1"/>
    </xf>
    <xf numFmtId="0" fontId="87" fillId="0" borderId="10" xfId="7" applyNumberFormat="1" applyFont="1" applyFill="1" applyBorder="1" applyAlignment="1" applyProtection="1">
      <alignment horizontal="left" vertical="center"/>
    </xf>
    <xf numFmtId="0" fontId="87" fillId="0" borderId="10" xfId="7" applyNumberFormat="1" applyFont="1" applyFill="1" applyBorder="1" applyAlignment="1" applyProtection="1">
      <alignment horizontal="center" vertical="center"/>
    </xf>
    <xf numFmtId="0" fontId="87" fillId="0" borderId="10" xfId="7" applyNumberFormat="1" applyFont="1" applyFill="1" applyBorder="1" applyAlignment="1" applyProtection="1">
      <alignment horizontal="left" vertical="center" wrapText="1"/>
    </xf>
    <xf numFmtId="0" fontId="87" fillId="0" borderId="82" xfId="4" applyNumberFormat="1" applyFont="1" applyFill="1" applyBorder="1" applyAlignment="1" applyProtection="1">
      <alignment horizontal="center" vertical="center"/>
    </xf>
    <xf numFmtId="0" fontId="87" fillId="0" borderId="10" xfId="4" applyNumberFormat="1" applyFont="1" applyFill="1" applyBorder="1" applyAlignment="1" applyProtection="1">
      <alignment horizontal="left" vertical="center"/>
    </xf>
    <xf numFmtId="0" fontId="87" fillId="0" borderId="83" xfId="0" applyFont="1" applyBorder="1" applyAlignment="1">
      <alignment horizontal="center" vertical="center"/>
    </xf>
    <xf numFmtId="0" fontId="87" fillId="0" borderId="84" xfId="0" applyFont="1" applyBorder="1" applyAlignment="1">
      <alignment vertical="center"/>
    </xf>
    <xf numFmtId="0" fontId="87" fillId="0" borderId="84" xfId="0" applyFont="1" applyBorder="1" applyAlignment="1">
      <alignment horizontal="center" vertical="center"/>
    </xf>
    <xf numFmtId="0" fontId="87" fillId="0" borderId="85" xfId="0" applyFont="1" applyBorder="1" applyAlignment="1">
      <alignment horizontal="center" vertical="center"/>
    </xf>
    <xf numFmtId="0" fontId="87" fillId="0" borderId="30" xfId="0" applyFont="1" applyBorder="1" applyAlignment="1">
      <alignment horizontal="center" vertical="center"/>
    </xf>
    <xf numFmtId="0" fontId="87" fillId="0" borderId="29" xfId="0" applyFont="1" applyBorder="1" applyAlignment="1">
      <alignment vertical="center"/>
    </xf>
    <xf numFmtId="0" fontId="87" fillId="0" borderId="29" xfId="0" applyFont="1" applyBorder="1" applyAlignment="1">
      <alignment horizontal="center" vertical="center"/>
    </xf>
    <xf numFmtId="0" fontId="87" fillId="0" borderId="26" xfId="0" applyFont="1" applyBorder="1" applyAlignment="1">
      <alignment horizontal="center" vertical="center"/>
    </xf>
    <xf numFmtId="0" fontId="58" fillId="0" borderId="70" xfId="0" applyFont="1" applyBorder="1" applyAlignment="1">
      <alignment horizontal="center" vertical="center" wrapText="1"/>
    </xf>
    <xf numFmtId="0" fontId="58" fillId="0" borderId="51" xfId="0" applyFont="1" applyBorder="1" applyAlignment="1">
      <alignment wrapText="1"/>
    </xf>
    <xf numFmtId="49" fontId="58" fillId="0" borderId="70" xfId="0" applyNumberFormat="1" applyFont="1" applyBorder="1" applyAlignment="1">
      <alignment horizontal="center" vertical="center" wrapText="1"/>
    </xf>
    <xf numFmtId="1" fontId="58" fillId="0" borderId="70" xfId="0" applyNumberFormat="1" applyFont="1" applyBorder="1" applyAlignment="1">
      <alignment horizontal="center" vertical="center" wrapText="1"/>
    </xf>
    <xf numFmtId="0" fontId="58" fillId="0" borderId="51" xfId="0" applyFont="1" applyBorder="1" applyAlignment="1">
      <alignment horizontal="center" vertical="center"/>
    </xf>
    <xf numFmtId="0" fontId="58" fillId="0" borderId="51" xfId="0" applyFont="1" applyBorder="1" applyAlignment="1">
      <alignment vertical="center"/>
    </xf>
    <xf numFmtId="0" fontId="64" fillId="0" borderId="22" xfId="0" applyFont="1" applyBorder="1" applyAlignment="1">
      <alignment horizontal="center" vertical="center"/>
    </xf>
    <xf numFmtId="0" fontId="94" fillId="0" borderId="52" xfId="0" applyFont="1" applyBorder="1" applyAlignment="1">
      <alignment horizontal="center" vertical="center" wrapText="1"/>
    </xf>
    <xf numFmtId="0" fontId="95" fillId="0" borderId="52" xfId="0" applyFont="1" applyBorder="1" applyAlignment="1">
      <alignment vertical="center"/>
    </xf>
    <xf numFmtId="0" fontId="96" fillId="0" borderId="10" xfId="0" applyFont="1" applyBorder="1" applyAlignment="1">
      <alignment horizontal="left"/>
    </xf>
    <xf numFmtId="0" fontId="66" fillId="0" borderId="51" xfId="0" applyFont="1" applyBorder="1" applyAlignment="1">
      <alignment horizontal="center" vertical="center" wrapText="1"/>
    </xf>
    <xf numFmtId="0" fontId="64" fillId="0" borderId="22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4" fillId="12" borderId="22" xfId="0" applyFont="1" applyFill="1" applyBorder="1" applyAlignment="1">
      <alignment horizontal="center" vertical="center"/>
    </xf>
    <xf numFmtId="4" fontId="84" fillId="0" borderId="51" xfId="0" applyNumberFormat="1" applyFont="1" applyBorder="1"/>
    <xf numFmtId="4" fontId="84" fillId="0" borderId="51" xfId="0" applyNumberFormat="1" applyFont="1" applyFill="1" applyBorder="1"/>
    <xf numFmtId="4" fontId="64" fillId="0" borderId="48" xfId="0" applyNumberFormat="1" applyFont="1" applyBorder="1" applyAlignment="1">
      <alignment vertical="center"/>
    </xf>
    <xf numFmtId="0" fontId="97" fillId="0" borderId="51" xfId="0" applyFont="1" applyBorder="1" applyAlignment="1" applyProtection="1">
      <alignment vertical="top" wrapText="1" readingOrder="1"/>
      <protection locked="0"/>
    </xf>
    <xf numFmtId="0" fontId="74" fillId="0" borderId="51" xfId="0" applyFont="1" applyBorder="1" applyAlignment="1" applyProtection="1">
      <alignment vertical="top" wrapText="1" readingOrder="1"/>
      <protection locked="0"/>
    </xf>
    <xf numFmtId="0" fontId="98" fillId="0" borderId="68" xfId="0" applyFont="1" applyBorder="1" applyAlignment="1" applyProtection="1">
      <alignment vertical="top" wrapText="1" readingOrder="1"/>
      <protection locked="0"/>
    </xf>
    <xf numFmtId="0" fontId="97" fillId="0" borderId="68" xfId="0" applyFont="1" applyBorder="1" applyAlignment="1" applyProtection="1">
      <alignment vertical="top" wrapText="1" readingOrder="1"/>
      <protection locked="0"/>
    </xf>
    <xf numFmtId="177" fontId="97" fillId="14" borderId="51" xfId="0" applyNumberFormat="1" applyFont="1" applyFill="1" applyBorder="1" applyAlignment="1" applyProtection="1">
      <alignment horizontal="right" vertical="top" wrapText="1" readingOrder="1"/>
      <protection locked="0"/>
    </xf>
    <xf numFmtId="177" fontId="97" fillId="0" borderId="51" xfId="0" applyNumberFormat="1" applyFont="1" applyBorder="1" applyAlignment="1" applyProtection="1">
      <alignment horizontal="right" vertical="top" wrapText="1" readingOrder="1"/>
      <protection locked="0"/>
    </xf>
    <xf numFmtId="177" fontId="97" fillId="0" borderId="86" xfId="0" applyNumberFormat="1" applyFont="1" applyBorder="1" applyAlignment="1" applyProtection="1">
      <alignment horizontal="right" vertical="top" wrapText="1" readingOrder="1"/>
      <protection locked="0"/>
    </xf>
    <xf numFmtId="0" fontId="97" fillId="14" borderId="10" xfId="0" applyFont="1" applyFill="1" applyBorder="1" applyAlignment="1" applyProtection="1">
      <alignment vertical="top" wrapText="1" readingOrder="1"/>
      <protection locked="0"/>
    </xf>
    <xf numFmtId="4" fontId="0" fillId="14" borderId="51" xfId="0" applyNumberFormat="1" applyFont="1" applyFill="1" applyBorder="1"/>
    <xf numFmtId="0" fontId="97" fillId="14" borderId="51" xfId="0" applyFont="1" applyFill="1" applyBorder="1" applyAlignment="1" applyProtection="1">
      <alignment horizontal="center" vertical="center" wrapText="1" readingOrder="1"/>
      <protection locked="0"/>
    </xf>
    <xf numFmtId="4" fontId="0" fillId="14" borderId="51" xfId="0" applyNumberFormat="1" applyFont="1" applyFill="1" applyBorder="1" applyAlignment="1">
      <alignment horizontal="center" vertical="center"/>
    </xf>
    <xf numFmtId="0" fontId="75" fillId="14" borderId="51" xfId="0" applyFont="1" applyFill="1" applyBorder="1" applyAlignment="1">
      <alignment horizontal="center" vertical="center"/>
    </xf>
    <xf numFmtId="177" fontId="97" fillId="14" borderId="51" xfId="0" applyNumberFormat="1" applyFont="1" applyFill="1" applyBorder="1" applyAlignment="1" applyProtection="1">
      <alignment horizontal="center" vertical="center" wrapText="1" readingOrder="1"/>
      <protection locked="0"/>
    </xf>
    <xf numFmtId="177" fontId="97" fillId="0" borderId="68" xfId="0" applyNumberFormat="1" applyFont="1" applyBorder="1" applyAlignment="1" applyProtection="1">
      <alignment horizontal="center" vertical="center" wrapText="1" readingOrder="1"/>
      <protection locked="0"/>
    </xf>
    <xf numFmtId="0" fontId="97" fillId="0" borderId="51" xfId="0" applyFont="1" applyFill="1" applyBorder="1" applyAlignment="1" applyProtection="1">
      <alignment vertical="top" wrapText="1" readingOrder="1"/>
      <protection locked="0"/>
    </xf>
    <xf numFmtId="0" fontId="97" fillId="0" borderId="51" xfId="0" applyFont="1" applyFill="1" applyBorder="1" applyAlignment="1" applyProtection="1">
      <alignment horizontal="center" vertical="center" wrapText="1" readingOrder="1"/>
      <protection locked="0"/>
    </xf>
    <xf numFmtId="0" fontId="97" fillId="14" borderId="51" xfId="0" applyFont="1" applyFill="1" applyBorder="1" applyAlignment="1" applyProtection="1">
      <alignment vertical="top" wrapText="1" readingOrder="1"/>
      <protection locked="0"/>
    </xf>
    <xf numFmtId="177" fontId="2" fillId="0" borderId="0" xfId="0" applyNumberFormat="1" applyFont="1" applyBorder="1" applyAlignment="1">
      <alignment vertical="center"/>
    </xf>
    <xf numFmtId="0" fontId="75" fillId="0" borderId="51" xfId="0" applyFont="1" applyBorder="1" applyAlignment="1"/>
    <xf numFmtId="0" fontId="75" fillId="14" borderId="51" xfId="0" applyFont="1" applyFill="1" applyBorder="1" applyAlignment="1">
      <alignment horizontal="center" vertical="center"/>
    </xf>
    <xf numFmtId="4" fontId="75" fillId="0" borderId="51" xfId="0" applyNumberFormat="1" applyFont="1" applyBorder="1" applyAlignment="1">
      <alignment horizontal="center" vertical="center" wrapText="1"/>
    </xf>
    <xf numFmtId="4" fontId="75" fillId="0" borderId="86" xfId="0" applyNumberFormat="1" applyFont="1" applyBorder="1" applyAlignment="1">
      <alignment horizontal="center" vertical="center"/>
    </xf>
    <xf numFmtId="4" fontId="64" fillId="0" borderId="86" xfId="0" applyNumberFormat="1" applyFont="1" applyBorder="1" applyAlignment="1">
      <alignment horizontal="center" vertical="center"/>
    </xf>
    <xf numFmtId="0" fontId="98" fillId="14" borderId="68" xfId="0" applyFont="1" applyFill="1" applyBorder="1" applyAlignment="1" applyProtection="1">
      <alignment vertical="top" wrapText="1" readingOrder="1"/>
      <protection locked="0"/>
    </xf>
    <xf numFmtId="0" fontId="75" fillId="0" borderId="51" xfId="0" applyFont="1" applyBorder="1" applyAlignment="1">
      <alignment vertical="center"/>
    </xf>
    <xf numFmtId="177" fontId="97" fillId="14" borderId="68" xfId="0" applyNumberFormat="1" applyFont="1" applyFill="1" applyBorder="1" applyAlignment="1" applyProtection="1">
      <alignment horizontal="center" vertical="center" wrapText="1" readingOrder="1"/>
      <protection locked="0"/>
    </xf>
    <xf numFmtId="0" fontId="97" fillId="14" borderId="51" xfId="0" applyFont="1" applyFill="1" applyBorder="1" applyAlignment="1" applyProtection="1">
      <alignment vertical="top" wrapText="1" readingOrder="1"/>
      <protection locked="0"/>
    </xf>
    <xf numFmtId="177" fontId="64" fillId="0" borderId="22" xfId="0" applyNumberFormat="1" applyFont="1" applyBorder="1"/>
    <xf numFmtId="177" fontId="2" fillId="0" borderId="22" xfId="0" applyNumberFormat="1" applyFont="1" applyBorder="1"/>
    <xf numFmtId="4" fontId="64" fillId="0" borderId="87" xfId="0" applyNumberFormat="1" applyFont="1" applyBorder="1" applyAlignment="1">
      <alignment vertical="center"/>
    </xf>
    <xf numFmtId="4" fontId="64" fillId="0" borderId="88" xfId="0" applyNumberFormat="1" applyFont="1" applyBorder="1" applyAlignment="1">
      <alignment vertical="center"/>
    </xf>
    <xf numFmtId="0" fontId="2" fillId="0" borderId="28" xfId="0" applyFont="1" applyBorder="1" applyAlignment="1">
      <alignment wrapText="1"/>
    </xf>
    <xf numFmtId="4" fontId="0" fillId="0" borderId="51" xfId="0" applyNumberFormat="1" applyBorder="1"/>
    <xf numFmtId="0" fontId="2" fillId="13" borderId="27" xfId="0" applyFont="1" applyFill="1" applyBorder="1"/>
    <xf numFmtId="4" fontId="0" fillId="0" borderId="51" xfId="0" applyNumberFormat="1" applyFill="1" applyBorder="1"/>
    <xf numFmtId="178" fontId="3" fillId="0" borderId="51" xfId="0" applyNumberFormat="1" applyFont="1" applyFill="1" applyBorder="1" applyAlignment="1" applyProtection="1">
      <alignment horizontal="right" vertical="top" wrapText="1" readingOrder="1"/>
      <protection locked="0"/>
    </xf>
    <xf numFmtId="4" fontId="75" fillId="14" borderId="51" xfId="0" applyNumberFormat="1" applyFont="1" applyFill="1" applyBorder="1"/>
    <xf numFmtId="0" fontId="0" fillId="14" borderId="51" xfId="0" applyFill="1" applyBorder="1"/>
    <xf numFmtId="4" fontId="70" fillId="0" borderId="89" xfId="0" applyNumberFormat="1" applyFont="1" applyFill="1" applyBorder="1"/>
    <xf numFmtId="4" fontId="64" fillId="0" borderId="10" xfId="0" applyNumberFormat="1" applyFont="1" applyBorder="1"/>
    <xf numFmtId="0" fontId="72" fillId="14" borderId="51" xfId="0" applyFont="1" applyFill="1" applyBorder="1" applyAlignment="1">
      <alignment horizontal="left" wrapText="1"/>
    </xf>
    <xf numFmtId="0" fontId="75" fillId="0" borderId="27" xfId="0" applyFont="1" applyFill="1" applyBorder="1" applyAlignment="1">
      <alignment horizontal="right"/>
    </xf>
    <xf numFmtId="0" fontId="75" fillId="0" borderId="27" xfId="0" applyFont="1" applyFill="1" applyBorder="1" applyAlignment="1">
      <alignment horizontal="center"/>
    </xf>
    <xf numFmtId="4" fontId="64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/>
    <xf numFmtId="0" fontId="66" fillId="0" borderId="10" xfId="0" applyFont="1" applyBorder="1" applyAlignment="1">
      <alignment wrapText="1"/>
    </xf>
    <xf numFmtId="4" fontId="66" fillId="0" borderId="51" xfId="0" applyNumberFormat="1" applyFont="1" applyBorder="1"/>
    <xf numFmtId="0" fontId="97" fillId="14" borderId="0" xfId="0" applyFont="1" applyFill="1" applyBorder="1" applyAlignment="1" applyProtection="1">
      <alignment vertical="top" wrapText="1" readingOrder="1"/>
      <protection locked="0"/>
    </xf>
    <xf numFmtId="177" fontId="97" fillId="14" borderId="51" xfId="0" applyNumberFormat="1" applyFont="1" applyFill="1" applyBorder="1" applyAlignment="1" applyProtection="1">
      <alignment vertical="center" wrapText="1" readingOrder="1"/>
      <protection locked="0"/>
    </xf>
    <xf numFmtId="49" fontId="97" fillId="0" borderId="51" xfId="0" applyNumberFormat="1" applyFont="1" applyBorder="1" applyAlignment="1" applyProtection="1">
      <alignment vertical="top" wrapText="1" readingOrder="1"/>
      <protection locked="0"/>
    </xf>
    <xf numFmtId="3" fontId="0" fillId="0" borderId="0" xfId="0" applyNumberFormat="1"/>
    <xf numFmtId="0" fontId="2" fillId="18" borderId="10" xfId="0" applyFont="1" applyFill="1" applyBorder="1" applyAlignment="1">
      <alignment vertical="center"/>
    </xf>
    <xf numFmtId="0" fontId="31" fillId="18" borderId="10" xfId="0" applyFont="1" applyFill="1" applyBorder="1" applyAlignment="1">
      <alignment horizontal="center" vertical="center"/>
    </xf>
    <xf numFmtId="0" fontId="99" fillId="17" borderId="10" xfId="0" applyFont="1" applyFill="1" applyBorder="1" applyAlignment="1">
      <alignment horizontal="center" vertical="center"/>
    </xf>
    <xf numFmtId="0" fontId="99" fillId="17" borderId="81" xfId="0" applyFont="1" applyFill="1" applyBorder="1" applyAlignment="1">
      <alignment horizontal="center" vertical="center"/>
    </xf>
    <xf numFmtId="177" fontId="97" fillId="16" borderId="51" xfId="0" applyNumberFormat="1" applyFont="1" applyFill="1" applyBorder="1" applyAlignment="1" applyProtection="1">
      <alignment horizontal="right" vertical="top" wrapText="1" readingOrder="1"/>
      <protection locked="0"/>
    </xf>
    <xf numFmtId="177" fontId="97" fillId="16" borderId="51" xfId="0" applyNumberFormat="1" applyFont="1" applyFill="1" applyBorder="1" applyAlignment="1" applyProtection="1">
      <alignment horizontal="center" vertical="center" wrapText="1" readingOrder="1"/>
      <protection locked="0"/>
    </xf>
    <xf numFmtId="177" fontId="97" fillId="16" borderId="68" xfId="0" applyNumberFormat="1" applyFont="1" applyFill="1" applyBorder="1" applyAlignment="1" applyProtection="1">
      <alignment horizontal="center" vertical="center" wrapText="1" readingOrder="1"/>
      <protection locked="0"/>
    </xf>
    <xf numFmtId="4" fontId="64" fillId="16" borderId="86" xfId="0" applyNumberFormat="1" applyFont="1" applyFill="1" applyBorder="1" applyAlignment="1">
      <alignment horizontal="center" vertical="center"/>
    </xf>
    <xf numFmtId="4" fontId="64" fillId="16" borderId="88" xfId="0" applyNumberFormat="1" applyFont="1" applyFill="1" applyBorder="1" applyAlignment="1">
      <alignment vertical="center"/>
    </xf>
    <xf numFmtId="0" fontId="10" fillId="8" borderId="0" xfId="10" applyFont="1" applyFill="1" applyBorder="1" applyAlignment="1">
      <alignment horizontal="center"/>
    </xf>
    <xf numFmtId="0" fontId="8" fillId="8" borderId="0" xfId="10" applyFont="1" applyFill="1" applyBorder="1" applyAlignment="1">
      <alignment horizontal="left"/>
    </xf>
    <xf numFmtId="0" fontId="9" fillId="8" borderId="0" xfId="10" applyFont="1" applyFill="1" applyBorder="1" applyAlignment="1">
      <alignment horizontal="left"/>
    </xf>
    <xf numFmtId="0" fontId="16" fillId="0" borderId="10" xfId="0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textRotation="90" wrapText="1"/>
    </xf>
    <xf numFmtId="0" fontId="17" fillId="0" borderId="10" xfId="0" applyFont="1" applyFill="1" applyBorder="1" applyAlignment="1" applyProtection="1">
      <alignment horizontal="center" vertical="center" wrapText="1"/>
    </xf>
    <xf numFmtId="3" fontId="17" fillId="0" borderId="10" xfId="0" applyNumberFormat="1" applyFont="1" applyFill="1" applyBorder="1" applyAlignment="1" applyProtection="1">
      <alignment horizontal="center" vertical="center" textRotation="90" wrapText="1"/>
    </xf>
    <xf numFmtId="3" fontId="17" fillId="0" borderId="10" xfId="0" applyNumberFormat="1" applyFont="1" applyFill="1" applyBorder="1" applyAlignment="1" applyProtection="1">
      <alignment horizontal="center" vertical="center" wrapText="1"/>
    </xf>
    <xf numFmtId="0" fontId="16" fillId="8" borderId="10" xfId="10" applyFont="1" applyFill="1" applyBorder="1" applyAlignment="1" applyProtection="1">
      <alignment horizontal="center" vertical="center" wrapText="1"/>
    </xf>
    <xf numFmtId="0" fontId="16" fillId="0" borderId="10" xfId="10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wrapText="1"/>
    </xf>
    <xf numFmtId="0" fontId="16" fillId="8" borderId="10" xfId="0" applyFont="1" applyFill="1" applyBorder="1" applyAlignment="1" applyProtection="1">
      <alignment horizontal="center" vertical="center" wrapText="1"/>
    </xf>
    <xf numFmtId="0" fontId="17" fillId="8" borderId="10" xfId="0" applyFont="1" applyFill="1" applyBorder="1" applyAlignment="1" applyProtection="1">
      <alignment horizontal="center" vertical="center" textRotation="90" wrapText="1"/>
    </xf>
    <xf numFmtId="0" fontId="16" fillId="0" borderId="10" xfId="10" applyFont="1" applyBorder="1" applyAlignment="1" applyProtection="1">
      <alignment horizontal="center" vertical="center" wrapText="1"/>
    </xf>
    <xf numFmtId="0" fontId="16" fillId="8" borderId="10" xfId="17" applyFont="1" applyFill="1" applyBorder="1" applyAlignment="1" applyProtection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90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 wrapText="1"/>
    </xf>
    <xf numFmtId="0" fontId="75" fillId="0" borderId="27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103" fillId="0" borderId="0" xfId="0" applyFont="1" applyFill="1" applyAlignment="1">
      <alignment horizontal="left" vertical="center" wrapText="1"/>
    </xf>
    <xf numFmtId="0" fontId="102" fillId="0" borderId="0" xfId="0" applyFont="1" applyFill="1" applyAlignment="1">
      <alignment horizontal="left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100" fillId="0" borderId="0" xfId="0" applyFont="1" applyFill="1" applyBorder="1" applyAlignment="1">
      <alignment horizontal="left" vertical="top" wrapText="1"/>
    </xf>
    <xf numFmtId="0" fontId="101" fillId="0" borderId="0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left" vertical="center" wrapText="1"/>
    </xf>
    <xf numFmtId="0" fontId="87" fillId="17" borderId="82" xfId="0" applyFont="1" applyFill="1" applyBorder="1" applyAlignment="1">
      <alignment horizontal="center" vertical="center"/>
    </xf>
    <xf numFmtId="0" fontId="17" fillId="0" borderId="91" xfId="0" applyFont="1" applyFill="1" applyBorder="1" applyAlignment="1">
      <alignment horizontal="left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87" fillId="17" borderId="82" xfId="0" applyFont="1" applyFill="1" applyBorder="1" applyAlignment="1">
      <alignment horizontal="left" vertical="center"/>
    </xf>
    <xf numFmtId="0" fontId="17" fillId="0" borderId="12" xfId="0" applyFont="1" applyFill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9" borderId="10" xfId="0" applyFont="1" applyFill="1" applyBorder="1" applyAlignment="1">
      <alignment horizontal="center" vertical="center" wrapText="1"/>
    </xf>
    <xf numFmtId="49" fontId="49" fillId="9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49" fontId="49" fillId="9" borderId="1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</cellXfs>
  <cellStyles count="22">
    <cellStyle name="ContentsHyperlink" xfId="1"/>
    <cellStyle name="Excel Built-in Bad" xfId="2"/>
    <cellStyle name="Excel Built-in Good" xfId="3"/>
    <cellStyle name="Excel Built-in Input" xfId="4"/>
    <cellStyle name="Excel Built-in Neutral" xfId="5"/>
    <cellStyle name="Excel Built-in Normal" xfId="6"/>
    <cellStyle name="Excel Built-in Note" xfId="7"/>
    <cellStyle name="Excel Built-in Total" xfId="8"/>
    <cellStyle name="Hyperlink" xfId="9" builtinId="8"/>
    <cellStyle name="Normal" xfId="0" builtinId="0"/>
    <cellStyle name="Normal 2" xfId="10"/>
    <cellStyle name="Normal 2 2" xfId="11"/>
    <cellStyle name="Normal 3" xfId="12"/>
    <cellStyle name="Normal 3 2" xfId="13"/>
    <cellStyle name="Normal 4" xfId="14"/>
    <cellStyle name="Normal_normativ kadra _ tabel_1" xfId="15"/>
    <cellStyle name="Normal_Normativi_Stampanje" xfId="16"/>
    <cellStyle name="Normal_TAB DZ 1-10 (1)" xfId="17"/>
    <cellStyle name="Normal_TAB DZ 1-10 (1) 2" xfId="18"/>
    <cellStyle name="Student Information" xfId="19"/>
    <cellStyle name="Student Information - user entered" xfId="20"/>
    <cellStyle name="Total" xfId="21" builtinId="25" customBuiltin="1"/>
  </cellStyles>
  <dxfs count="1">
    <dxf>
      <font>
        <b val="0"/>
        <condense val="0"/>
        <extend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336666"/>
      <rgbColor rgb="00BFBFC0"/>
      <rgbColor rgb="00808080"/>
      <rgbColor rgb="008EB4E3"/>
      <rgbColor rgb="00993366"/>
      <rgbColor rgb="00EFEFF0"/>
      <rgbColor rgb="00DCE6F2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E3E3"/>
      <rgbColor rgb="00CCFFCC"/>
      <rgbColor rgb="00FFFF99"/>
      <rgbColor rgb="00A6CAF0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4F81BD"/>
      <rgbColor rgb="00A6A6A6"/>
      <rgbColor rgb="00254061"/>
      <rgbColor rgb="00339966"/>
      <rgbColor rgb="00003300"/>
      <rgbColor rgb="00333300"/>
      <rgbColor rgb="00993300"/>
      <rgbColor rgb="00993366"/>
      <rgbColor rgb="003333CC"/>
      <rgbColor rgb="00262626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4.xml"/><Relationship Id="rId39" Type="http://schemas.openxmlformats.org/officeDocument/2006/relationships/externalLink" Target="externalLinks/externalLink17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2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7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2.xml"/><Relationship Id="rId32" Type="http://schemas.openxmlformats.org/officeDocument/2006/relationships/externalLink" Target="externalLinks/externalLink10.xml"/><Relationship Id="rId37" Type="http://schemas.openxmlformats.org/officeDocument/2006/relationships/externalLink" Target="externalLinks/externalLink15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36" Type="http://schemas.openxmlformats.org/officeDocument/2006/relationships/externalLink" Target="externalLinks/externalLink1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35" Type="http://schemas.openxmlformats.org/officeDocument/2006/relationships/externalLink" Target="externalLinks/externalLink13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3.xml"/><Relationship Id="rId33" Type="http://schemas.openxmlformats.org/officeDocument/2006/relationships/externalLink" Target="externalLinks/externalLink11.xml"/><Relationship Id="rId38" Type="http://schemas.openxmlformats.org/officeDocument/2006/relationships/externalLink" Target="externalLinks/externalLink1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104775</xdr:rowOff>
    </xdr:from>
    <xdr:to>
      <xdr:col>0</xdr:col>
      <xdr:colOff>590550</xdr:colOff>
      <xdr:row>4</xdr:row>
      <xdr:rowOff>85725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104775"/>
          <a:ext cx="504825" cy="6858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457200</xdr:colOff>
      <xdr:row>0</xdr:row>
      <xdr:rowOff>0</xdr:rowOff>
    </xdr:to>
    <xdr:sp macro="" textlink="">
      <xdr:nvSpPr>
        <xdr:cNvPr id="18433" name="Line 1"/>
        <xdr:cNvSpPr>
          <a:spLocks noChangeShapeType="1"/>
        </xdr:cNvSpPr>
      </xdr:nvSpPr>
      <xdr:spPr bwMode="auto">
        <a:xfrm>
          <a:off x="0" y="0"/>
          <a:ext cx="6943725" cy="0"/>
        </a:xfrm>
        <a:prstGeom prst="line">
          <a:avLst/>
        </a:prstGeom>
        <a:noFill/>
        <a:ln w="9360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Rentgen%20plan%20201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Pneumoftiziologija%20plan%202018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Neurologija%20plan%20201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Pedijatrija%20plan%202018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Interno%20sa%20Kardiologijom%20plan%20201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Hirurgija%20sa%20Urologijom%20plan%20201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GAO%20plan%20201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Apotek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mmmmmm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Ortopedija%20plan%20201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Dermatovenerologija%20plan%2020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Fizikalna%20plan%20201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Oftalmologija%20plan%20201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ORL%20plan%202018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Ugrentna%20plan%201-201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Onkologija%20plan%20201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DELJENJA%20GOTOVI%20PLANOVI%202018/Psihijatrija%20plan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1">
          <cell r="C1" t="str">
            <v>Унети назив здравствене установе</v>
          </cell>
        </row>
        <row r="2">
          <cell r="C2" t="str">
            <v>Унети матични број здравствене установе</v>
          </cell>
        </row>
        <row r="25">
          <cell r="C2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>
        <row r="25">
          <cell r="C25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АДРЖАЈ"/>
      <sheetName val="Kadar.ode."/>
      <sheetName val="Kadar.dne.bol.dij."/>
      <sheetName val="Kadar.zaj.med.del."/>
      <sheetName val="Kadar.nem."/>
      <sheetName val="Kadar.zbirno "/>
      <sheetName val="Kapaciteti i korišćenje"/>
      <sheetName val="Pratioci"/>
      <sheetName val="Dnevne.bolnice"/>
      <sheetName val="Neonatologija"/>
      <sheetName val="Pregledi"/>
      <sheetName val="Operacije"/>
      <sheetName val="DSG"/>
      <sheetName val="Usluge"/>
      <sheetName val="Dijagnostika"/>
      <sheetName val="Lab"/>
      <sheetName val="Dijalize"/>
      <sheetName val="Krv"/>
      <sheetName val="Lekovi"/>
      <sheetName val="Implantati"/>
      <sheetName val="Sanitet.mat"/>
      <sheetName val="Liste.čekanja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view="pageBreakPreview" workbookViewId="0">
      <selection activeCell="H18" sqref="H18"/>
    </sheetView>
  </sheetViews>
  <sheetFormatPr defaultColWidth="7.85546875" defaultRowHeight="12.75"/>
  <cols>
    <col min="1" max="1" width="10.5703125" style="1" customWidth="1"/>
    <col min="2" max="16384" width="7.85546875" style="1"/>
  </cols>
  <sheetData>
    <row r="1" spans="1:9">
      <c r="A1"/>
      <c r="B1"/>
      <c r="C1"/>
      <c r="D1"/>
      <c r="E1"/>
      <c r="F1"/>
      <c r="G1"/>
      <c r="H1"/>
      <c r="I1"/>
    </row>
    <row r="2" spans="1:9" ht="14.25">
      <c r="A2"/>
      <c r="B2" s="721" t="s">
        <v>3458</v>
      </c>
      <c r="C2" s="721"/>
      <c r="D2" s="721"/>
      <c r="E2" s="721"/>
      <c r="F2" s="721"/>
      <c r="G2" s="721"/>
      <c r="H2" s="721"/>
      <c r="I2"/>
    </row>
    <row r="3" spans="1:9" ht="15.75">
      <c r="A3"/>
      <c r="B3" s="722" t="s">
        <v>3459</v>
      </c>
      <c r="C3" s="722"/>
      <c r="D3" s="722"/>
      <c r="E3" s="722"/>
      <c r="F3" s="722"/>
      <c r="G3" s="722"/>
      <c r="H3" s="722"/>
      <c r="I3"/>
    </row>
    <row r="4" spans="1:9">
      <c r="A4"/>
      <c r="B4"/>
      <c r="C4"/>
      <c r="D4"/>
      <c r="E4"/>
      <c r="F4"/>
      <c r="G4"/>
      <c r="H4"/>
      <c r="I4"/>
    </row>
    <row r="5" spans="1:9">
      <c r="A5"/>
      <c r="B5"/>
      <c r="C5"/>
      <c r="D5"/>
      <c r="E5"/>
      <c r="F5"/>
      <c r="G5"/>
      <c r="H5"/>
      <c r="I5"/>
    </row>
    <row r="6" spans="1:9" ht="18.75">
      <c r="A6" s="720" t="s">
        <v>3460</v>
      </c>
      <c r="B6" s="720"/>
      <c r="C6" s="720"/>
      <c r="D6" s="720"/>
      <c r="E6" s="720"/>
      <c r="F6" s="720"/>
      <c r="G6" s="720"/>
      <c r="H6" s="720"/>
      <c r="I6" s="720"/>
    </row>
    <row r="7" spans="1:9" ht="18.75">
      <c r="A7" s="720" t="s">
        <v>3461</v>
      </c>
      <c r="B7" s="720"/>
      <c r="C7" s="720"/>
      <c r="D7" s="720"/>
      <c r="E7" s="720"/>
      <c r="F7" s="720"/>
      <c r="G7" s="720"/>
      <c r="H7" s="720"/>
      <c r="I7" s="720"/>
    </row>
    <row r="8" spans="1:9" ht="18.75">
      <c r="A8" s="720" t="s">
        <v>3462</v>
      </c>
      <c r="B8" s="720"/>
      <c r="C8" s="720"/>
      <c r="D8" s="720"/>
      <c r="E8" s="720"/>
      <c r="F8" s="720"/>
      <c r="G8" s="720"/>
      <c r="H8" s="720"/>
      <c r="I8" s="720"/>
    </row>
    <row r="9" spans="1:9" ht="18.75">
      <c r="A9" s="720"/>
      <c r="B9" s="720"/>
      <c r="C9" s="720"/>
      <c r="D9" s="720"/>
      <c r="E9" s="720"/>
      <c r="F9" s="720"/>
      <c r="G9" s="720"/>
      <c r="H9" s="720"/>
      <c r="I9" s="720"/>
    </row>
    <row r="10" spans="1:9">
      <c r="A10"/>
      <c r="B10" s="2" t="s">
        <v>3463</v>
      </c>
      <c r="C10"/>
      <c r="D10"/>
      <c r="E10"/>
      <c r="F10"/>
      <c r="G10"/>
      <c r="H10"/>
      <c r="I10"/>
    </row>
    <row r="11" spans="1:9">
      <c r="A11"/>
      <c r="B11"/>
      <c r="C11"/>
      <c r="D11"/>
      <c r="E11"/>
      <c r="F11"/>
      <c r="G11"/>
      <c r="H11"/>
      <c r="I11"/>
    </row>
    <row r="12" spans="1:9" ht="14.25">
      <c r="A12" s="3" t="s">
        <v>3464</v>
      </c>
      <c r="B12" s="4"/>
      <c r="C12" s="4"/>
      <c r="D12" s="4"/>
      <c r="E12" s="4"/>
      <c r="F12" s="4"/>
      <c r="G12" s="4"/>
      <c r="H12" s="4"/>
      <c r="I12" s="4"/>
    </row>
    <row r="13" spans="1:9" ht="14.25">
      <c r="A13" s="3" t="s">
        <v>3465</v>
      </c>
      <c r="B13" s="4"/>
      <c r="C13" s="4"/>
      <c r="D13" s="4"/>
      <c r="E13" s="4"/>
      <c r="F13" s="4"/>
      <c r="G13" s="4"/>
      <c r="H13" s="4"/>
      <c r="I13" s="4"/>
    </row>
    <row r="14" spans="1:9" ht="14.25">
      <c r="A14" s="3" t="s">
        <v>3466</v>
      </c>
      <c r="B14" s="4"/>
      <c r="C14" s="4"/>
      <c r="D14" s="4"/>
      <c r="E14" s="4"/>
      <c r="F14" s="4"/>
      <c r="G14" s="4"/>
      <c r="H14" s="4"/>
      <c r="I14" s="4"/>
    </row>
    <row r="15" spans="1:9" ht="14.25">
      <c r="A15" s="3" t="s">
        <v>3467</v>
      </c>
      <c r="B15" s="4"/>
      <c r="C15" s="4"/>
      <c r="D15" s="4"/>
      <c r="E15" s="4"/>
      <c r="F15" s="4"/>
      <c r="G15" s="4"/>
      <c r="H15" s="4"/>
      <c r="I15" s="4"/>
    </row>
    <row r="16" spans="1:9" ht="14.25">
      <c r="A16" s="4" t="s">
        <v>3468</v>
      </c>
      <c r="B16" s="4"/>
      <c r="C16" s="4"/>
      <c r="D16" s="4"/>
      <c r="E16" s="4"/>
      <c r="F16" s="4"/>
      <c r="G16" s="4"/>
      <c r="H16" s="4"/>
      <c r="I16" s="4"/>
    </row>
    <row r="17" spans="1:9" ht="15.75" customHeight="1">
      <c r="A17" s="4" t="s">
        <v>3469</v>
      </c>
      <c r="B17" s="4"/>
      <c r="C17" s="4"/>
      <c r="D17" s="4"/>
      <c r="E17" s="4"/>
      <c r="F17" s="4"/>
      <c r="G17" s="4"/>
      <c r="H17" s="4"/>
      <c r="I17" s="4"/>
    </row>
    <row r="18" spans="1:9" ht="15.75" customHeight="1">
      <c r="A18" s="4" t="s">
        <v>3470</v>
      </c>
      <c r="B18" s="4"/>
      <c r="C18" s="4"/>
      <c r="D18" s="4"/>
      <c r="E18" s="4"/>
      <c r="F18" s="4"/>
      <c r="G18" s="4"/>
      <c r="H18" s="4"/>
      <c r="I18" s="4"/>
    </row>
    <row r="19" spans="1:9" ht="14.25">
      <c r="A19" s="4" t="s">
        <v>3471</v>
      </c>
      <c r="B19" s="4"/>
      <c r="C19" s="4"/>
      <c r="D19" s="4"/>
      <c r="E19" s="4"/>
      <c r="F19" s="4"/>
      <c r="G19" s="4"/>
      <c r="H19" s="4"/>
      <c r="I19" s="4"/>
    </row>
    <row r="20" spans="1:9" ht="14.25">
      <c r="A20" s="4" t="s">
        <v>3472</v>
      </c>
      <c r="B20" s="4"/>
      <c r="C20" s="4"/>
      <c r="D20" s="4"/>
      <c r="E20" s="4"/>
      <c r="F20" s="4"/>
      <c r="G20" s="4"/>
      <c r="H20" s="4"/>
      <c r="I20" s="4"/>
    </row>
    <row r="21" spans="1:9" ht="14.25">
      <c r="A21" s="4" t="s">
        <v>3473</v>
      </c>
      <c r="B21" s="4"/>
      <c r="C21" s="4"/>
      <c r="D21" s="4"/>
      <c r="E21" s="4"/>
      <c r="F21" s="4"/>
      <c r="G21" s="4"/>
      <c r="H21" s="4"/>
      <c r="I21" s="4"/>
    </row>
    <row r="22" spans="1:9" ht="14.25">
      <c r="A22" s="5" t="s">
        <v>3474</v>
      </c>
      <c r="B22" s="4"/>
      <c r="C22" s="4"/>
      <c r="D22" s="4"/>
      <c r="E22" s="4"/>
      <c r="F22" s="4"/>
      <c r="G22" s="4"/>
      <c r="H22" s="4"/>
      <c r="I22" s="4"/>
    </row>
    <row r="23" spans="1:9" ht="14.25">
      <c r="A23" s="5" t="s">
        <v>3475</v>
      </c>
      <c r="B23" s="4"/>
      <c r="C23" s="4"/>
      <c r="D23" s="4"/>
      <c r="E23" s="4"/>
      <c r="F23" s="4"/>
      <c r="G23" s="4"/>
      <c r="H23" s="4"/>
      <c r="I23" s="4"/>
    </row>
    <row r="24" spans="1:9" ht="14.25">
      <c r="A24" s="4" t="s">
        <v>3476</v>
      </c>
      <c r="B24" s="4"/>
      <c r="C24" s="4"/>
      <c r="D24" s="4"/>
      <c r="E24" s="4"/>
      <c r="F24" s="4"/>
      <c r="G24" s="4"/>
      <c r="H24" s="4"/>
      <c r="I24" s="4"/>
    </row>
    <row r="25" spans="1:9" ht="14.25">
      <c r="A25" s="4" t="s">
        <v>2690</v>
      </c>
      <c r="B25" s="4"/>
      <c r="C25" s="4"/>
      <c r="D25" s="4"/>
      <c r="E25" s="4"/>
      <c r="F25" s="4"/>
      <c r="G25" s="4"/>
      <c r="H25" s="4"/>
      <c r="I25" s="4"/>
    </row>
    <row r="26" spans="1:9" ht="14.25">
      <c r="A26" s="4" t="s">
        <v>2691</v>
      </c>
      <c r="B26" s="4"/>
      <c r="C26" s="4"/>
      <c r="D26" s="4"/>
      <c r="E26" s="4"/>
      <c r="F26" s="4"/>
      <c r="G26" s="4"/>
      <c r="H26" s="4"/>
      <c r="I26" s="4"/>
    </row>
    <row r="27" spans="1:9" ht="14.25">
      <c r="A27" s="4" t="s">
        <v>2692</v>
      </c>
      <c r="B27" s="4"/>
      <c r="C27" s="4"/>
      <c r="D27" s="4"/>
      <c r="E27" s="4"/>
      <c r="F27" s="4"/>
      <c r="G27" s="4"/>
      <c r="H27" s="4"/>
      <c r="I27" s="4"/>
    </row>
    <row r="28" spans="1:9" ht="14.25">
      <c r="A28" s="4" t="s">
        <v>2693</v>
      </c>
      <c r="B28" s="4"/>
      <c r="C28" s="4"/>
      <c r="D28" s="4"/>
      <c r="E28" s="4"/>
      <c r="F28" s="4"/>
      <c r="G28" s="4"/>
      <c r="H28" s="4"/>
      <c r="I28" s="4"/>
    </row>
    <row r="29" spans="1:9" ht="14.25">
      <c r="A29" s="4" t="s">
        <v>2694</v>
      </c>
      <c r="B29" s="4"/>
      <c r="C29" s="4"/>
      <c r="D29" s="4"/>
      <c r="E29" s="4"/>
      <c r="F29" s="4"/>
      <c r="G29" s="4"/>
      <c r="H29" s="4"/>
      <c r="I29" s="4"/>
    </row>
    <row r="30" spans="1:9" ht="14.25">
      <c r="A30" s="4" t="s">
        <v>2695</v>
      </c>
      <c r="B30" s="4"/>
      <c r="C30" s="4"/>
      <c r="D30" s="4"/>
      <c r="E30" s="4"/>
      <c r="F30" s="4"/>
      <c r="G30" s="4"/>
      <c r="H30" s="4"/>
      <c r="I30" s="4"/>
    </row>
    <row r="31" spans="1:9" ht="14.25">
      <c r="A31" s="4" t="s">
        <v>2696</v>
      </c>
      <c r="B31" s="4"/>
      <c r="C31" s="4"/>
      <c r="D31" s="4"/>
      <c r="E31" s="4"/>
      <c r="F31" s="4"/>
      <c r="G31" s="4"/>
      <c r="H31" s="4"/>
      <c r="I31" s="4"/>
    </row>
    <row r="32" spans="1:9" ht="14.25">
      <c r="A32" s="4" t="s">
        <v>2697</v>
      </c>
      <c r="B32" s="4"/>
      <c r="C32" s="4"/>
      <c r="D32" s="4"/>
      <c r="E32" s="4"/>
      <c r="F32" s="4"/>
      <c r="G32" s="4"/>
      <c r="H32" s="4"/>
      <c r="I32" s="4"/>
    </row>
    <row r="33" spans="1:9" ht="14.25">
      <c r="A33" s="5"/>
      <c r="B33" s="4"/>
      <c r="C33" s="4"/>
      <c r="D33" s="4"/>
      <c r="E33" s="4"/>
      <c r="F33" s="4"/>
      <c r="G33" s="4"/>
      <c r="H33" s="4"/>
      <c r="I33" s="4"/>
    </row>
  </sheetData>
  <sheetProtection selectLockedCells="1" selectUnlockedCells="1"/>
  <mergeCells count="6">
    <mergeCell ref="A8:I8"/>
    <mergeCell ref="A9:I9"/>
    <mergeCell ref="B2:H2"/>
    <mergeCell ref="B3:H3"/>
    <mergeCell ref="A6:I6"/>
    <mergeCell ref="A7:I7"/>
  </mergeCells>
  <phoneticPr fontId="51" type="noConversion"/>
  <pageMargins left="0.75" right="0.75" top="1" bottom="1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12"/>
  <sheetViews>
    <sheetView view="pageBreakPreview" zoomScaleSheetLayoutView="100" workbookViewId="0">
      <selection activeCell="I8" sqref="I8"/>
    </sheetView>
  </sheetViews>
  <sheetFormatPr defaultColWidth="7.85546875" defaultRowHeight="12.75"/>
  <cols>
    <col min="1" max="1" width="19.28515625" style="1" customWidth="1"/>
    <col min="2" max="2" width="6.42578125" style="1" customWidth="1"/>
    <col min="3" max="3" width="9.85546875" style="1" customWidth="1"/>
    <col min="4" max="4" width="10.85546875" style="1" customWidth="1"/>
    <col min="5" max="5" width="9.140625" style="1" customWidth="1"/>
    <col min="6" max="6" width="11.28515625" style="1" customWidth="1"/>
    <col min="7" max="16384" width="7.85546875" style="1"/>
  </cols>
  <sheetData>
    <row r="1" spans="1:256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7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7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/>
      <c r="C3" s="35"/>
      <c r="D3" s="36"/>
      <c r="E3" s="36"/>
      <c r="F3" s="37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3472</v>
      </c>
      <c r="D4" s="4"/>
      <c r="E4" s="4"/>
      <c r="F4" s="42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7.75" customHeight="1">
      <c r="A6" s="744" t="s">
        <v>3049</v>
      </c>
      <c r="B6" s="744"/>
      <c r="C6" s="744" t="s">
        <v>3050</v>
      </c>
      <c r="D6" s="744"/>
      <c r="E6" s="744" t="s">
        <v>3045</v>
      </c>
      <c r="F6" s="744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51" customFormat="1" ht="34.5" customHeight="1">
      <c r="A7" s="149" t="s">
        <v>3051</v>
      </c>
      <c r="B7" s="150" t="s">
        <v>3052</v>
      </c>
      <c r="C7" s="119" t="s">
        <v>3037</v>
      </c>
      <c r="D7" s="119" t="s">
        <v>3038</v>
      </c>
      <c r="E7" s="119" t="s">
        <v>3037</v>
      </c>
      <c r="F7" s="119" t="s">
        <v>3038</v>
      </c>
    </row>
    <row r="8" spans="1:256" ht="15" customHeight="1">
      <c r="A8" s="149" t="s">
        <v>2712</v>
      </c>
      <c r="B8" s="149">
        <f>+B9+B10+B11+B12</f>
        <v>0</v>
      </c>
      <c r="C8" s="583">
        <f>SUM(C9:C12)</f>
        <v>611</v>
      </c>
      <c r="D8" s="583">
        <f>SUM(D9:D12)</f>
        <v>610</v>
      </c>
      <c r="E8" s="583">
        <f>SUM(E9:E12)</f>
        <v>3465</v>
      </c>
      <c r="F8" s="583">
        <f>SUM(F9:F12)</f>
        <v>3500</v>
      </c>
    </row>
    <row r="9" spans="1:256">
      <c r="A9" s="152" t="s">
        <v>3053</v>
      </c>
      <c r="B9" s="149"/>
      <c r="C9" s="149">
        <v>100</v>
      </c>
      <c r="D9" s="153">
        <v>100</v>
      </c>
      <c r="E9" s="149">
        <v>200</v>
      </c>
      <c r="F9" s="153">
        <v>200</v>
      </c>
    </row>
    <row r="10" spans="1:256">
      <c r="A10" s="152" t="s">
        <v>3054</v>
      </c>
      <c r="B10" s="149"/>
      <c r="C10" s="149">
        <v>200</v>
      </c>
      <c r="D10" s="153">
        <v>200</v>
      </c>
      <c r="E10" s="149">
        <v>1200</v>
      </c>
      <c r="F10" s="153">
        <v>1200</v>
      </c>
    </row>
    <row r="11" spans="1:256">
      <c r="A11" s="154" t="s">
        <v>3055</v>
      </c>
      <c r="B11" s="149"/>
      <c r="C11" s="149">
        <v>300</v>
      </c>
      <c r="D11" s="153">
        <v>300</v>
      </c>
      <c r="E11" s="149">
        <v>2000</v>
      </c>
      <c r="F11" s="153">
        <v>2000</v>
      </c>
    </row>
    <row r="12" spans="1:256">
      <c r="A12" s="155" t="s">
        <v>3056</v>
      </c>
      <c r="B12" s="149"/>
      <c r="C12" s="149">
        <v>11</v>
      </c>
      <c r="D12" s="153">
        <v>10</v>
      </c>
      <c r="E12" s="149">
        <v>65</v>
      </c>
      <c r="F12" s="153">
        <v>100</v>
      </c>
    </row>
  </sheetData>
  <sheetProtection selectLockedCells="1" selectUnlockedCells="1"/>
  <mergeCells count="3">
    <mergeCell ref="A6:B6"/>
    <mergeCell ref="C6:D6"/>
    <mergeCell ref="E6:F6"/>
  </mergeCells>
  <phoneticPr fontId="51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2:IV462"/>
  <sheetViews>
    <sheetView topLeftCell="A112" zoomScaleNormal="100" zoomScaleSheetLayoutView="100" workbookViewId="0">
      <selection activeCell="C125" sqref="C125"/>
    </sheetView>
  </sheetViews>
  <sheetFormatPr defaultColWidth="7.85546875" defaultRowHeight="12.75"/>
  <cols>
    <col min="1" max="1" width="11.28515625" style="115" customWidth="1"/>
    <col min="2" max="2" width="54.7109375" style="115" customWidth="1"/>
    <col min="3" max="8" width="7.42578125" style="115" customWidth="1"/>
    <col min="9" max="16384" width="7.85546875" style="115"/>
  </cols>
  <sheetData>
    <row r="2" spans="1:256">
      <c r="A2" s="33"/>
      <c r="B2" s="34" t="s">
        <v>2698</v>
      </c>
      <c r="C2" s="35">
        <f>[3]Kadar.ode.!C24</f>
        <v>0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 t="s">
        <v>2700</v>
      </c>
      <c r="C3" s="35">
        <f>[3]Kadar.ode.!C25</f>
        <v>0</v>
      </c>
      <c r="D3" s="36"/>
      <c r="E3" s="36"/>
      <c r="F3" s="36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>
      <c r="A4" s="33"/>
      <c r="B4" s="34"/>
      <c r="C4" s="35"/>
      <c r="D4" s="36"/>
      <c r="E4" s="36"/>
      <c r="F4" s="36"/>
      <c r="G4" s="37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4.25">
      <c r="A5" s="33"/>
      <c r="B5" s="34" t="s">
        <v>2704</v>
      </c>
      <c r="C5" s="3" t="s">
        <v>3473</v>
      </c>
      <c r="D5" s="4"/>
      <c r="E5" s="4"/>
      <c r="F5" s="4"/>
      <c r="G5" s="42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4.25">
      <c r="A6" s="33"/>
      <c r="B6" s="34" t="s">
        <v>3057</v>
      </c>
      <c r="C6" s="3" t="s">
        <v>3490</v>
      </c>
      <c r="D6" s="4"/>
      <c r="E6" s="4"/>
      <c r="F6" s="4"/>
      <c r="G6" s="42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>
      <c r="A7"/>
      <c r="B7"/>
      <c r="C7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21.75" customHeight="1" thickBot="1">
      <c r="A8" s="742" t="s">
        <v>3058</v>
      </c>
      <c r="B8" s="742" t="s">
        <v>3059</v>
      </c>
      <c r="C8" s="747" t="s">
        <v>3060</v>
      </c>
      <c r="D8" s="747"/>
      <c r="E8" s="747" t="s">
        <v>3061</v>
      </c>
      <c r="F8" s="747"/>
      <c r="G8" s="740" t="s">
        <v>3008</v>
      </c>
      <c r="H8" s="7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2.25" customHeight="1" thickTop="1" thickBot="1">
      <c r="A9" s="742"/>
      <c r="B9" s="742"/>
      <c r="C9" s="156" t="s">
        <v>3037</v>
      </c>
      <c r="D9" s="156" t="s">
        <v>3038</v>
      </c>
      <c r="E9" s="156" t="s">
        <v>3037</v>
      </c>
      <c r="F9" s="156" t="s">
        <v>3038</v>
      </c>
      <c r="G9" s="128" t="s">
        <v>3037</v>
      </c>
      <c r="H9" s="128" t="s">
        <v>3038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1" customHeight="1" thickTop="1">
      <c r="A10" s="442" t="s">
        <v>3063</v>
      </c>
      <c r="B10" s="443" t="s">
        <v>115</v>
      </c>
      <c r="C10" s="159">
        <v>10554</v>
      </c>
      <c r="D10" s="159">
        <v>10560</v>
      </c>
      <c r="E10" s="159"/>
      <c r="F10" s="159"/>
      <c r="G10" s="120">
        <f>SUM(C10,E10)</f>
        <v>10554</v>
      </c>
      <c r="H10" s="120">
        <f>SUM(D10,F10)</f>
        <v>10560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1" customHeight="1">
      <c r="A11" s="442" t="s">
        <v>116</v>
      </c>
      <c r="B11" s="443" t="s">
        <v>117</v>
      </c>
      <c r="C11" s="159">
        <v>5536</v>
      </c>
      <c r="D11" s="159">
        <v>5540</v>
      </c>
      <c r="E11" s="159"/>
      <c r="F11" s="159"/>
      <c r="G11" s="120">
        <f>SUM(C11,E11)</f>
        <v>5536</v>
      </c>
      <c r="H11" s="120">
        <f>SUM(D11,F11)</f>
        <v>5540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1" customHeight="1">
      <c r="A12" s="157"/>
      <c r="B12" s="158"/>
      <c r="C12" s="159"/>
      <c r="D12" s="159"/>
      <c r="E12" s="159"/>
      <c r="F12" s="159"/>
      <c r="G12" s="120"/>
      <c r="H12" s="159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1" customHeight="1">
      <c r="A13" s="157"/>
      <c r="B13" s="158"/>
      <c r="C13" s="159"/>
      <c r="D13" s="159"/>
      <c r="E13" s="159"/>
      <c r="F13" s="159"/>
      <c r="G13" s="120"/>
      <c r="H13" s="159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1" customHeight="1">
      <c r="A14" s="157"/>
      <c r="B14" s="158"/>
      <c r="C14" s="159"/>
      <c r="D14" s="159"/>
      <c r="E14" s="159"/>
      <c r="F14" s="159"/>
      <c r="G14" s="120"/>
      <c r="H14" s="159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60" customFormat="1" ht="11.1" customHeight="1">
      <c r="A15" s="157"/>
      <c r="B15" s="158"/>
      <c r="C15" s="159"/>
      <c r="D15" s="159"/>
      <c r="E15" s="159"/>
      <c r="F15" s="159"/>
      <c r="G15" s="120"/>
      <c r="H15" s="159"/>
    </row>
    <row r="16" spans="1:256" s="160" customFormat="1" ht="11.1" customHeight="1">
      <c r="A16" s="135" t="s">
        <v>3008</v>
      </c>
      <c r="B16" s="161"/>
      <c r="C16" s="159">
        <f t="shared" ref="C16:H16" si="0">SUM(C10:C15)</f>
        <v>16090</v>
      </c>
      <c r="D16" s="159">
        <f t="shared" si="0"/>
        <v>16100</v>
      </c>
      <c r="E16" s="159">
        <f t="shared" si="0"/>
        <v>0</v>
      </c>
      <c r="F16" s="159">
        <f t="shared" si="0"/>
        <v>0</v>
      </c>
      <c r="G16" s="159">
        <f t="shared" si="0"/>
        <v>16090</v>
      </c>
      <c r="H16" s="159">
        <f t="shared" si="0"/>
        <v>16100</v>
      </c>
    </row>
    <row r="17" spans="1:256" ht="12.75" customHeight="1">
      <c r="A17" s="135" t="s">
        <v>3062</v>
      </c>
      <c r="B17" s="162"/>
      <c r="C17" s="162"/>
      <c r="D17" s="162"/>
      <c r="E17" s="162"/>
      <c r="F17" s="162"/>
      <c r="G17" s="162"/>
      <c r="H17" s="163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164" t="s">
        <v>3063</v>
      </c>
      <c r="B18" s="158" t="s">
        <v>115</v>
      </c>
      <c r="C18" s="120"/>
      <c r="D18" s="120"/>
      <c r="E18" s="159"/>
      <c r="F18" s="159"/>
      <c r="G18" s="120"/>
      <c r="H18" s="159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164" t="s">
        <v>116</v>
      </c>
      <c r="B19" s="158" t="s">
        <v>117</v>
      </c>
      <c r="C19" s="120"/>
      <c r="D19" s="120"/>
      <c r="E19" s="159"/>
      <c r="F19" s="159"/>
      <c r="G19" s="120"/>
      <c r="H19" s="15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7" customHeight="1">
      <c r="A20" s="157"/>
      <c r="B20" s="158"/>
      <c r="C20" s="120"/>
      <c r="D20" s="120"/>
      <c r="E20" s="159"/>
      <c r="F20" s="159"/>
      <c r="G20" s="120"/>
      <c r="H20" s="159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1" customHeight="1">
      <c r="A21" s="135" t="s">
        <v>3008</v>
      </c>
      <c r="B21" s="161"/>
      <c r="C21" s="159"/>
      <c r="D21" s="159"/>
      <c r="E21" s="159"/>
      <c r="F21" s="159"/>
      <c r="G21" s="120"/>
      <c r="H21" s="159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A22" s="135" t="s">
        <v>118</v>
      </c>
      <c r="B22" s="161"/>
      <c r="C22" s="159"/>
      <c r="D22" s="159"/>
      <c r="E22" s="159"/>
      <c r="F22" s="159"/>
      <c r="G22" s="120"/>
      <c r="H22" s="159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165" customFormat="1" ht="33.75" customHeight="1">
      <c r="A23" s="745" t="s">
        <v>119</v>
      </c>
      <c r="B23" s="745"/>
      <c r="C23" s="745"/>
      <c r="D23" s="745"/>
      <c r="E23" s="745"/>
      <c r="F23" s="745"/>
      <c r="G23" s="745"/>
      <c r="H23" s="745"/>
    </row>
    <row r="24" spans="1:256" ht="11.1" customHeight="1"/>
    <row r="25" spans="1:256">
      <c r="A25" s="33"/>
      <c r="B25" s="34" t="s">
        <v>2698</v>
      </c>
      <c r="C25" s="35">
        <f>[4]Kadar.ode.!C25</f>
        <v>0</v>
      </c>
      <c r="D25" s="36"/>
      <c r="E25" s="36"/>
      <c r="F25" s="36"/>
      <c r="G25" s="37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A26" s="33"/>
      <c r="B26" s="34" t="s">
        <v>2700</v>
      </c>
      <c r="C26" s="35">
        <f>[4]Kadar.ode.!C26</f>
        <v>0</v>
      </c>
      <c r="D26" s="36"/>
      <c r="E26" s="36"/>
      <c r="F26" s="36"/>
      <c r="G26" s="37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A27" s="33"/>
      <c r="B27" s="34"/>
      <c r="C27" s="35"/>
      <c r="D27" s="36"/>
      <c r="E27" s="36"/>
      <c r="F27" s="36"/>
      <c r="G27" s="3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25">
      <c r="A28" s="33"/>
      <c r="B28" s="34" t="s">
        <v>2704</v>
      </c>
      <c r="C28" s="3" t="s">
        <v>3473</v>
      </c>
      <c r="D28" s="4"/>
      <c r="E28" s="4"/>
      <c r="F28" s="4"/>
      <c r="G28" s="42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25">
      <c r="A29" s="33"/>
      <c r="B29" s="34" t="s">
        <v>3057</v>
      </c>
      <c r="C29" s="3" t="s">
        <v>3495</v>
      </c>
      <c r="D29" s="4"/>
      <c r="E29" s="4"/>
      <c r="F29" s="4"/>
      <c r="G29" s="42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1.75" customHeight="1" thickBot="1">
      <c r="A31" s="742" t="s">
        <v>3058</v>
      </c>
      <c r="B31" s="742" t="s">
        <v>3059</v>
      </c>
      <c r="C31" s="747" t="s">
        <v>3060</v>
      </c>
      <c r="D31" s="747"/>
      <c r="E31" s="747" t="s">
        <v>3061</v>
      </c>
      <c r="F31" s="747"/>
      <c r="G31" s="740" t="s">
        <v>3008</v>
      </c>
      <c r="H31" s="740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32.25" customHeight="1" thickTop="1" thickBot="1">
      <c r="A32" s="742"/>
      <c r="B32" s="742"/>
      <c r="C32" s="156" t="s">
        <v>3037</v>
      </c>
      <c r="D32" s="156" t="s">
        <v>3038</v>
      </c>
      <c r="E32" s="156" t="s">
        <v>3037</v>
      </c>
      <c r="F32" s="156" t="s">
        <v>3038</v>
      </c>
      <c r="G32" s="128" t="s">
        <v>3037</v>
      </c>
      <c r="H32" s="128" t="s">
        <v>3038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1" customHeight="1" thickTop="1">
      <c r="A33" s="442" t="s">
        <v>3491</v>
      </c>
      <c r="B33" s="443" t="s">
        <v>3492</v>
      </c>
      <c r="C33" s="159">
        <v>9174</v>
      </c>
      <c r="D33" s="159">
        <v>9180</v>
      </c>
      <c r="E33" s="159">
        <v>190</v>
      </c>
      <c r="F33" s="159">
        <v>200</v>
      </c>
      <c r="G33" s="120">
        <f>C33+E33</f>
        <v>9364</v>
      </c>
      <c r="H33" s="120">
        <f>D33+F33</f>
        <v>9380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1" customHeight="1">
      <c r="A34" s="442" t="s">
        <v>3493</v>
      </c>
      <c r="B34" s="443" t="s">
        <v>3494</v>
      </c>
      <c r="C34" s="159">
        <v>6500</v>
      </c>
      <c r="D34" s="159">
        <v>6600</v>
      </c>
      <c r="E34" s="159">
        <v>48</v>
      </c>
      <c r="F34" s="159">
        <v>50</v>
      </c>
      <c r="G34" s="120">
        <f>C34+E34</f>
        <v>6548</v>
      </c>
      <c r="H34" s="120">
        <f>D34+F34</f>
        <v>6650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1" customHeight="1">
      <c r="A35" s="157"/>
      <c r="B35" s="158"/>
      <c r="C35" s="159"/>
      <c r="D35" s="159"/>
      <c r="E35" s="159"/>
      <c r="F35" s="159"/>
      <c r="G35" s="120"/>
      <c r="H35" s="159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1" customHeight="1">
      <c r="A36" s="157"/>
      <c r="B36" s="158"/>
      <c r="C36" s="159"/>
      <c r="D36" s="159"/>
      <c r="E36" s="159"/>
      <c r="F36" s="159"/>
      <c r="G36" s="120"/>
      <c r="H36" s="159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1" customHeight="1">
      <c r="A37" s="157"/>
      <c r="B37" s="158"/>
      <c r="C37" s="159"/>
      <c r="D37" s="159"/>
      <c r="E37" s="159"/>
      <c r="F37" s="159"/>
      <c r="G37" s="120"/>
      <c r="H37" s="159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60" customFormat="1" ht="11.1" customHeight="1">
      <c r="A38" s="157"/>
      <c r="B38" s="158"/>
      <c r="C38" s="159"/>
      <c r="D38" s="159"/>
      <c r="E38" s="159"/>
      <c r="F38" s="159"/>
      <c r="G38" s="120"/>
      <c r="H38" s="159"/>
    </row>
    <row r="39" spans="1:256" s="160" customFormat="1" ht="11.1" customHeight="1">
      <c r="A39" s="135" t="s">
        <v>3008</v>
      </c>
      <c r="B39" s="161"/>
      <c r="C39" s="159">
        <f t="shared" ref="C39:H39" si="1">SUM(C33:C38)</f>
        <v>15674</v>
      </c>
      <c r="D39" s="159">
        <f t="shared" si="1"/>
        <v>15780</v>
      </c>
      <c r="E39" s="159">
        <f t="shared" si="1"/>
        <v>238</v>
      </c>
      <c r="F39" s="159">
        <f t="shared" si="1"/>
        <v>250</v>
      </c>
      <c r="G39" s="159">
        <f t="shared" si="1"/>
        <v>15912</v>
      </c>
      <c r="H39" s="159">
        <f t="shared" si="1"/>
        <v>16030</v>
      </c>
    </row>
    <row r="40" spans="1:256" ht="12.75" customHeight="1">
      <c r="A40" s="135" t="s">
        <v>3062</v>
      </c>
      <c r="B40" s="162"/>
      <c r="C40" s="162"/>
      <c r="D40" s="162"/>
      <c r="E40" s="162"/>
      <c r="F40" s="162"/>
      <c r="G40" s="162"/>
      <c r="H40" s="16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>
      <c r="A41" s="164" t="s">
        <v>3063</v>
      </c>
      <c r="B41" s="158" t="s">
        <v>115</v>
      </c>
      <c r="C41" s="120"/>
      <c r="D41" s="120"/>
      <c r="E41" s="159"/>
      <c r="F41" s="159"/>
      <c r="G41" s="120"/>
      <c r="H41" s="159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>
      <c r="A42" s="164" t="s">
        <v>116</v>
      </c>
      <c r="B42" s="158" t="s">
        <v>117</v>
      </c>
      <c r="C42" s="120"/>
      <c r="D42" s="120"/>
      <c r="E42" s="159"/>
      <c r="F42" s="159"/>
      <c r="G42" s="120"/>
      <c r="H42" s="159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27" customHeight="1">
      <c r="A43" s="157"/>
      <c r="B43" s="158"/>
      <c r="C43" s="120"/>
      <c r="D43" s="120"/>
      <c r="E43" s="159"/>
      <c r="F43" s="159"/>
      <c r="G43" s="120"/>
      <c r="H43" s="159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1" customHeight="1">
      <c r="A44" s="135" t="s">
        <v>3008</v>
      </c>
      <c r="B44" s="161"/>
      <c r="C44" s="159"/>
      <c r="D44" s="159"/>
      <c r="E44" s="159"/>
      <c r="F44" s="159"/>
      <c r="G44" s="120"/>
      <c r="H44" s="159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>
      <c r="A45" s="135" t="s">
        <v>118</v>
      </c>
      <c r="B45" s="161"/>
      <c r="C45" s="159"/>
      <c r="D45" s="159"/>
      <c r="E45" s="159"/>
      <c r="F45" s="159"/>
      <c r="G45" s="120"/>
      <c r="H45" s="159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65" customFormat="1" ht="33.75" customHeight="1">
      <c r="A46" s="745" t="s">
        <v>119</v>
      </c>
      <c r="B46" s="745"/>
      <c r="C46" s="745"/>
      <c r="D46" s="745"/>
      <c r="E46" s="745"/>
      <c r="F46" s="745"/>
      <c r="G46" s="745"/>
      <c r="H46" s="745"/>
    </row>
    <row r="47" spans="1:256" ht="11.1" customHeight="1"/>
    <row r="48" spans="1:256">
      <c r="A48" s="33"/>
      <c r="B48" s="34" t="s">
        <v>2698</v>
      </c>
      <c r="C48" s="35">
        <f>[5]Kadar.ode.!C48</f>
        <v>0</v>
      </c>
      <c r="D48" s="36"/>
      <c r="E48" s="36"/>
      <c r="F48" s="36"/>
      <c r="G48" s="37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>
      <c r="A49" s="33"/>
      <c r="B49" s="34" t="s">
        <v>2700</v>
      </c>
      <c r="C49" s="35">
        <f>[5]Kadar.ode.!C49</f>
        <v>0</v>
      </c>
      <c r="D49" s="36"/>
      <c r="E49" s="36"/>
      <c r="F49" s="36"/>
      <c r="G49" s="37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>
      <c r="A50" s="33"/>
      <c r="B50" s="34"/>
      <c r="C50" s="35"/>
      <c r="D50" s="36"/>
      <c r="E50" s="36"/>
      <c r="F50" s="36"/>
      <c r="G50" s="37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33"/>
      <c r="B51" s="34" t="s">
        <v>2704</v>
      </c>
      <c r="C51" s="3" t="s">
        <v>3473</v>
      </c>
      <c r="D51" s="4"/>
      <c r="E51" s="4"/>
      <c r="F51" s="4"/>
      <c r="G51" s="42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33"/>
      <c r="B52" s="34" t="s">
        <v>3057</v>
      </c>
      <c r="C52" s="3" t="s">
        <v>1676</v>
      </c>
      <c r="D52" s="4"/>
      <c r="E52" s="4"/>
      <c r="F52" s="4"/>
      <c r="G52" s="4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21.75" customHeight="1" thickBot="1">
      <c r="A54" s="742" t="s">
        <v>3058</v>
      </c>
      <c r="B54" s="742" t="s">
        <v>3059</v>
      </c>
      <c r="C54" s="747" t="s">
        <v>3060</v>
      </c>
      <c r="D54" s="747"/>
      <c r="E54" s="747" t="s">
        <v>3061</v>
      </c>
      <c r="F54" s="747"/>
      <c r="G54" s="740" t="s">
        <v>3008</v>
      </c>
      <c r="H54" s="74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2.25" customHeight="1" thickTop="1" thickBot="1">
      <c r="A55" s="742"/>
      <c r="B55" s="742"/>
      <c r="C55" s="156" t="s">
        <v>3037</v>
      </c>
      <c r="D55" s="156" t="s">
        <v>3038</v>
      </c>
      <c r="E55" s="156" t="s">
        <v>3037</v>
      </c>
      <c r="F55" s="156" t="s">
        <v>3038</v>
      </c>
      <c r="G55" s="128" t="s">
        <v>3037</v>
      </c>
      <c r="H55" s="128" t="s">
        <v>3038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1" customHeight="1" thickTop="1">
      <c r="A56" s="442" t="s">
        <v>3063</v>
      </c>
      <c r="B56" s="443" t="s">
        <v>115</v>
      </c>
      <c r="C56" s="159">
        <v>12710</v>
      </c>
      <c r="D56" s="159">
        <v>12720</v>
      </c>
      <c r="E56" s="159"/>
      <c r="F56" s="159"/>
      <c r="G56" s="120">
        <f>C56+E56</f>
        <v>12710</v>
      </c>
      <c r="H56" s="120">
        <f>D56+F56</f>
        <v>12720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1" customHeight="1">
      <c r="A57" s="442" t="s">
        <v>116</v>
      </c>
      <c r="B57" s="443" t="s">
        <v>117</v>
      </c>
      <c r="C57" s="159">
        <v>7005</v>
      </c>
      <c r="D57" s="159">
        <v>7010</v>
      </c>
      <c r="E57" s="159"/>
      <c r="F57" s="159"/>
      <c r="G57" s="120">
        <f>C57+E57</f>
        <v>7005</v>
      </c>
      <c r="H57" s="120">
        <f>D57+F57</f>
        <v>7010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1" customHeight="1">
      <c r="A58" s="157"/>
      <c r="B58" s="158"/>
      <c r="C58" s="159"/>
      <c r="D58" s="159"/>
      <c r="E58" s="159"/>
      <c r="F58" s="159"/>
      <c r="G58" s="120"/>
      <c r="H58" s="159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1" customHeight="1">
      <c r="A59" s="157"/>
      <c r="B59" s="158"/>
      <c r="C59" s="159"/>
      <c r="D59" s="159"/>
      <c r="E59" s="159"/>
      <c r="F59" s="159"/>
      <c r="G59" s="120"/>
      <c r="H59" s="1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1" customHeight="1">
      <c r="A60" s="157"/>
      <c r="B60" s="158"/>
      <c r="C60" s="159"/>
      <c r="D60" s="159"/>
      <c r="E60" s="159"/>
      <c r="F60" s="159"/>
      <c r="G60" s="120"/>
      <c r="H60" s="159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60" customFormat="1" ht="11.1" customHeight="1">
      <c r="A61" s="157"/>
      <c r="B61" s="158"/>
      <c r="C61" s="159"/>
      <c r="D61" s="159"/>
      <c r="E61" s="159"/>
      <c r="F61" s="159"/>
      <c r="G61" s="120"/>
      <c r="H61" s="159"/>
    </row>
    <row r="62" spans="1:256" s="160" customFormat="1" ht="11.1" customHeight="1">
      <c r="A62" s="445" t="s">
        <v>3008</v>
      </c>
      <c r="B62" s="446"/>
      <c r="C62" s="447">
        <f t="shared" ref="C62:H62" si="2">SUM(C56:C61)</f>
        <v>19715</v>
      </c>
      <c r="D62" s="447">
        <f t="shared" si="2"/>
        <v>19730</v>
      </c>
      <c r="E62" s="447">
        <f t="shared" si="2"/>
        <v>0</v>
      </c>
      <c r="F62" s="447">
        <f t="shared" si="2"/>
        <v>0</v>
      </c>
      <c r="G62" s="447">
        <f t="shared" si="2"/>
        <v>19715</v>
      </c>
      <c r="H62" s="447">
        <f t="shared" si="2"/>
        <v>19730</v>
      </c>
    </row>
    <row r="63" spans="1:256" ht="12.75" customHeight="1">
      <c r="A63" s="135" t="s">
        <v>3062</v>
      </c>
      <c r="B63" s="162"/>
      <c r="C63" s="162"/>
      <c r="D63" s="162"/>
      <c r="E63" s="162"/>
      <c r="F63" s="162"/>
      <c r="G63" s="162"/>
      <c r="H63" s="1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>
      <c r="A64" s="164" t="s">
        <v>3063</v>
      </c>
      <c r="B64" s="158" t="s">
        <v>115</v>
      </c>
      <c r="C64" s="120"/>
      <c r="D64" s="120"/>
      <c r="E64" s="159"/>
      <c r="F64" s="159"/>
      <c r="G64" s="120"/>
      <c r="H64" s="159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>
      <c r="A65" s="164" t="s">
        <v>116</v>
      </c>
      <c r="B65" s="158" t="s">
        <v>117</v>
      </c>
      <c r="C65" s="120"/>
      <c r="D65" s="120"/>
      <c r="E65" s="159"/>
      <c r="F65" s="159"/>
      <c r="G65" s="120"/>
      <c r="H65" s="159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27" customHeight="1">
      <c r="A66" s="157"/>
      <c r="B66" s="158"/>
      <c r="C66" s="120"/>
      <c r="D66" s="120"/>
      <c r="E66" s="159"/>
      <c r="F66" s="159"/>
      <c r="G66" s="120"/>
      <c r="H66" s="159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1" customHeight="1">
      <c r="A67" s="135" t="s">
        <v>3008</v>
      </c>
      <c r="B67" s="161"/>
      <c r="C67" s="159"/>
      <c r="D67" s="159"/>
      <c r="E67" s="159"/>
      <c r="F67" s="159"/>
      <c r="G67" s="120"/>
      <c r="H67" s="159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>
      <c r="A68" s="135" t="s">
        <v>118</v>
      </c>
      <c r="B68" s="161"/>
      <c r="C68" s="159"/>
      <c r="D68" s="159"/>
      <c r="E68" s="159"/>
      <c r="F68" s="159"/>
      <c r="G68" s="120"/>
      <c r="H68" s="159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s="165" customFormat="1" ht="33.75" customHeight="1">
      <c r="A69" s="745" t="s">
        <v>119</v>
      </c>
      <c r="B69" s="745"/>
      <c r="C69" s="745"/>
      <c r="D69" s="745"/>
      <c r="E69" s="745"/>
      <c r="F69" s="745"/>
      <c r="G69" s="745"/>
      <c r="H69" s="745"/>
    </row>
    <row r="70" spans="1:256" ht="11.1" customHeight="1"/>
    <row r="71" spans="1:256">
      <c r="A71" s="33"/>
      <c r="B71" s="34" t="s">
        <v>2698</v>
      </c>
      <c r="C71" s="35">
        <f>[6]Kadar.ode.!C71</f>
        <v>0</v>
      </c>
      <c r="D71" s="36"/>
      <c r="E71" s="36"/>
      <c r="F71" s="36"/>
      <c r="G71" s="37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>
      <c r="A72" s="33"/>
      <c r="B72" s="34" t="s">
        <v>2700</v>
      </c>
      <c r="C72" s="35">
        <f>[6]Kadar.ode.!C72</f>
        <v>0</v>
      </c>
      <c r="D72" s="36"/>
      <c r="E72" s="36"/>
      <c r="F72" s="36"/>
      <c r="G72" s="37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>
      <c r="A73" s="33"/>
      <c r="B73" s="34"/>
      <c r="C73" s="35"/>
      <c r="D73" s="36"/>
      <c r="E73" s="36"/>
      <c r="F73" s="36"/>
      <c r="G73" s="37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4.25">
      <c r="A74" s="33"/>
      <c r="B74" s="34" t="s">
        <v>2704</v>
      </c>
      <c r="C74" s="3" t="s">
        <v>3473</v>
      </c>
      <c r="D74" s="4"/>
      <c r="E74" s="4"/>
      <c r="F74" s="4"/>
      <c r="G74" s="42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25">
      <c r="A75" s="33"/>
      <c r="B75" s="34" t="s">
        <v>3057</v>
      </c>
      <c r="C75" s="3" t="s">
        <v>4124</v>
      </c>
      <c r="D75" s="4"/>
      <c r="E75" s="4"/>
      <c r="F75" s="4"/>
      <c r="G75" s="42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21.75" customHeight="1" thickBot="1">
      <c r="A77" s="742" t="s">
        <v>3058</v>
      </c>
      <c r="B77" s="742" t="s">
        <v>3059</v>
      </c>
      <c r="C77" s="747" t="s">
        <v>3060</v>
      </c>
      <c r="D77" s="747"/>
      <c r="E77" s="747" t="s">
        <v>3061</v>
      </c>
      <c r="F77" s="747"/>
      <c r="G77" s="740" t="s">
        <v>3008</v>
      </c>
      <c r="H77" s="740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2.25" customHeight="1" thickTop="1" thickBot="1">
      <c r="A78" s="742"/>
      <c r="B78" s="742"/>
      <c r="C78" s="156" t="s">
        <v>3037</v>
      </c>
      <c r="D78" s="156" t="s">
        <v>3038</v>
      </c>
      <c r="E78" s="156" t="s">
        <v>3037</v>
      </c>
      <c r="F78" s="156" t="s">
        <v>3038</v>
      </c>
      <c r="G78" s="128" t="s">
        <v>3037</v>
      </c>
      <c r="H78" s="128" t="s">
        <v>3038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1.1" customHeight="1" thickTop="1">
      <c r="A79" s="450" t="s">
        <v>3063</v>
      </c>
      <c r="B79" s="451" t="s">
        <v>115</v>
      </c>
      <c r="C79" s="159">
        <v>11216</v>
      </c>
      <c r="D79" s="159">
        <v>12000</v>
      </c>
      <c r="E79" s="159"/>
      <c r="F79" s="159"/>
      <c r="G79" s="120">
        <f>C79+E79</f>
        <v>11216</v>
      </c>
      <c r="H79" s="120">
        <f>D79+F79</f>
        <v>12000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1.1" customHeight="1">
      <c r="A80" s="450" t="s">
        <v>116</v>
      </c>
      <c r="B80" s="451" t="s">
        <v>117</v>
      </c>
      <c r="C80" s="159">
        <v>8393</v>
      </c>
      <c r="D80" s="159">
        <v>9000</v>
      </c>
      <c r="E80" s="159"/>
      <c r="F80" s="159"/>
      <c r="G80" s="120">
        <f>C80+E80</f>
        <v>8393</v>
      </c>
      <c r="H80" s="120">
        <f>D80+F80</f>
        <v>9000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1.1" customHeight="1">
      <c r="A81" s="157"/>
      <c r="B81" s="158"/>
      <c r="C81" s="159"/>
      <c r="D81" s="159"/>
      <c r="E81" s="159"/>
      <c r="F81" s="159"/>
      <c r="G81" s="120"/>
      <c r="H81" s="159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1.1" customHeight="1">
      <c r="A82" s="157"/>
      <c r="B82" s="158"/>
      <c r="C82" s="159"/>
      <c r="D82" s="159"/>
      <c r="E82" s="159"/>
      <c r="F82" s="159"/>
      <c r="G82" s="120"/>
      <c r="H82" s="159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1.1" customHeight="1">
      <c r="A83" s="157"/>
      <c r="B83" s="158"/>
      <c r="C83" s="159"/>
      <c r="D83" s="159"/>
      <c r="E83" s="159"/>
      <c r="F83" s="159"/>
      <c r="G83" s="120"/>
      <c r="H83" s="159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s="160" customFormat="1" ht="11.1" customHeight="1">
      <c r="A84" s="157"/>
      <c r="B84" s="158"/>
      <c r="C84" s="159"/>
      <c r="D84" s="159"/>
      <c r="E84" s="159"/>
      <c r="F84" s="159"/>
      <c r="G84" s="120"/>
      <c r="H84" s="159"/>
    </row>
    <row r="85" spans="1:256" s="160" customFormat="1" ht="11.1" customHeight="1">
      <c r="A85" s="445" t="s">
        <v>3008</v>
      </c>
      <c r="B85" s="446"/>
      <c r="C85" s="447">
        <f t="shared" ref="C85:H85" si="3">SUM(C79:C84)</f>
        <v>19609</v>
      </c>
      <c r="D85" s="447">
        <f t="shared" si="3"/>
        <v>21000</v>
      </c>
      <c r="E85" s="447">
        <f t="shared" si="3"/>
        <v>0</v>
      </c>
      <c r="F85" s="447">
        <f t="shared" si="3"/>
        <v>0</v>
      </c>
      <c r="G85" s="447">
        <f t="shared" si="3"/>
        <v>19609</v>
      </c>
      <c r="H85" s="447">
        <f t="shared" si="3"/>
        <v>21000</v>
      </c>
    </row>
    <row r="86" spans="1:256" ht="12.75" customHeight="1">
      <c r="A86" s="135" t="s">
        <v>3062</v>
      </c>
      <c r="B86" s="162"/>
      <c r="C86" s="162"/>
      <c r="D86" s="162"/>
      <c r="E86" s="162"/>
      <c r="F86" s="162"/>
      <c r="G86" s="162"/>
      <c r="H86" s="163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>
      <c r="A87" s="164" t="s">
        <v>3063</v>
      </c>
      <c r="B87" s="158" t="s">
        <v>115</v>
      </c>
      <c r="C87" s="120"/>
      <c r="D87" s="120"/>
      <c r="E87" s="159"/>
      <c r="F87" s="159"/>
      <c r="G87" s="120"/>
      <c r="H87" s="159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>
      <c r="A88" s="164" t="s">
        <v>116</v>
      </c>
      <c r="B88" s="158" t="s">
        <v>117</v>
      </c>
      <c r="C88" s="120"/>
      <c r="D88" s="120"/>
      <c r="E88" s="159"/>
      <c r="F88" s="159"/>
      <c r="G88" s="120"/>
      <c r="H88" s="159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27" customHeight="1">
      <c r="A89" s="157"/>
      <c r="B89" s="158"/>
      <c r="C89" s="120"/>
      <c r="D89" s="120"/>
      <c r="E89" s="159"/>
      <c r="F89" s="159"/>
      <c r="G89" s="120"/>
      <c r="H89" s="15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1.1" customHeight="1">
      <c r="A90" s="135" t="s">
        <v>3008</v>
      </c>
      <c r="B90" s="161"/>
      <c r="C90" s="159"/>
      <c r="D90" s="159"/>
      <c r="E90" s="159"/>
      <c r="F90" s="159"/>
      <c r="G90" s="120"/>
      <c r="H90" s="15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>
      <c r="A91" s="135" t="s">
        <v>118</v>
      </c>
      <c r="B91" s="161"/>
      <c r="C91" s="159"/>
      <c r="D91" s="159"/>
      <c r="E91" s="159"/>
      <c r="F91" s="159"/>
      <c r="G91" s="120"/>
      <c r="H91" s="159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65" customFormat="1" ht="33.75" customHeight="1">
      <c r="A92" s="745" t="s">
        <v>119</v>
      </c>
      <c r="B92" s="745"/>
      <c r="C92" s="745"/>
      <c r="D92" s="745"/>
      <c r="E92" s="745"/>
      <c r="F92" s="745"/>
      <c r="G92" s="745"/>
      <c r="H92" s="745"/>
    </row>
    <row r="93" spans="1:256" ht="11.1" customHeight="1"/>
    <row r="94" spans="1:256">
      <c r="A94" s="33"/>
      <c r="B94" s="34" t="s">
        <v>2698</v>
      </c>
      <c r="C94" s="35">
        <f>[7]Kadar.ode.!C94</f>
        <v>0</v>
      </c>
      <c r="D94" s="36"/>
      <c r="E94" s="36"/>
      <c r="F94" s="36"/>
      <c r="G94" s="37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>
      <c r="A95" s="33"/>
      <c r="B95" s="34" t="s">
        <v>2700</v>
      </c>
      <c r="C95" s="35">
        <f>[7]Kadar.ode.!C95</f>
        <v>0</v>
      </c>
      <c r="D95" s="36"/>
      <c r="E95" s="36"/>
      <c r="F95" s="36"/>
      <c r="G95" s="37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>
      <c r="A96" s="33"/>
      <c r="B96" s="34"/>
      <c r="C96" s="35"/>
      <c r="D96" s="36"/>
      <c r="E96" s="36"/>
      <c r="F96" s="36"/>
      <c r="G96" s="37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25">
      <c r="A97" s="33"/>
      <c r="B97" s="34" t="s">
        <v>2704</v>
      </c>
      <c r="C97" s="3" t="s">
        <v>3473</v>
      </c>
      <c r="D97" s="4"/>
      <c r="E97" s="4"/>
      <c r="F97" s="4"/>
      <c r="G97" s="42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25">
      <c r="A98" s="33"/>
      <c r="B98" s="34" t="s">
        <v>3057</v>
      </c>
      <c r="C98" s="3" t="s">
        <v>2092</v>
      </c>
      <c r="D98" s="4"/>
      <c r="E98" s="4"/>
      <c r="F98" s="4"/>
      <c r="G98" s="42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21.75" customHeight="1" thickBot="1">
      <c r="A100" s="742" t="s">
        <v>3058</v>
      </c>
      <c r="B100" s="742" t="s">
        <v>3059</v>
      </c>
      <c r="C100" s="747" t="s">
        <v>3060</v>
      </c>
      <c r="D100" s="747"/>
      <c r="E100" s="747" t="s">
        <v>3061</v>
      </c>
      <c r="F100" s="747"/>
      <c r="G100" s="740" t="s">
        <v>3008</v>
      </c>
      <c r="H100" s="74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32.25" customHeight="1" thickTop="1" thickBot="1">
      <c r="A101" s="742"/>
      <c r="B101" s="742"/>
      <c r="C101" s="156" t="s">
        <v>3037</v>
      </c>
      <c r="D101" s="156" t="s">
        <v>3038</v>
      </c>
      <c r="E101" s="156" t="s">
        <v>3037</v>
      </c>
      <c r="F101" s="156" t="s">
        <v>3038</v>
      </c>
      <c r="G101" s="128" t="s">
        <v>3037</v>
      </c>
      <c r="H101" s="128" t="s">
        <v>3038</v>
      </c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1.1" customHeight="1" thickTop="1">
      <c r="A102" s="442" t="s">
        <v>3063</v>
      </c>
      <c r="B102" s="443" t="s">
        <v>115</v>
      </c>
      <c r="C102" s="159">
        <v>14642</v>
      </c>
      <c r="D102" s="159">
        <v>15000</v>
      </c>
      <c r="E102" s="159"/>
      <c r="F102" s="159"/>
      <c r="G102" s="120">
        <v>14642</v>
      </c>
      <c r="H102" s="159">
        <v>15000</v>
      </c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1.1" customHeight="1">
      <c r="A103" s="157"/>
      <c r="B103" s="158"/>
      <c r="C103" s="159"/>
      <c r="D103" s="159"/>
      <c r="E103" s="159"/>
      <c r="F103" s="159"/>
      <c r="G103" s="120"/>
      <c r="H103" s="159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1.1" customHeight="1">
      <c r="A104" s="157"/>
      <c r="B104" s="158"/>
      <c r="C104" s="159"/>
      <c r="D104" s="159"/>
      <c r="E104" s="159"/>
      <c r="F104" s="159"/>
      <c r="G104" s="120"/>
      <c r="H104" s="159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1.1" customHeight="1">
      <c r="A105" s="157"/>
      <c r="B105" s="158"/>
      <c r="C105" s="159"/>
      <c r="D105" s="159"/>
      <c r="E105" s="159"/>
      <c r="F105" s="159"/>
      <c r="G105" s="120"/>
      <c r="H105" s="159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1.1" customHeight="1">
      <c r="A106" s="157"/>
      <c r="B106" s="158"/>
      <c r="C106" s="159"/>
      <c r="D106" s="159"/>
      <c r="E106" s="159"/>
      <c r="F106" s="159"/>
      <c r="G106" s="120"/>
      <c r="H106" s="159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60" customFormat="1" ht="11.1" customHeight="1">
      <c r="A107" s="157"/>
      <c r="B107" s="158"/>
      <c r="C107" s="159"/>
      <c r="D107" s="159"/>
      <c r="E107" s="159"/>
      <c r="F107" s="159"/>
      <c r="G107" s="120"/>
      <c r="H107" s="159"/>
    </row>
    <row r="108" spans="1:256" s="160" customFormat="1" ht="11.1" customHeight="1">
      <c r="A108" s="135" t="s">
        <v>3008</v>
      </c>
      <c r="B108" s="161"/>
      <c r="C108" s="159"/>
      <c r="D108" s="159"/>
      <c r="E108" s="159"/>
      <c r="F108" s="159"/>
      <c r="G108" s="120"/>
      <c r="H108" s="159"/>
    </row>
    <row r="109" spans="1:256" ht="12.75" customHeight="1">
      <c r="A109" s="135" t="s">
        <v>3062</v>
      </c>
      <c r="B109" s="162"/>
      <c r="C109" s="162"/>
      <c r="D109" s="162"/>
      <c r="E109" s="162"/>
      <c r="F109" s="162"/>
      <c r="G109" s="162"/>
      <c r="H109" s="163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>
      <c r="A110" s="164" t="s">
        <v>3063</v>
      </c>
      <c r="B110" s="158" t="s">
        <v>115</v>
      </c>
      <c r="C110" s="120"/>
      <c r="D110" s="120"/>
      <c r="E110" s="159"/>
      <c r="F110" s="159"/>
      <c r="G110" s="120"/>
      <c r="H110" s="159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>
      <c r="A111" s="164" t="s">
        <v>116</v>
      </c>
      <c r="B111" s="158" t="s">
        <v>117</v>
      </c>
      <c r="C111" s="120"/>
      <c r="D111" s="120"/>
      <c r="E111" s="159"/>
      <c r="F111" s="159"/>
      <c r="G111" s="120"/>
      <c r="H111" s="159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7" customHeight="1">
      <c r="A112" s="157"/>
      <c r="B112" s="158"/>
      <c r="C112" s="120"/>
      <c r="D112" s="120"/>
      <c r="E112" s="159"/>
      <c r="F112" s="159"/>
      <c r="G112" s="120"/>
      <c r="H112" s="159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1.1" customHeight="1">
      <c r="A113" s="135" t="s">
        <v>3008</v>
      </c>
      <c r="B113" s="161"/>
      <c r="C113" s="159"/>
      <c r="D113" s="159"/>
      <c r="E113" s="159"/>
      <c r="F113" s="159"/>
      <c r="G113" s="120"/>
      <c r="H113" s="159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>
      <c r="A114" s="135" t="s">
        <v>118</v>
      </c>
      <c r="B114" s="161"/>
      <c r="C114" s="159"/>
      <c r="D114" s="159"/>
      <c r="E114" s="159"/>
      <c r="F114" s="159"/>
      <c r="G114" s="120"/>
      <c r="H114" s="159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65" customFormat="1" ht="33.75" customHeight="1">
      <c r="A115" s="745" t="s">
        <v>119</v>
      </c>
      <c r="B115" s="745"/>
      <c r="C115" s="745"/>
      <c r="D115" s="745"/>
      <c r="E115" s="745"/>
      <c r="F115" s="745"/>
      <c r="G115" s="745"/>
      <c r="H115" s="745"/>
    </row>
    <row r="116" spans="1:256" ht="11.1" customHeight="1"/>
    <row r="117" spans="1:256">
      <c r="A117" s="33"/>
      <c r="B117" s="34" t="s">
        <v>2698</v>
      </c>
      <c r="C117" s="35">
        <f>[8]Kadar.ode.!C117</f>
        <v>0</v>
      </c>
      <c r="D117" s="36"/>
      <c r="E117" s="36"/>
      <c r="F117" s="36"/>
      <c r="G117" s="3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>
      <c r="A118" s="33"/>
      <c r="B118" s="34" t="s">
        <v>2700</v>
      </c>
      <c r="C118" s="35">
        <f>[8]Kadar.ode.!C118</f>
        <v>0</v>
      </c>
      <c r="D118" s="36"/>
      <c r="E118" s="36"/>
      <c r="F118" s="36"/>
      <c r="G118" s="37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>
      <c r="A119" s="33"/>
      <c r="B119" s="34"/>
      <c r="C119" s="35"/>
      <c r="D119" s="36"/>
      <c r="E119" s="36"/>
      <c r="F119" s="36"/>
      <c r="G119" s="37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4.25">
      <c r="A120" s="33"/>
      <c r="B120" s="34" t="s">
        <v>2704</v>
      </c>
      <c r="C120" s="3" t="s">
        <v>3473</v>
      </c>
      <c r="D120" s="4"/>
      <c r="E120" s="4"/>
      <c r="F120" s="4"/>
      <c r="G120" s="42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4.25">
      <c r="A121" s="33"/>
      <c r="B121" s="34" t="s">
        <v>3057</v>
      </c>
      <c r="C121" s="3" t="s">
        <v>1943</v>
      </c>
      <c r="D121" s="4"/>
      <c r="E121" s="4"/>
      <c r="F121" s="4"/>
      <c r="G121" s="42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t="21.75" customHeight="1" thickBot="1">
      <c r="A123" s="742" t="s">
        <v>3058</v>
      </c>
      <c r="B123" s="742" t="s">
        <v>3059</v>
      </c>
      <c r="C123" s="747" t="s">
        <v>3060</v>
      </c>
      <c r="D123" s="747"/>
      <c r="E123" s="747" t="s">
        <v>3061</v>
      </c>
      <c r="F123" s="747"/>
      <c r="G123" s="740" t="s">
        <v>3008</v>
      </c>
      <c r="H123" s="740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32.25" customHeight="1" thickTop="1" thickBot="1">
      <c r="A124" s="742"/>
      <c r="B124" s="742"/>
      <c r="C124" s="156" t="s">
        <v>3037</v>
      </c>
      <c r="D124" s="156" t="s">
        <v>3038</v>
      </c>
      <c r="E124" s="156" t="s">
        <v>3037</v>
      </c>
      <c r="F124" s="156" t="s">
        <v>3038</v>
      </c>
      <c r="G124" s="128" t="s">
        <v>3037</v>
      </c>
      <c r="H124" s="128" t="s">
        <v>3038</v>
      </c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11.1" customHeight="1" thickTop="1">
      <c r="A125" s="442" t="s">
        <v>3063</v>
      </c>
      <c r="B125" s="443" t="s">
        <v>115</v>
      </c>
      <c r="C125" s="159">
        <v>554</v>
      </c>
      <c r="D125" s="159">
        <v>560</v>
      </c>
      <c r="E125" s="159">
        <v>3</v>
      </c>
      <c r="F125" s="159">
        <v>3</v>
      </c>
      <c r="G125" s="120">
        <f t="shared" ref="G125:H128" si="4">C125+E125</f>
        <v>557</v>
      </c>
      <c r="H125" s="120">
        <f t="shared" si="4"/>
        <v>563</v>
      </c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11.1" customHeight="1">
      <c r="A126" s="442" t="s">
        <v>116</v>
      </c>
      <c r="B126" s="443" t="s">
        <v>117</v>
      </c>
      <c r="C126" s="159">
        <v>2830</v>
      </c>
      <c r="D126" s="159">
        <v>2830</v>
      </c>
      <c r="E126" s="159">
        <v>40</v>
      </c>
      <c r="F126" s="159">
        <v>40</v>
      </c>
      <c r="G126" s="120">
        <f t="shared" si="4"/>
        <v>2870</v>
      </c>
      <c r="H126" s="120">
        <f t="shared" si="4"/>
        <v>2870</v>
      </c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11.1" customHeight="1">
      <c r="A127" s="442" t="s">
        <v>3782</v>
      </c>
      <c r="B127" s="443" t="s">
        <v>3783</v>
      </c>
      <c r="C127" s="159"/>
      <c r="D127" s="159"/>
      <c r="E127" s="159">
        <v>26</v>
      </c>
      <c r="F127" s="159">
        <v>30</v>
      </c>
      <c r="G127" s="120">
        <f t="shared" si="4"/>
        <v>26</v>
      </c>
      <c r="H127" s="120">
        <f t="shared" si="4"/>
        <v>30</v>
      </c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11.1" customHeight="1">
      <c r="A128" s="442" t="s">
        <v>3784</v>
      </c>
      <c r="B128" s="443" t="s">
        <v>3785</v>
      </c>
      <c r="C128" s="159">
        <v>10</v>
      </c>
      <c r="D128" s="159">
        <v>10</v>
      </c>
      <c r="E128" s="159">
        <v>352</v>
      </c>
      <c r="F128" s="159">
        <v>355</v>
      </c>
      <c r="G128" s="120">
        <f t="shared" si="4"/>
        <v>362</v>
      </c>
      <c r="H128" s="120">
        <f t="shared" si="4"/>
        <v>365</v>
      </c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11.1" customHeight="1">
      <c r="A129" s="157"/>
      <c r="B129" s="158"/>
      <c r="C129" s="159"/>
      <c r="D129" s="159"/>
      <c r="E129" s="159"/>
      <c r="F129" s="159"/>
      <c r="G129" s="120"/>
      <c r="H129" s="15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s="160" customFormat="1" ht="11.1" customHeight="1">
      <c r="A130" s="157"/>
      <c r="B130" s="158"/>
      <c r="C130" s="159"/>
      <c r="D130" s="159"/>
      <c r="E130" s="159"/>
      <c r="F130" s="159"/>
      <c r="G130" s="120"/>
      <c r="H130" s="159"/>
    </row>
    <row r="131" spans="1:256" s="160" customFormat="1" ht="11.1" customHeight="1">
      <c r="A131" s="445" t="s">
        <v>3008</v>
      </c>
      <c r="B131" s="446"/>
      <c r="C131" s="447">
        <f t="shared" ref="C131:H131" si="5">SUM(C125:C128)</f>
        <v>3394</v>
      </c>
      <c r="D131" s="447">
        <f t="shared" si="5"/>
        <v>3400</v>
      </c>
      <c r="E131" s="447">
        <f t="shared" si="5"/>
        <v>421</v>
      </c>
      <c r="F131" s="447">
        <f t="shared" si="5"/>
        <v>428</v>
      </c>
      <c r="G131" s="447">
        <f t="shared" si="5"/>
        <v>3815</v>
      </c>
      <c r="H131" s="447">
        <f t="shared" si="5"/>
        <v>3828</v>
      </c>
    </row>
    <row r="132" spans="1:256" ht="12.75" customHeight="1">
      <c r="A132" s="135" t="s">
        <v>3062</v>
      </c>
      <c r="B132" s="162"/>
      <c r="C132" s="162"/>
      <c r="D132" s="162"/>
      <c r="E132" s="162"/>
      <c r="F132" s="162"/>
      <c r="G132" s="162"/>
      <c r="H132" s="163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>
      <c r="A133" s="164" t="s">
        <v>3063</v>
      </c>
      <c r="B133" s="158" t="s">
        <v>115</v>
      </c>
      <c r="C133" s="120"/>
      <c r="D133" s="120"/>
      <c r="E133" s="159"/>
      <c r="F133" s="159"/>
      <c r="G133" s="120"/>
      <c r="H133" s="159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>
      <c r="A134" s="164" t="s">
        <v>116</v>
      </c>
      <c r="B134" s="158" t="s">
        <v>117</v>
      </c>
      <c r="C134" s="120"/>
      <c r="D134" s="120"/>
      <c r="E134" s="159"/>
      <c r="F134" s="159"/>
      <c r="G134" s="120"/>
      <c r="H134" s="159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7" customHeight="1">
      <c r="A135" s="157"/>
      <c r="B135" s="158"/>
      <c r="C135" s="120"/>
      <c r="D135" s="120"/>
      <c r="E135" s="159"/>
      <c r="F135" s="159"/>
      <c r="G135" s="120"/>
      <c r="H135" s="159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1.1" customHeight="1">
      <c r="A136" s="135" t="s">
        <v>3008</v>
      </c>
      <c r="B136" s="161"/>
      <c r="C136" s="159"/>
      <c r="D136" s="159"/>
      <c r="E136" s="159"/>
      <c r="F136" s="159"/>
      <c r="G136" s="120"/>
      <c r="H136" s="159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>
      <c r="A137" s="135" t="s">
        <v>118</v>
      </c>
      <c r="B137" s="161"/>
      <c r="C137" s="159"/>
      <c r="D137" s="159"/>
      <c r="E137" s="159"/>
      <c r="F137" s="159"/>
      <c r="G137" s="120"/>
      <c r="H137" s="159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165" customFormat="1" ht="33.75" customHeight="1">
      <c r="A138" s="745" t="s">
        <v>119</v>
      </c>
      <c r="B138" s="745"/>
      <c r="C138" s="745"/>
      <c r="D138" s="745"/>
      <c r="E138" s="745"/>
      <c r="F138" s="745"/>
      <c r="G138" s="745"/>
      <c r="H138" s="745"/>
    </row>
    <row r="139" spans="1:256" ht="11.1" customHeight="1"/>
    <row r="140" spans="1:256">
      <c r="A140" s="33"/>
      <c r="B140" s="34" t="s">
        <v>2698</v>
      </c>
      <c r="C140" s="35">
        <f>[9]Kadar.ode.!C140</f>
        <v>0</v>
      </c>
      <c r="D140" s="36"/>
      <c r="E140" s="36"/>
      <c r="F140" s="36"/>
      <c r="G140" s="37" t="s">
        <v>3806</v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>
      <c r="A141" s="33"/>
      <c r="B141" s="34" t="s">
        <v>2700</v>
      </c>
      <c r="C141" s="35">
        <f>[9]Kadar.ode.!C141</f>
        <v>0</v>
      </c>
      <c r="D141" s="36"/>
      <c r="E141" s="36"/>
      <c r="F141" s="36"/>
      <c r="G141" s="37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>
      <c r="A142" s="33"/>
      <c r="B142" s="34"/>
      <c r="C142" s="35"/>
      <c r="D142" s="36"/>
      <c r="E142" s="36"/>
      <c r="F142" s="36"/>
      <c r="G142" s="37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4.25">
      <c r="A143" s="33"/>
      <c r="B143" s="34" t="s">
        <v>2704</v>
      </c>
      <c r="C143" s="3" t="s">
        <v>3473</v>
      </c>
      <c r="D143" s="4"/>
      <c r="E143" s="4"/>
      <c r="F143" s="4"/>
      <c r="G143" s="42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14.25">
      <c r="A144" s="33"/>
      <c r="B144" s="34" t="s">
        <v>3057</v>
      </c>
      <c r="C144" s="3" t="s">
        <v>1940</v>
      </c>
      <c r="D144" s="4"/>
      <c r="E144" s="4"/>
      <c r="F144" s="4"/>
      <c r="G144" s="42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1.75" customHeight="1" thickBot="1">
      <c r="A146" s="742" t="s">
        <v>3058</v>
      </c>
      <c r="B146" s="742" t="s">
        <v>3059</v>
      </c>
      <c r="C146" s="747" t="s">
        <v>3060</v>
      </c>
      <c r="D146" s="747"/>
      <c r="E146" s="747" t="s">
        <v>3061</v>
      </c>
      <c r="F146" s="747"/>
      <c r="G146" s="740" t="s">
        <v>3008</v>
      </c>
      <c r="H146" s="740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32.25" customHeight="1" thickTop="1" thickBot="1">
      <c r="A147" s="742"/>
      <c r="B147" s="742"/>
      <c r="C147" s="156" t="s">
        <v>3037</v>
      </c>
      <c r="D147" s="156" t="s">
        <v>3038</v>
      </c>
      <c r="E147" s="156" t="s">
        <v>3037</v>
      </c>
      <c r="F147" s="156" t="s">
        <v>3038</v>
      </c>
      <c r="G147" s="128" t="s">
        <v>3037</v>
      </c>
      <c r="H147" s="128" t="s">
        <v>3038</v>
      </c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11.1" customHeight="1" thickTop="1">
      <c r="A148" s="450" t="s">
        <v>3807</v>
      </c>
      <c r="B148" s="451" t="s">
        <v>3808</v>
      </c>
      <c r="C148" s="159">
        <v>4769</v>
      </c>
      <c r="D148" s="159">
        <v>4770</v>
      </c>
      <c r="E148" s="159">
        <v>31</v>
      </c>
      <c r="F148" s="159">
        <v>35</v>
      </c>
      <c r="G148" s="120">
        <f t="shared" ref="G148:H150" si="6">C148+E148</f>
        <v>4800</v>
      </c>
      <c r="H148" s="120">
        <f t="shared" si="6"/>
        <v>4805</v>
      </c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11.1" customHeight="1">
      <c r="A149" s="450" t="s">
        <v>3063</v>
      </c>
      <c r="B149" s="451" t="s">
        <v>3809</v>
      </c>
      <c r="C149" s="159">
        <v>2325</v>
      </c>
      <c r="D149" s="159">
        <v>2330</v>
      </c>
      <c r="E149" s="159">
        <v>79</v>
      </c>
      <c r="F149" s="159">
        <v>80</v>
      </c>
      <c r="G149" s="120">
        <f t="shared" si="6"/>
        <v>2404</v>
      </c>
      <c r="H149" s="120">
        <f t="shared" si="6"/>
        <v>2410</v>
      </c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11.1" customHeight="1">
      <c r="A150" s="450" t="s">
        <v>116</v>
      </c>
      <c r="B150" s="451" t="s">
        <v>3810</v>
      </c>
      <c r="C150" s="159">
        <v>1915</v>
      </c>
      <c r="D150" s="159">
        <v>1920</v>
      </c>
      <c r="E150" s="159">
        <v>1</v>
      </c>
      <c r="F150" s="159">
        <v>0</v>
      </c>
      <c r="G150" s="120">
        <f t="shared" si="6"/>
        <v>1916</v>
      </c>
      <c r="H150" s="120">
        <f t="shared" si="6"/>
        <v>1920</v>
      </c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11.1" customHeight="1">
      <c r="A151" s="157"/>
      <c r="B151" s="158"/>
      <c r="C151" s="159"/>
      <c r="D151" s="159"/>
      <c r="E151" s="159"/>
      <c r="F151" s="159"/>
      <c r="G151" s="120"/>
      <c r="H151" s="159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11.1" customHeight="1">
      <c r="A152" s="157"/>
      <c r="B152" s="158"/>
      <c r="C152" s="159"/>
      <c r="D152" s="159"/>
      <c r="E152" s="159"/>
      <c r="F152" s="159"/>
      <c r="G152" s="120"/>
      <c r="H152" s="159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s="160" customFormat="1" ht="11.1" customHeight="1">
      <c r="A153" s="157"/>
      <c r="B153" s="158"/>
      <c r="C153" s="159"/>
      <c r="D153" s="159"/>
      <c r="E153" s="159"/>
      <c r="F153" s="159"/>
      <c r="G153" s="120"/>
      <c r="H153" s="159"/>
    </row>
    <row r="154" spans="1:256" s="160" customFormat="1" ht="11.1" customHeight="1">
      <c r="A154" s="445" t="s">
        <v>3008</v>
      </c>
      <c r="B154" s="446"/>
      <c r="C154" s="447">
        <f t="shared" ref="C154:H154" si="7">SUM(C148:C153)</f>
        <v>9009</v>
      </c>
      <c r="D154" s="447">
        <f t="shared" si="7"/>
        <v>9020</v>
      </c>
      <c r="E154" s="447">
        <f t="shared" si="7"/>
        <v>111</v>
      </c>
      <c r="F154" s="447">
        <f t="shared" si="7"/>
        <v>115</v>
      </c>
      <c r="G154" s="447">
        <f t="shared" si="7"/>
        <v>9120</v>
      </c>
      <c r="H154" s="447">
        <f t="shared" si="7"/>
        <v>9135</v>
      </c>
    </row>
    <row r="155" spans="1:256" ht="12.75" customHeight="1">
      <c r="A155" s="135" t="s">
        <v>3062</v>
      </c>
      <c r="B155" s="162"/>
      <c r="C155" s="162"/>
      <c r="D155" s="162"/>
      <c r="E155" s="162"/>
      <c r="F155" s="162"/>
      <c r="G155" s="162"/>
      <c r="H155" s="163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>
      <c r="A156" s="164" t="s">
        <v>3063</v>
      </c>
      <c r="B156" s="158" t="s">
        <v>115</v>
      </c>
      <c r="C156" s="120"/>
      <c r="D156" s="120"/>
      <c r="E156" s="159"/>
      <c r="F156" s="159"/>
      <c r="G156" s="120"/>
      <c r="H156" s="159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>
      <c r="A157" s="164" t="s">
        <v>116</v>
      </c>
      <c r="B157" s="158" t="s">
        <v>117</v>
      </c>
      <c r="C157" s="120"/>
      <c r="D157" s="120"/>
      <c r="E157" s="159"/>
      <c r="F157" s="159"/>
      <c r="G157" s="120"/>
      <c r="H157" s="159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7" customHeight="1">
      <c r="A158" s="157"/>
      <c r="B158" s="158"/>
      <c r="C158" s="120"/>
      <c r="D158" s="120"/>
      <c r="E158" s="159"/>
      <c r="F158" s="159"/>
      <c r="G158" s="120"/>
      <c r="H158" s="159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11.1" customHeight="1">
      <c r="A159" s="135" t="s">
        <v>3008</v>
      </c>
      <c r="B159" s="161"/>
      <c r="C159" s="159"/>
      <c r="D159" s="159"/>
      <c r="E159" s="159"/>
      <c r="F159" s="159"/>
      <c r="G159" s="120"/>
      <c r="H159" s="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>
      <c r="A160" s="135" t="s">
        <v>118</v>
      </c>
      <c r="B160" s="161"/>
      <c r="C160" s="159"/>
      <c r="D160" s="159"/>
      <c r="E160" s="159"/>
      <c r="F160" s="159"/>
      <c r="G160" s="120"/>
      <c r="H160" s="159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s="165" customFormat="1" ht="33.75" customHeight="1">
      <c r="A161" s="745" t="s">
        <v>119</v>
      </c>
      <c r="B161" s="745"/>
      <c r="C161" s="745"/>
      <c r="D161" s="745"/>
      <c r="E161" s="745"/>
      <c r="F161" s="745"/>
      <c r="G161" s="745"/>
      <c r="H161" s="745"/>
    </row>
    <row r="162" spans="1:256" ht="11.1" customHeight="1"/>
    <row r="163" spans="1:256">
      <c r="A163" s="33"/>
      <c r="B163" s="34" t="s">
        <v>2698</v>
      </c>
      <c r="C163" s="35">
        <f>[10]Kadar.ode.!C163</f>
        <v>0</v>
      </c>
      <c r="D163" s="36"/>
      <c r="E163" s="36"/>
      <c r="F163" s="36"/>
      <c r="G163" s="37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>
      <c r="A164" s="33"/>
      <c r="B164" s="34" t="s">
        <v>2700</v>
      </c>
      <c r="C164" s="35">
        <f>[10]Kadar.ode.!C164</f>
        <v>0</v>
      </c>
      <c r="D164" s="36"/>
      <c r="E164" s="36"/>
      <c r="F164" s="36"/>
      <c r="G164" s="37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>
      <c r="A165" s="33"/>
      <c r="B165" s="34"/>
      <c r="C165" s="35"/>
      <c r="D165" s="36"/>
      <c r="E165" s="36"/>
      <c r="F165" s="36"/>
      <c r="G165" s="37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14.25">
      <c r="A166" s="33"/>
      <c r="B166" s="34" t="s">
        <v>2704</v>
      </c>
      <c r="C166" s="3" t="s">
        <v>3473</v>
      </c>
      <c r="D166" s="4"/>
      <c r="E166" s="4"/>
      <c r="F166" s="4"/>
      <c r="G166" s="42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14.25">
      <c r="A167" s="33"/>
      <c r="B167" s="34" t="s">
        <v>3057</v>
      </c>
      <c r="C167" s="3" t="s">
        <v>1931</v>
      </c>
      <c r="D167" s="4"/>
      <c r="E167" s="4"/>
      <c r="F167" s="4"/>
      <c r="G167" s="42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21.75" customHeight="1" thickBot="1">
      <c r="A169" s="742" t="s">
        <v>3058</v>
      </c>
      <c r="B169" s="742" t="s">
        <v>3059</v>
      </c>
      <c r="C169" s="747" t="s">
        <v>3060</v>
      </c>
      <c r="D169" s="747"/>
      <c r="E169" s="747" t="s">
        <v>3061</v>
      </c>
      <c r="F169" s="747"/>
      <c r="G169" s="740" t="s">
        <v>3008</v>
      </c>
      <c r="H169" s="740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32.25" customHeight="1" thickTop="1" thickBot="1">
      <c r="A170" s="742"/>
      <c r="B170" s="742"/>
      <c r="C170" s="156" t="s">
        <v>3037</v>
      </c>
      <c r="D170" s="156" t="s">
        <v>3038</v>
      </c>
      <c r="E170" s="156" t="s">
        <v>3037</v>
      </c>
      <c r="F170" s="156" t="s">
        <v>3038</v>
      </c>
      <c r="G170" s="128" t="s">
        <v>3037</v>
      </c>
      <c r="H170" s="128" t="s">
        <v>3038</v>
      </c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11.1" customHeight="1" thickTop="1">
      <c r="A171" s="442" t="s">
        <v>3063</v>
      </c>
      <c r="B171" s="443" t="s">
        <v>115</v>
      </c>
      <c r="C171" s="159">
        <v>5461</v>
      </c>
      <c r="D171" s="159">
        <v>5500</v>
      </c>
      <c r="E171" s="159">
        <v>1</v>
      </c>
      <c r="F171" s="159">
        <v>2</v>
      </c>
      <c r="G171" s="120">
        <f>C171+E171</f>
        <v>5462</v>
      </c>
      <c r="H171" s="120">
        <f>D171+F171</f>
        <v>5502</v>
      </c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11.1" customHeight="1">
      <c r="A172" s="442" t="s">
        <v>116</v>
      </c>
      <c r="B172" s="443" t="s">
        <v>117</v>
      </c>
      <c r="C172" s="159">
        <v>3220</v>
      </c>
      <c r="D172" s="159">
        <v>3500</v>
      </c>
      <c r="E172" s="159">
        <v>1</v>
      </c>
      <c r="F172" s="159">
        <v>2</v>
      </c>
      <c r="G172" s="120">
        <f>C172+E172</f>
        <v>3221</v>
      </c>
      <c r="H172" s="120">
        <f>D172+F172</f>
        <v>3502</v>
      </c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11.1" customHeight="1">
      <c r="A173" s="157"/>
      <c r="B173" s="158"/>
      <c r="C173" s="159"/>
      <c r="D173" s="159"/>
      <c r="E173" s="159"/>
      <c r="F173" s="159"/>
      <c r="G173" s="120"/>
      <c r="H173" s="159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11.1" customHeight="1">
      <c r="A174" s="157"/>
      <c r="B174" s="158"/>
      <c r="C174" s="159"/>
      <c r="D174" s="159"/>
      <c r="E174" s="159"/>
      <c r="F174" s="159"/>
      <c r="G174" s="120"/>
      <c r="H174" s="159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11.1" customHeight="1">
      <c r="A175" s="157"/>
      <c r="B175" s="158"/>
      <c r="C175" s="159"/>
      <c r="D175" s="159"/>
      <c r="E175" s="159"/>
      <c r="F175" s="159"/>
      <c r="G175" s="120"/>
      <c r="H175" s="159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s="160" customFormat="1" ht="11.1" customHeight="1">
      <c r="A176" s="157"/>
      <c r="B176" s="158"/>
      <c r="C176" s="159"/>
      <c r="D176" s="159"/>
      <c r="E176" s="159"/>
      <c r="F176" s="159"/>
      <c r="G176" s="120"/>
      <c r="H176" s="159"/>
    </row>
    <row r="177" spans="1:256" s="160" customFormat="1" ht="11.1" customHeight="1">
      <c r="A177" s="445" t="s">
        <v>3008</v>
      </c>
      <c r="B177" s="446"/>
      <c r="C177" s="447">
        <f t="shared" ref="C177:H177" si="8">SUM(C171:C176)</f>
        <v>8681</v>
      </c>
      <c r="D177" s="447">
        <f t="shared" si="8"/>
        <v>9000</v>
      </c>
      <c r="E177" s="447">
        <f t="shared" si="8"/>
        <v>2</v>
      </c>
      <c r="F177" s="447">
        <f t="shared" si="8"/>
        <v>4</v>
      </c>
      <c r="G177" s="447">
        <f t="shared" si="8"/>
        <v>8683</v>
      </c>
      <c r="H177" s="447">
        <f t="shared" si="8"/>
        <v>9004</v>
      </c>
    </row>
    <row r="178" spans="1:256" ht="12.75" customHeight="1">
      <c r="A178" s="135" t="s">
        <v>3062</v>
      </c>
      <c r="B178" s="162"/>
      <c r="C178" s="162"/>
      <c r="D178" s="162"/>
      <c r="E178" s="162"/>
      <c r="F178" s="162"/>
      <c r="G178" s="162"/>
      <c r="H178" s="163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>
      <c r="A179" s="164" t="s">
        <v>3063</v>
      </c>
      <c r="B179" s="158" t="s">
        <v>115</v>
      </c>
      <c r="C179" s="120"/>
      <c r="D179" s="120"/>
      <c r="E179" s="159"/>
      <c r="F179" s="159"/>
      <c r="G179" s="120"/>
      <c r="H179" s="15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>
      <c r="A180" s="164" t="s">
        <v>116</v>
      </c>
      <c r="B180" s="158" t="s">
        <v>117</v>
      </c>
      <c r="C180" s="120"/>
      <c r="D180" s="120"/>
      <c r="E180" s="159"/>
      <c r="F180" s="159"/>
      <c r="G180" s="120"/>
      <c r="H180" s="159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7" customHeight="1">
      <c r="A181" s="157"/>
      <c r="B181" s="158"/>
      <c r="C181" s="120"/>
      <c r="D181" s="120"/>
      <c r="E181" s="159"/>
      <c r="F181" s="159"/>
      <c r="G181" s="120"/>
      <c r="H181" s="159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11.1" customHeight="1">
      <c r="A182" s="135" t="s">
        <v>3008</v>
      </c>
      <c r="B182" s="161"/>
      <c r="C182" s="159"/>
      <c r="D182" s="159"/>
      <c r="E182" s="159"/>
      <c r="F182" s="159"/>
      <c r="G182" s="120"/>
      <c r="H182" s="159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>
      <c r="A183" s="135" t="s">
        <v>118</v>
      </c>
      <c r="B183" s="161"/>
      <c r="C183" s="159"/>
      <c r="D183" s="159"/>
      <c r="E183" s="159"/>
      <c r="F183" s="159"/>
      <c r="G183" s="120"/>
      <c r="H183" s="159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s="165" customFormat="1" ht="33.75" customHeight="1">
      <c r="A184" s="745" t="s">
        <v>119</v>
      </c>
      <c r="B184" s="745"/>
      <c r="C184" s="745"/>
      <c r="D184" s="745"/>
      <c r="E184" s="745"/>
      <c r="F184" s="745"/>
      <c r="G184" s="745"/>
      <c r="H184" s="745"/>
    </row>
    <row r="185" spans="1:256" ht="11.1" customHeight="1"/>
    <row r="186" spans="1:256">
      <c r="A186" s="33"/>
      <c r="B186" s="34" t="s">
        <v>2698</v>
      </c>
      <c r="C186" s="35">
        <f>[11]Kadar.ode.!C186</f>
        <v>0</v>
      </c>
      <c r="D186" s="36"/>
      <c r="E186" s="36"/>
      <c r="F186" s="36"/>
      <c r="G186" s="37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>
      <c r="A187" s="33"/>
      <c r="B187" s="34" t="s">
        <v>2700</v>
      </c>
      <c r="C187" s="35">
        <f>[11]Kadar.ode.!C187</f>
        <v>0</v>
      </c>
      <c r="D187" s="36"/>
      <c r="E187" s="36"/>
      <c r="F187" s="36"/>
      <c r="G187" s="3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>
      <c r="A188" s="33"/>
      <c r="B188" s="34"/>
      <c r="C188" s="35"/>
      <c r="D188" s="36"/>
      <c r="E188" s="36"/>
      <c r="F188" s="36"/>
      <c r="G188" s="37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t="14.25">
      <c r="A189" s="33"/>
      <c r="B189" s="34" t="s">
        <v>2704</v>
      </c>
      <c r="C189" s="3" t="s">
        <v>3473</v>
      </c>
      <c r="D189" s="4"/>
      <c r="E189" s="4"/>
      <c r="F189" s="4"/>
      <c r="G189" s="42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t="14.25">
      <c r="A190" s="33"/>
      <c r="B190" s="34" t="s">
        <v>3057</v>
      </c>
      <c r="C190" s="3" t="s">
        <v>1932</v>
      </c>
      <c r="D190" s="4"/>
      <c r="E190" s="4"/>
      <c r="F190" s="4"/>
      <c r="G190" s="42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t="21.75" customHeight="1" thickBot="1">
      <c r="A192" s="742" t="s">
        <v>3058</v>
      </c>
      <c r="B192" s="742" t="s">
        <v>3059</v>
      </c>
      <c r="C192" s="747" t="s">
        <v>3060</v>
      </c>
      <c r="D192" s="747"/>
      <c r="E192" s="747" t="s">
        <v>3061</v>
      </c>
      <c r="F192" s="747"/>
      <c r="G192" s="740" t="s">
        <v>3008</v>
      </c>
      <c r="H192" s="740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t="32.25" customHeight="1" thickTop="1" thickBot="1">
      <c r="A193" s="742"/>
      <c r="B193" s="742"/>
      <c r="C193" s="156" t="s">
        <v>3037</v>
      </c>
      <c r="D193" s="156" t="s">
        <v>3038</v>
      </c>
      <c r="E193" s="156" t="s">
        <v>3037</v>
      </c>
      <c r="F193" s="156" t="s">
        <v>3038</v>
      </c>
      <c r="G193" s="128" t="s">
        <v>3037</v>
      </c>
      <c r="H193" s="128" t="s">
        <v>3038</v>
      </c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t="11.1" customHeight="1" thickTop="1">
      <c r="A194" s="442" t="s">
        <v>3063</v>
      </c>
      <c r="B194" s="443" t="s">
        <v>115</v>
      </c>
      <c r="C194" s="159">
        <v>6379</v>
      </c>
      <c r="D194" s="159">
        <v>6380</v>
      </c>
      <c r="E194" s="159">
        <v>207</v>
      </c>
      <c r="F194" s="159">
        <v>200</v>
      </c>
      <c r="G194" s="120">
        <f t="shared" ref="G194:H196" si="9">C194+E194</f>
        <v>6586</v>
      </c>
      <c r="H194" s="120">
        <f t="shared" si="9"/>
        <v>6580</v>
      </c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t="11.1" customHeight="1">
      <c r="A195" s="442" t="s">
        <v>116</v>
      </c>
      <c r="B195" s="443" t="s">
        <v>117</v>
      </c>
      <c r="C195" s="159">
        <v>2234</v>
      </c>
      <c r="D195" s="159">
        <v>2230</v>
      </c>
      <c r="E195" s="159">
        <v>19</v>
      </c>
      <c r="F195" s="159">
        <v>20</v>
      </c>
      <c r="G195" s="120">
        <f t="shared" si="9"/>
        <v>2253</v>
      </c>
      <c r="H195" s="120">
        <f t="shared" si="9"/>
        <v>2250</v>
      </c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t="11.1" customHeight="1">
      <c r="A196" s="442">
        <v>90061</v>
      </c>
      <c r="B196" s="443" t="s">
        <v>1244</v>
      </c>
      <c r="C196" s="159">
        <v>82</v>
      </c>
      <c r="D196" s="159">
        <v>100</v>
      </c>
      <c r="E196" s="159">
        <v>4</v>
      </c>
      <c r="F196" s="159">
        <v>10</v>
      </c>
      <c r="G196" s="120">
        <f t="shared" si="9"/>
        <v>86</v>
      </c>
      <c r="H196" s="120">
        <f t="shared" si="9"/>
        <v>110</v>
      </c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t="11.1" customHeight="1">
      <c r="A197" s="157"/>
      <c r="B197" s="158"/>
      <c r="C197" s="159"/>
      <c r="D197" s="159"/>
      <c r="E197" s="159"/>
      <c r="F197" s="159"/>
      <c r="G197" s="120"/>
      <c r="H197" s="159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t="11.1" customHeight="1">
      <c r="A198" s="157"/>
      <c r="B198" s="158"/>
      <c r="C198" s="159"/>
      <c r="D198" s="159"/>
      <c r="E198" s="159"/>
      <c r="F198" s="159"/>
      <c r="G198" s="120"/>
      <c r="H198" s="159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s="160" customFormat="1" ht="11.1" customHeight="1">
      <c r="A199" s="157"/>
      <c r="B199" s="158"/>
      <c r="C199" s="159"/>
      <c r="D199" s="159"/>
      <c r="E199" s="159"/>
      <c r="F199" s="159"/>
      <c r="G199" s="120"/>
      <c r="H199" s="159"/>
    </row>
    <row r="200" spans="1:256" s="160" customFormat="1" ht="11.1" customHeight="1">
      <c r="A200" s="445" t="s">
        <v>3008</v>
      </c>
      <c r="B200" s="446"/>
      <c r="C200" s="447">
        <f t="shared" ref="C200:H200" si="10">SUM(C194:C199)</f>
        <v>8695</v>
      </c>
      <c r="D200" s="447">
        <f t="shared" si="10"/>
        <v>8710</v>
      </c>
      <c r="E200" s="447">
        <f t="shared" si="10"/>
        <v>230</v>
      </c>
      <c r="F200" s="447">
        <f t="shared" si="10"/>
        <v>230</v>
      </c>
      <c r="G200" s="447">
        <f t="shared" si="10"/>
        <v>8925</v>
      </c>
      <c r="H200" s="447">
        <f t="shared" si="10"/>
        <v>8940</v>
      </c>
    </row>
    <row r="201" spans="1:256" ht="12.75" customHeight="1">
      <c r="A201" s="135" t="s">
        <v>3062</v>
      </c>
      <c r="B201" s="162"/>
      <c r="C201" s="162"/>
      <c r="D201" s="162"/>
      <c r="E201" s="162"/>
      <c r="F201" s="162"/>
      <c r="G201" s="162"/>
      <c r="H201" s="163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</row>
    <row r="202" spans="1:256">
      <c r="A202" s="164" t="s">
        <v>3063</v>
      </c>
      <c r="B202" s="158" t="s">
        <v>115</v>
      </c>
      <c r="C202" s="120"/>
      <c r="D202" s="120"/>
      <c r="E202" s="159"/>
      <c r="F202" s="159"/>
      <c r="G202" s="120"/>
      <c r="H202" s="159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</row>
    <row r="203" spans="1:256">
      <c r="A203" s="164" t="s">
        <v>116</v>
      </c>
      <c r="B203" s="158" t="s">
        <v>117</v>
      </c>
      <c r="C203" s="120"/>
      <c r="D203" s="120"/>
      <c r="E203" s="159"/>
      <c r="F203" s="159"/>
      <c r="G203" s="120"/>
      <c r="H203" s="159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t="27" customHeight="1">
      <c r="A204" s="157"/>
      <c r="B204" s="158"/>
      <c r="C204" s="120"/>
      <c r="D204" s="120"/>
      <c r="E204" s="159"/>
      <c r="F204" s="159"/>
      <c r="G204" s="120"/>
      <c r="H204" s="159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t="11.1" customHeight="1">
      <c r="A205" s="135" t="s">
        <v>3008</v>
      </c>
      <c r="B205" s="161"/>
      <c r="C205" s="159"/>
      <c r="D205" s="159"/>
      <c r="E205" s="159"/>
      <c r="F205" s="159"/>
      <c r="G205" s="120"/>
      <c r="H205" s="159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>
      <c r="A206" s="135" t="s">
        <v>118</v>
      </c>
      <c r="B206" s="161"/>
      <c r="C206" s="159"/>
      <c r="D206" s="159"/>
      <c r="E206" s="159"/>
      <c r="F206" s="159"/>
      <c r="G206" s="120"/>
      <c r="H206" s="159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s="165" customFormat="1" ht="33.75" customHeight="1">
      <c r="A207" s="745" t="s">
        <v>119</v>
      </c>
      <c r="B207" s="745"/>
      <c r="C207" s="745"/>
      <c r="D207" s="745"/>
      <c r="E207" s="745"/>
      <c r="F207" s="745"/>
      <c r="G207" s="745"/>
      <c r="H207" s="745"/>
    </row>
    <row r="208" spans="1:256" ht="11.1" customHeight="1"/>
    <row r="209" spans="1:256" ht="12.75" customHeight="1">
      <c r="A209" s="33"/>
      <c r="B209" s="34" t="s">
        <v>2698</v>
      </c>
      <c r="C209" s="35">
        <f>[12]Kadar.ode.!C209</f>
        <v>0</v>
      </c>
      <c r="D209" s="36"/>
      <c r="E209" s="36"/>
      <c r="F209" s="36"/>
      <c r="G209" s="37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t="12.75" customHeight="1">
      <c r="A210" s="33"/>
      <c r="B210" s="34" t="s">
        <v>2700</v>
      </c>
      <c r="C210" s="35">
        <f>[12]Kadar.ode.!C210</f>
        <v>0</v>
      </c>
      <c r="D210" s="36"/>
      <c r="E210" s="36"/>
      <c r="F210" s="36"/>
      <c r="G210" s="37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t="12.75" customHeight="1">
      <c r="A211" s="33"/>
      <c r="B211" s="34"/>
      <c r="C211" s="35"/>
      <c r="D211" s="36"/>
      <c r="E211" s="36"/>
      <c r="F211" s="36"/>
      <c r="G211" s="37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t="14.25" customHeight="1">
      <c r="A212" s="33"/>
      <c r="B212" s="34" t="s">
        <v>2704</v>
      </c>
      <c r="C212" s="3" t="s">
        <v>3473</v>
      </c>
      <c r="D212" s="4"/>
      <c r="E212" s="4"/>
      <c r="F212" s="4"/>
      <c r="G212" s="4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t="14.25" customHeight="1">
      <c r="A213" s="33"/>
      <c r="B213" s="34" t="s">
        <v>3057</v>
      </c>
      <c r="C213" s="472" t="s">
        <v>1939</v>
      </c>
      <c r="D213" s="4"/>
      <c r="E213" s="4"/>
      <c r="F213" s="4"/>
      <c r="G213" s="42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t="12.7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t="21.75" customHeight="1" thickBot="1">
      <c r="A215" s="742" t="s">
        <v>3058</v>
      </c>
      <c r="B215" s="742" t="s">
        <v>3059</v>
      </c>
      <c r="C215" s="747" t="s">
        <v>3060</v>
      </c>
      <c r="D215" s="747"/>
      <c r="E215" s="747" t="s">
        <v>3061</v>
      </c>
      <c r="F215" s="747"/>
      <c r="G215" s="740" t="s">
        <v>3008</v>
      </c>
      <c r="H215" s="740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t="32.25" customHeight="1" thickTop="1" thickBot="1">
      <c r="A216" s="742"/>
      <c r="B216" s="742"/>
      <c r="C216" s="156" t="s">
        <v>3037</v>
      </c>
      <c r="D216" s="156" t="s">
        <v>3038</v>
      </c>
      <c r="E216" s="156" t="s">
        <v>3037</v>
      </c>
      <c r="F216" s="156" t="s">
        <v>3038</v>
      </c>
      <c r="G216" s="128" t="s">
        <v>3037</v>
      </c>
      <c r="H216" s="128" t="s">
        <v>3038</v>
      </c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t="11.1" customHeight="1" thickTop="1">
      <c r="A217" s="157" t="s">
        <v>3063</v>
      </c>
      <c r="B217" s="158" t="s">
        <v>115</v>
      </c>
      <c r="C217" s="159">
        <v>2117</v>
      </c>
      <c r="D217" s="159">
        <v>2120</v>
      </c>
      <c r="E217" s="159"/>
      <c r="F217" s="159"/>
      <c r="G217" s="120">
        <f>C217+E217</f>
        <v>2117</v>
      </c>
      <c r="H217" s="120">
        <f>D217+F217</f>
        <v>2120</v>
      </c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t="11.1" customHeight="1">
      <c r="A218" s="157" t="s">
        <v>116</v>
      </c>
      <c r="B218" s="158" t="s">
        <v>117</v>
      </c>
      <c r="C218" s="159">
        <v>160</v>
      </c>
      <c r="D218" s="159">
        <v>170</v>
      </c>
      <c r="E218" s="159"/>
      <c r="F218" s="159"/>
      <c r="G218" s="120">
        <f>C218+E218</f>
        <v>160</v>
      </c>
      <c r="H218" s="120">
        <f>D218+F218</f>
        <v>170</v>
      </c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t="11.1" customHeight="1">
      <c r="A219" s="157"/>
      <c r="B219" s="158"/>
      <c r="C219" s="159"/>
      <c r="D219" s="159"/>
      <c r="E219" s="159"/>
      <c r="F219" s="159"/>
      <c r="G219" s="120"/>
      <c r="H219" s="15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t="11.1" customHeight="1">
      <c r="A220" s="157"/>
      <c r="B220" s="158"/>
      <c r="C220" s="159"/>
      <c r="D220" s="159"/>
      <c r="E220" s="159"/>
      <c r="F220" s="159"/>
      <c r="G220" s="120"/>
      <c r="H220" s="159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t="11.1" customHeight="1">
      <c r="A221" s="157"/>
      <c r="B221" s="158"/>
      <c r="C221" s="159"/>
      <c r="D221" s="159"/>
      <c r="E221" s="159"/>
      <c r="F221" s="159"/>
      <c r="G221" s="120"/>
      <c r="H221" s="159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s="160" customFormat="1" ht="11.1" customHeight="1">
      <c r="A222" s="157"/>
      <c r="B222" s="158"/>
      <c r="C222" s="159"/>
      <c r="D222" s="159"/>
      <c r="E222" s="159"/>
      <c r="F222" s="159"/>
      <c r="G222" s="120"/>
      <c r="H222" s="159"/>
    </row>
    <row r="223" spans="1:256" s="160" customFormat="1" ht="11.1" customHeight="1">
      <c r="A223" s="135" t="s">
        <v>3008</v>
      </c>
      <c r="B223" s="161"/>
      <c r="C223" s="159">
        <f>SUM(C217:C222)</f>
        <v>2277</v>
      </c>
      <c r="D223" s="159">
        <f>SUM(D217:D222)</f>
        <v>2290</v>
      </c>
      <c r="E223" s="159"/>
      <c r="F223" s="159"/>
      <c r="G223" s="159">
        <f>SUM(G217:G222)</f>
        <v>2277</v>
      </c>
      <c r="H223" s="159">
        <f>SUM(H217:H222)</f>
        <v>2290</v>
      </c>
    </row>
    <row r="224" spans="1:256" ht="12.75" customHeight="1">
      <c r="A224" s="135" t="s">
        <v>3062</v>
      </c>
      <c r="B224" s="162"/>
      <c r="C224" s="162"/>
      <c r="D224" s="162"/>
      <c r="E224" s="162"/>
      <c r="F224" s="162"/>
      <c r="G224" s="162"/>
      <c r="H224" s="163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t="25.5" customHeight="1">
      <c r="A225" s="164" t="s">
        <v>3063</v>
      </c>
      <c r="B225" s="158" t="s">
        <v>115</v>
      </c>
      <c r="C225" s="120"/>
      <c r="D225" s="120"/>
      <c r="E225" s="159"/>
      <c r="F225" s="159"/>
      <c r="G225" s="120"/>
      <c r="H225" s="159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t="25.5" customHeight="1">
      <c r="A226" s="164" t="s">
        <v>116</v>
      </c>
      <c r="B226" s="158" t="s">
        <v>117</v>
      </c>
      <c r="C226" s="120"/>
      <c r="D226" s="120"/>
      <c r="E226" s="159"/>
      <c r="F226" s="159"/>
      <c r="G226" s="120"/>
      <c r="H226" s="159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t="27" customHeight="1">
      <c r="A227" s="157"/>
      <c r="B227" s="158"/>
      <c r="C227" s="120"/>
      <c r="D227" s="120"/>
      <c r="E227" s="159"/>
      <c r="F227" s="159"/>
      <c r="G227" s="120"/>
      <c r="H227" s="159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1.1" customHeight="1">
      <c r="A228" s="135" t="s">
        <v>3008</v>
      </c>
      <c r="B228" s="161"/>
      <c r="C228" s="159"/>
      <c r="D228" s="159"/>
      <c r="E228" s="159"/>
      <c r="F228" s="159"/>
      <c r="G228" s="120"/>
      <c r="H228" s="159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12.75" customHeight="1">
      <c r="A229" s="135" t="s">
        <v>118</v>
      </c>
      <c r="B229" s="161"/>
      <c r="C229" s="159"/>
      <c r="D229" s="159"/>
      <c r="E229" s="159"/>
      <c r="F229" s="159"/>
      <c r="G229" s="120"/>
      <c r="H229" s="15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s="165" customFormat="1" ht="33.75" customHeight="1">
      <c r="A230" s="745" t="s">
        <v>119</v>
      </c>
      <c r="B230" s="745"/>
      <c r="C230" s="745"/>
      <c r="D230" s="745"/>
      <c r="E230" s="745"/>
      <c r="F230" s="745"/>
      <c r="G230" s="745"/>
      <c r="H230" s="745"/>
    </row>
    <row r="231" spans="1:256" ht="11.1" customHeight="1"/>
    <row r="232" spans="1:256">
      <c r="A232" s="33"/>
      <c r="B232" s="34" t="s">
        <v>2698</v>
      </c>
      <c r="C232" s="35" t="e">
        <f>[13]Kadar.ode.!C232</f>
        <v>#REF!</v>
      </c>
      <c r="D232" s="36"/>
      <c r="E232" s="36"/>
      <c r="F232" s="36"/>
      <c r="G232" s="37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>
      <c r="A233" s="33"/>
      <c r="B233" s="34" t="s">
        <v>2700</v>
      </c>
      <c r="C233" s="35" t="e">
        <f>[13]Kadar.ode.!C233</f>
        <v>#REF!</v>
      </c>
      <c r="D233" s="36"/>
      <c r="E233" s="36"/>
      <c r="F233" s="36"/>
      <c r="G233" s="37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>
      <c r="A234" s="33"/>
      <c r="B234" s="34"/>
      <c r="C234" s="35"/>
      <c r="D234" s="36"/>
      <c r="E234" s="36"/>
      <c r="F234" s="36"/>
      <c r="G234" s="37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t="14.25">
      <c r="A235" s="33"/>
      <c r="B235" s="34" t="s">
        <v>2704</v>
      </c>
      <c r="C235" s="3" t="s">
        <v>3473</v>
      </c>
      <c r="D235" s="4"/>
      <c r="E235" s="4"/>
      <c r="F235" s="4"/>
      <c r="G235" s="42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t="14.25">
      <c r="A236" s="33"/>
      <c r="B236" s="34" t="s">
        <v>3057</v>
      </c>
      <c r="C236" s="3" t="s">
        <v>1930</v>
      </c>
      <c r="D236" s="4"/>
      <c r="E236" s="4"/>
      <c r="F236" s="4"/>
      <c r="G236" s="42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t="21.75" customHeight="1" thickBot="1">
      <c r="A238" s="742" t="s">
        <v>3058</v>
      </c>
      <c r="B238" s="742" t="s">
        <v>3059</v>
      </c>
      <c r="C238" s="747" t="s">
        <v>3060</v>
      </c>
      <c r="D238" s="747"/>
      <c r="E238" s="747" t="s">
        <v>3061</v>
      </c>
      <c r="F238" s="747"/>
      <c r="G238" s="740" t="s">
        <v>3008</v>
      </c>
      <c r="H238" s="740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t="32.25" customHeight="1" thickTop="1" thickBot="1">
      <c r="A239" s="742"/>
      <c r="B239" s="742"/>
      <c r="C239" s="156" t="s">
        <v>3037</v>
      </c>
      <c r="D239" s="156" t="s">
        <v>3038</v>
      </c>
      <c r="E239" s="156" t="s">
        <v>3037</v>
      </c>
      <c r="F239" s="156" t="s">
        <v>3038</v>
      </c>
      <c r="G239" s="128" t="s">
        <v>3037</v>
      </c>
      <c r="H239" s="128" t="s">
        <v>3038</v>
      </c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11.1" customHeight="1" thickTop="1">
      <c r="A240" s="442" t="s">
        <v>3063</v>
      </c>
      <c r="B240" s="443" t="s">
        <v>115</v>
      </c>
      <c r="C240" s="159">
        <v>7666</v>
      </c>
      <c r="D240" s="159">
        <v>8000</v>
      </c>
      <c r="E240" s="159">
        <v>527</v>
      </c>
      <c r="F240" s="159">
        <v>600</v>
      </c>
      <c r="G240" s="120">
        <f t="shared" ref="G240:H243" si="11">C240+E240</f>
        <v>8193</v>
      </c>
      <c r="H240" s="120">
        <f t="shared" si="11"/>
        <v>8600</v>
      </c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1.1" customHeight="1">
      <c r="A241" s="442" t="s">
        <v>116</v>
      </c>
      <c r="B241" s="443" t="s">
        <v>117</v>
      </c>
      <c r="C241" s="159">
        <v>10800</v>
      </c>
      <c r="D241" s="159">
        <v>11000</v>
      </c>
      <c r="E241" s="159">
        <v>83</v>
      </c>
      <c r="F241" s="159">
        <v>100</v>
      </c>
      <c r="G241" s="120">
        <f t="shared" si="11"/>
        <v>10883</v>
      </c>
      <c r="H241" s="120">
        <f t="shared" si="11"/>
        <v>11100</v>
      </c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t="11.1" customHeight="1">
      <c r="A242" s="442" t="s">
        <v>263</v>
      </c>
      <c r="B242" s="443" t="s">
        <v>264</v>
      </c>
      <c r="C242" s="159">
        <v>805</v>
      </c>
      <c r="D242" s="159">
        <v>700</v>
      </c>
      <c r="E242" s="159">
        <v>41</v>
      </c>
      <c r="F242" s="159">
        <v>20</v>
      </c>
      <c r="G242" s="120">
        <f t="shared" si="11"/>
        <v>846</v>
      </c>
      <c r="H242" s="120">
        <f t="shared" si="11"/>
        <v>720</v>
      </c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t="11.1" customHeight="1">
      <c r="A243" s="442" t="s">
        <v>265</v>
      </c>
      <c r="B243" s="443" t="s">
        <v>266</v>
      </c>
      <c r="C243" s="159">
        <v>2625</v>
      </c>
      <c r="D243" s="159">
        <v>2200</v>
      </c>
      <c r="E243" s="159">
        <v>11</v>
      </c>
      <c r="F243" s="159">
        <v>10</v>
      </c>
      <c r="G243" s="120">
        <f t="shared" si="11"/>
        <v>2636</v>
      </c>
      <c r="H243" s="120">
        <f t="shared" si="11"/>
        <v>2210</v>
      </c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t="11.1" customHeight="1">
      <c r="A244" s="157"/>
      <c r="B244" s="158"/>
      <c r="C244" s="159"/>
      <c r="D244" s="159"/>
      <c r="E244" s="159"/>
      <c r="F244" s="159"/>
      <c r="G244" s="120"/>
      <c r="H244" s="159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s="160" customFormat="1" ht="11.1" customHeight="1">
      <c r="A245" s="157"/>
      <c r="B245" s="158"/>
      <c r="C245" s="159"/>
      <c r="D245" s="159"/>
      <c r="E245" s="159"/>
      <c r="F245" s="159"/>
      <c r="G245" s="120"/>
      <c r="H245" s="159"/>
    </row>
    <row r="246" spans="1:256" s="160" customFormat="1" ht="11.1" customHeight="1">
      <c r="A246" s="445" t="s">
        <v>3008</v>
      </c>
      <c r="B246" s="446"/>
      <c r="C246" s="447">
        <f t="shared" ref="C246:H246" si="12">SUM(C240:C245)</f>
        <v>21896</v>
      </c>
      <c r="D246" s="447">
        <f t="shared" si="12"/>
        <v>21900</v>
      </c>
      <c r="E246" s="447">
        <f t="shared" si="12"/>
        <v>662</v>
      </c>
      <c r="F246" s="447">
        <f t="shared" si="12"/>
        <v>730</v>
      </c>
      <c r="G246" s="447">
        <f t="shared" si="12"/>
        <v>22558</v>
      </c>
      <c r="H246" s="447">
        <f t="shared" si="12"/>
        <v>22630</v>
      </c>
    </row>
    <row r="247" spans="1:256" ht="12.75" customHeight="1">
      <c r="A247" s="135" t="s">
        <v>3062</v>
      </c>
      <c r="B247" s="162"/>
      <c r="C247" s="162"/>
      <c r="D247" s="162"/>
      <c r="E247" s="162"/>
      <c r="F247" s="162"/>
      <c r="G247" s="162"/>
      <c r="H247" s="163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>
      <c r="A248" s="164" t="s">
        <v>3063</v>
      </c>
      <c r="B248" s="158" t="s">
        <v>115</v>
      </c>
      <c r="C248" s="120"/>
      <c r="D248" s="120"/>
      <c r="E248" s="159"/>
      <c r="F248" s="159"/>
      <c r="G248" s="120"/>
      <c r="H248" s="159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>
      <c r="A249" s="164" t="s">
        <v>116</v>
      </c>
      <c r="B249" s="158" t="s">
        <v>117</v>
      </c>
      <c r="C249" s="120"/>
      <c r="D249" s="120"/>
      <c r="E249" s="159"/>
      <c r="F249" s="159"/>
      <c r="G249" s="120"/>
      <c r="H249" s="15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t="27" customHeight="1">
      <c r="A250" s="157"/>
      <c r="B250" s="158"/>
      <c r="C250" s="120"/>
      <c r="D250" s="120"/>
      <c r="E250" s="159"/>
      <c r="F250" s="159"/>
      <c r="G250" s="120"/>
      <c r="H250" s="159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t="11.1" customHeight="1">
      <c r="A251" s="135" t="s">
        <v>3008</v>
      </c>
      <c r="B251" s="161"/>
      <c r="C251" s="159"/>
      <c r="D251" s="159"/>
      <c r="E251" s="159"/>
      <c r="F251" s="159"/>
      <c r="G251" s="120"/>
      <c r="H251" s="159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>
      <c r="A252" s="135" t="s">
        <v>118</v>
      </c>
      <c r="B252" s="161"/>
      <c r="C252" s="159"/>
      <c r="D252" s="159"/>
      <c r="E252" s="159"/>
      <c r="F252" s="159"/>
      <c r="G252" s="120"/>
      <c r="H252" s="159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s="165" customFormat="1" ht="33.75" customHeight="1">
      <c r="A253" s="745" t="s">
        <v>119</v>
      </c>
      <c r="B253" s="745"/>
      <c r="C253" s="745"/>
      <c r="D253" s="745"/>
      <c r="E253" s="745"/>
      <c r="F253" s="745"/>
      <c r="G253" s="745"/>
      <c r="H253" s="745"/>
    </row>
    <row r="254" spans="1:256" ht="11.1" customHeight="1"/>
    <row r="255" spans="1:256">
      <c r="A255" s="33"/>
      <c r="B255" s="34" t="s">
        <v>2698</v>
      </c>
      <c r="C255" s="35">
        <f>[2]Kadar.ode.!C255</f>
        <v>0</v>
      </c>
      <c r="D255" s="36"/>
      <c r="E255" s="36"/>
      <c r="F255" s="36"/>
      <c r="G255" s="37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>
      <c r="A256" s="33"/>
      <c r="B256" s="34" t="s">
        <v>2700</v>
      </c>
      <c r="C256" s="35">
        <f>[2]Kadar.ode.!C256</f>
        <v>0</v>
      </c>
      <c r="D256" s="36"/>
      <c r="E256" s="36"/>
      <c r="F256" s="36"/>
      <c r="G256" s="37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>
      <c r="A257" s="33"/>
      <c r="B257" s="34"/>
      <c r="C257" s="35"/>
      <c r="D257" s="36"/>
      <c r="E257" s="36"/>
      <c r="F257" s="36"/>
      <c r="G257" s="3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t="14.25">
      <c r="A258" s="33"/>
      <c r="B258" s="34" t="s">
        <v>2704</v>
      </c>
      <c r="C258" s="3" t="s">
        <v>3473</v>
      </c>
      <c r="D258" s="4"/>
      <c r="E258" s="4"/>
      <c r="F258" s="4"/>
      <c r="G258" s="42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t="14.25">
      <c r="A259" s="33"/>
      <c r="B259" s="34" t="s">
        <v>3057</v>
      </c>
      <c r="C259" s="3" t="s">
        <v>1935</v>
      </c>
      <c r="D259" s="4"/>
      <c r="E259" s="4"/>
      <c r="F259" s="4"/>
      <c r="G259" s="42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t="21.75" customHeight="1" thickBot="1">
      <c r="A261" s="742" t="s">
        <v>3058</v>
      </c>
      <c r="B261" s="742" t="s">
        <v>3059</v>
      </c>
      <c r="C261" s="747" t="s">
        <v>3060</v>
      </c>
      <c r="D261" s="747"/>
      <c r="E261" s="747" t="s">
        <v>3061</v>
      </c>
      <c r="F261" s="747"/>
      <c r="G261" s="740" t="s">
        <v>3008</v>
      </c>
      <c r="H261" s="740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ht="32.25" customHeight="1" thickTop="1" thickBot="1">
      <c r="A262" s="742"/>
      <c r="B262" s="742"/>
      <c r="C262" s="156" t="s">
        <v>3037</v>
      </c>
      <c r="D262" s="156" t="s">
        <v>3038</v>
      </c>
      <c r="E262" s="156" t="s">
        <v>3037</v>
      </c>
      <c r="F262" s="156" t="s">
        <v>3038</v>
      </c>
      <c r="G262" s="128" t="s">
        <v>3037</v>
      </c>
      <c r="H262" s="128" t="s">
        <v>3038</v>
      </c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1:256" ht="15.75" customHeight="1" thickTop="1">
      <c r="A263" s="450" t="s">
        <v>3063</v>
      </c>
      <c r="B263" s="451" t="s">
        <v>115</v>
      </c>
      <c r="C263" s="159">
        <v>9227</v>
      </c>
      <c r="D263" s="490">
        <v>9230</v>
      </c>
      <c r="E263" s="159">
        <v>10</v>
      </c>
      <c r="F263" s="159">
        <v>10</v>
      </c>
      <c r="G263" s="120">
        <f>C263+E263</f>
        <v>9237</v>
      </c>
      <c r="H263" s="120">
        <f>D263+F263</f>
        <v>9240</v>
      </c>
      <c r="I263"/>
      <c r="J263"/>
      <c r="K263"/>
      <c r="L263" s="491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t="16.5" customHeight="1">
      <c r="A264" s="450" t="s">
        <v>116</v>
      </c>
      <c r="B264" s="451" t="s">
        <v>117</v>
      </c>
      <c r="C264" s="159">
        <v>6924</v>
      </c>
      <c r="D264" s="490">
        <v>6925</v>
      </c>
      <c r="E264" s="159">
        <v>0</v>
      </c>
      <c r="F264" s="159">
        <v>0</v>
      </c>
      <c r="G264" s="120">
        <f>C264+E264</f>
        <v>6924</v>
      </c>
      <c r="H264" s="120">
        <f>D264+F264</f>
        <v>6925</v>
      </c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t="11.1" customHeight="1">
      <c r="A265" s="157"/>
      <c r="B265" s="158"/>
      <c r="C265" s="159"/>
      <c r="D265" s="159"/>
      <c r="E265" s="159"/>
      <c r="F265" s="159"/>
      <c r="G265" s="120"/>
      <c r="H265" s="159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t="11.1" customHeight="1">
      <c r="A266" s="157"/>
      <c r="B266" s="158"/>
      <c r="C266" s="159"/>
      <c r="D266" s="159"/>
      <c r="E266" s="159"/>
      <c r="F266" s="159"/>
      <c r="G266" s="120"/>
      <c r="H266" s="159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s="160" customFormat="1" ht="11.1" customHeight="1">
      <c r="A267" s="157"/>
      <c r="B267" s="158"/>
      <c r="C267" s="159"/>
      <c r="D267" s="159"/>
      <c r="E267" s="159"/>
      <c r="F267" s="159"/>
      <c r="G267" s="120"/>
      <c r="H267" s="159"/>
    </row>
    <row r="268" spans="1:256" s="160" customFormat="1" ht="11.1" customHeight="1">
      <c r="A268" s="135" t="s">
        <v>3008</v>
      </c>
      <c r="B268" s="161"/>
      <c r="C268" s="159">
        <f t="shared" ref="C268:H268" si="13">SUM(C263:C267)</f>
        <v>16151</v>
      </c>
      <c r="D268" s="159">
        <f t="shared" si="13"/>
        <v>16155</v>
      </c>
      <c r="E268" s="159">
        <f t="shared" si="13"/>
        <v>10</v>
      </c>
      <c r="F268" s="159">
        <f t="shared" si="13"/>
        <v>10</v>
      </c>
      <c r="G268" s="159">
        <f t="shared" si="13"/>
        <v>16161</v>
      </c>
      <c r="H268" s="159">
        <f t="shared" si="13"/>
        <v>16165</v>
      </c>
    </row>
    <row r="269" spans="1:256" ht="12.75" customHeight="1">
      <c r="A269" s="135" t="s">
        <v>3062</v>
      </c>
      <c r="B269" s="162"/>
      <c r="C269" s="162"/>
      <c r="D269" s="162"/>
      <c r="E269" s="162"/>
      <c r="F269" s="162"/>
      <c r="G269" s="162"/>
      <c r="H269" s="163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>
      <c r="A270" s="164" t="s">
        <v>3063</v>
      </c>
      <c r="B270" s="158" t="s">
        <v>115</v>
      </c>
      <c r="C270" s="120"/>
      <c r="D270" s="120"/>
      <c r="E270" s="159"/>
      <c r="F270" s="159"/>
      <c r="G270" s="120"/>
      <c r="H270" s="159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>
      <c r="A271" s="164" t="s">
        <v>116</v>
      </c>
      <c r="B271" s="158" t="s">
        <v>117</v>
      </c>
      <c r="C271" s="120"/>
      <c r="D271" s="120"/>
      <c r="E271" s="159"/>
      <c r="F271" s="159"/>
      <c r="G271" s="120"/>
      <c r="H271" s="159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t="27" customHeight="1">
      <c r="A272" s="157"/>
      <c r="B272" s="158"/>
      <c r="C272" s="120"/>
      <c r="D272" s="120"/>
      <c r="E272" s="159"/>
      <c r="F272" s="159"/>
      <c r="G272" s="120"/>
      <c r="H272" s="159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11.1" customHeight="1">
      <c r="A273" s="135" t="s">
        <v>3008</v>
      </c>
      <c r="B273" s="161"/>
      <c r="C273" s="159"/>
      <c r="D273" s="159"/>
      <c r="E273" s="159"/>
      <c r="F273" s="159"/>
      <c r="G273" s="120"/>
      <c r="H273" s="159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>
      <c r="A274" s="135" t="s">
        <v>118</v>
      </c>
      <c r="B274" s="161"/>
      <c r="C274" s="159"/>
      <c r="D274" s="159"/>
      <c r="E274" s="159"/>
      <c r="F274" s="159"/>
      <c r="G274" s="120"/>
      <c r="H274" s="159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s="165" customFormat="1" ht="33.75" customHeight="1">
      <c r="A275" s="745" t="s">
        <v>119</v>
      </c>
      <c r="B275" s="745"/>
      <c r="C275" s="745"/>
      <c r="D275" s="745"/>
      <c r="E275" s="745"/>
      <c r="F275" s="745"/>
      <c r="G275" s="745"/>
      <c r="H275" s="745"/>
    </row>
    <row r="276" spans="1:256" ht="11.1" customHeight="1"/>
    <row r="277" spans="1:256">
      <c r="A277" s="535"/>
      <c r="B277" s="536" t="s">
        <v>2698</v>
      </c>
      <c r="C277" s="537">
        <f>[14]Kadar.ode.!C277</f>
        <v>0</v>
      </c>
      <c r="D277" s="538"/>
      <c r="E277" s="538"/>
      <c r="F277" s="538"/>
      <c r="G277" s="539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>
      <c r="A278" s="535"/>
      <c r="B278" s="536" t="s">
        <v>2700</v>
      </c>
      <c r="C278" s="537">
        <f>[14]Kadar.ode.!C278</f>
        <v>0</v>
      </c>
      <c r="D278" s="538"/>
      <c r="E278" s="538"/>
      <c r="F278" s="538"/>
      <c r="G278" s="539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>
      <c r="A279" s="535"/>
      <c r="B279" s="536"/>
      <c r="C279" s="537"/>
      <c r="D279" s="538"/>
      <c r="E279" s="538"/>
      <c r="F279" s="538"/>
      <c r="G279" s="53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t="14.25">
      <c r="A280" s="535"/>
      <c r="B280" s="536" t="s">
        <v>2704</v>
      </c>
      <c r="C280" s="540" t="s">
        <v>3473</v>
      </c>
      <c r="D280" s="541"/>
      <c r="E280" s="541"/>
      <c r="F280" s="541"/>
      <c r="G280" s="542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t="14.25">
      <c r="A281" s="535"/>
      <c r="B281" s="536" t="s">
        <v>3057</v>
      </c>
      <c r="C281" s="540" t="s">
        <v>1544</v>
      </c>
      <c r="D281" s="541"/>
      <c r="E281" s="541"/>
      <c r="F281" s="541"/>
      <c r="G281" s="542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t="21.75" customHeight="1" thickBot="1">
      <c r="A283" s="748" t="s">
        <v>3058</v>
      </c>
      <c r="B283" s="748" t="s">
        <v>3059</v>
      </c>
      <c r="C283" s="749" t="s">
        <v>3060</v>
      </c>
      <c r="D283" s="749"/>
      <c r="E283" s="749" t="s">
        <v>3061</v>
      </c>
      <c r="F283" s="749"/>
      <c r="G283" s="750" t="s">
        <v>3008</v>
      </c>
      <c r="H283" s="750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32.25" customHeight="1" thickTop="1" thickBot="1">
      <c r="A284" s="748"/>
      <c r="B284" s="748"/>
      <c r="C284" s="543" t="s">
        <v>3037</v>
      </c>
      <c r="D284" s="543" t="s">
        <v>3038</v>
      </c>
      <c r="E284" s="543" t="s">
        <v>3037</v>
      </c>
      <c r="F284" s="543" t="s">
        <v>3038</v>
      </c>
      <c r="G284" s="544" t="s">
        <v>3037</v>
      </c>
      <c r="H284" s="544" t="s">
        <v>3038</v>
      </c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t="11.1" customHeight="1" thickTop="1">
      <c r="A285" s="442" t="s">
        <v>3063</v>
      </c>
      <c r="B285" s="443" t="s">
        <v>115</v>
      </c>
      <c r="C285" s="545">
        <v>12246</v>
      </c>
      <c r="D285" s="545">
        <v>12250</v>
      </c>
      <c r="E285" s="545">
        <v>661</v>
      </c>
      <c r="F285" s="545">
        <v>665</v>
      </c>
      <c r="G285" s="546">
        <f t="shared" ref="G285:H288" si="14">C285+E285</f>
        <v>12907</v>
      </c>
      <c r="H285" s="546">
        <f t="shared" si="14"/>
        <v>12915</v>
      </c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t="11.1" customHeight="1">
      <c r="A286" s="442" t="s">
        <v>116</v>
      </c>
      <c r="B286" s="443" t="s">
        <v>117</v>
      </c>
      <c r="C286" s="545">
        <v>3660</v>
      </c>
      <c r="D286" s="545">
        <v>3660</v>
      </c>
      <c r="E286" s="545">
        <v>872</v>
      </c>
      <c r="F286" s="545">
        <v>875</v>
      </c>
      <c r="G286" s="546">
        <f t="shared" si="14"/>
        <v>4532</v>
      </c>
      <c r="H286" s="546">
        <f t="shared" si="14"/>
        <v>4535</v>
      </c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11.1" customHeight="1">
      <c r="A287" s="442" t="s">
        <v>1545</v>
      </c>
      <c r="B287" s="443" t="s">
        <v>1546</v>
      </c>
      <c r="C287" s="545">
        <v>43</v>
      </c>
      <c r="D287" s="545">
        <v>43</v>
      </c>
      <c r="E287" s="545">
        <v>2</v>
      </c>
      <c r="F287" s="545">
        <v>2</v>
      </c>
      <c r="G287" s="546">
        <f t="shared" si="14"/>
        <v>45</v>
      </c>
      <c r="H287" s="546">
        <f t="shared" si="14"/>
        <v>45</v>
      </c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t="11.1" customHeight="1">
      <c r="A288" s="442" t="s">
        <v>1547</v>
      </c>
      <c r="B288" s="443" t="s">
        <v>1548</v>
      </c>
      <c r="C288" s="545">
        <v>12</v>
      </c>
      <c r="D288" s="545">
        <v>12</v>
      </c>
      <c r="E288" s="545">
        <v>0</v>
      </c>
      <c r="F288" s="545">
        <v>0</v>
      </c>
      <c r="G288" s="546">
        <f t="shared" si="14"/>
        <v>12</v>
      </c>
      <c r="H288" s="546">
        <f t="shared" si="14"/>
        <v>12</v>
      </c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t="11.1" customHeight="1">
      <c r="A289" s="547"/>
      <c r="B289" s="548"/>
      <c r="C289" s="545"/>
      <c r="D289" s="545"/>
      <c r="E289" s="545"/>
      <c r="F289" s="545"/>
      <c r="G289" s="546"/>
      <c r="H289" s="545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s="549" customFormat="1" ht="11.1" customHeight="1">
      <c r="A290" s="547"/>
      <c r="B290" s="548"/>
      <c r="C290" s="545"/>
      <c r="D290" s="545"/>
      <c r="E290" s="545"/>
      <c r="F290" s="545"/>
      <c r="G290" s="546"/>
      <c r="H290" s="545"/>
    </row>
    <row r="291" spans="1:256" s="549" customFormat="1" ht="11.1" customHeight="1">
      <c r="A291" s="445" t="s">
        <v>3008</v>
      </c>
      <c r="B291" s="446"/>
      <c r="C291" s="447">
        <f t="shared" ref="C291:H291" si="15">SUM(C285:C290)</f>
        <v>15961</v>
      </c>
      <c r="D291" s="447">
        <f t="shared" si="15"/>
        <v>15965</v>
      </c>
      <c r="E291" s="447">
        <f t="shared" si="15"/>
        <v>1535</v>
      </c>
      <c r="F291" s="447">
        <f t="shared" si="15"/>
        <v>1542</v>
      </c>
      <c r="G291" s="447">
        <f t="shared" si="15"/>
        <v>17496</v>
      </c>
      <c r="H291" s="447">
        <f t="shared" si="15"/>
        <v>17507</v>
      </c>
    </row>
    <row r="292" spans="1:256" ht="12.75" customHeight="1">
      <c r="A292" s="550" t="s">
        <v>3062</v>
      </c>
      <c r="B292" s="551"/>
      <c r="C292" s="551"/>
      <c r="D292" s="551"/>
      <c r="E292" s="551"/>
      <c r="F292" s="551"/>
      <c r="G292" s="551"/>
      <c r="H292" s="55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>
      <c r="A293" s="553" t="s">
        <v>3063</v>
      </c>
      <c r="B293" s="548" t="s">
        <v>115</v>
      </c>
      <c r="C293" s="546"/>
      <c r="D293" s="546"/>
      <c r="E293" s="545"/>
      <c r="F293" s="545"/>
      <c r="G293" s="546"/>
      <c r="H293" s="545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>
      <c r="A294" s="553" t="s">
        <v>116</v>
      </c>
      <c r="B294" s="548" t="s">
        <v>117</v>
      </c>
      <c r="C294" s="546"/>
      <c r="D294" s="546"/>
      <c r="E294" s="545"/>
      <c r="F294" s="545"/>
      <c r="G294" s="546"/>
      <c r="H294" s="545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27" customHeight="1">
      <c r="A295" s="547"/>
      <c r="B295" s="548"/>
      <c r="C295" s="546"/>
      <c r="D295" s="546"/>
      <c r="E295" s="545"/>
      <c r="F295" s="545"/>
      <c r="G295" s="546"/>
      <c r="H295" s="54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11.1" customHeight="1">
      <c r="A296" s="550" t="s">
        <v>3008</v>
      </c>
      <c r="B296" s="554"/>
      <c r="C296" s="545"/>
      <c r="D296" s="545"/>
      <c r="E296" s="545"/>
      <c r="F296" s="545"/>
      <c r="G296" s="546"/>
      <c r="H296" s="545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>
      <c r="A297" s="550" t="s">
        <v>118</v>
      </c>
      <c r="B297" s="554"/>
      <c r="C297" s="545"/>
      <c r="D297" s="545"/>
      <c r="E297" s="545"/>
      <c r="F297" s="545"/>
      <c r="G297" s="546"/>
      <c r="H297" s="545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s="555" customFormat="1" ht="33.75" customHeight="1">
      <c r="A298" s="746" t="s">
        <v>119</v>
      </c>
      <c r="B298" s="746"/>
      <c r="C298" s="746"/>
      <c r="D298" s="746"/>
      <c r="E298" s="746"/>
      <c r="F298" s="746"/>
      <c r="G298" s="746"/>
      <c r="H298" s="746"/>
    </row>
    <row r="299" spans="1:256" ht="11.1" customHeight="1"/>
    <row r="300" spans="1:256">
      <c r="A300" s="33"/>
      <c r="B300" s="34" t="s">
        <v>2698</v>
      </c>
      <c r="C300" s="35">
        <f>[15]Kadar.ode.!C300</f>
        <v>0</v>
      </c>
      <c r="D300" s="36"/>
      <c r="E300" s="36"/>
      <c r="F300" s="36"/>
      <c r="G300" s="37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>
      <c r="A301" s="33"/>
      <c r="B301" s="34" t="s">
        <v>2700</v>
      </c>
      <c r="C301" s="35">
        <f>[15]Kadar.ode.!C301</f>
        <v>0</v>
      </c>
      <c r="D301" s="36"/>
      <c r="E301" s="36"/>
      <c r="F301" s="36"/>
      <c r="G301" s="37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>
      <c r="A302" s="33"/>
      <c r="B302" s="34"/>
      <c r="C302" s="35"/>
      <c r="D302" s="36"/>
      <c r="E302" s="36"/>
      <c r="F302" s="36"/>
      <c r="G302" s="37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14.25">
      <c r="A303" s="33"/>
      <c r="B303" s="34" t="s">
        <v>2704</v>
      </c>
      <c r="C303" s="3" t="s">
        <v>3473</v>
      </c>
      <c r="D303" s="4"/>
      <c r="E303" s="4"/>
      <c r="F303" s="4"/>
      <c r="G303" s="42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14.25">
      <c r="A304" s="33"/>
      <c r="B304" s="34" t="s">
        <v>3057</v>
      </c>
      <c r="C304" s="3" t="s">
        <v>1596</v>
      </c>
      <c r="D304" s="4"/>
      <c r="E304" s="4"/>
      <c r="F304" s="4"/>
      <c r="G304" s="42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21.75" customHeight="1" thickBot="1">
      <c r="A306" s="742" t="s">
        <v>3058</v>
      </c>
      <c r="B306" s="742" t="s">
        <v>3059</v>
      </c>
      <c r="C306" s="747" t="s">
        <v>3060</v>
      </c>
      <c r="D306" s="747"/>
      <c r="E306" s="747" t="s">
        <v>3061</v>
      </c>
      <c r="F306" s="747"/>
      <c r="G306" s="740" t="s">
        <v>3008</v>
      </c>
      <c r="H306" s="740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32.25" customHeight="1" thickTop="1" thickBot="1">
      <c r="A307" s="742"/>
      <c r="B307" s="742"/>
      <c r="C307" s="156" t="s">
        <v>3037</v>
      </c>
      <c r="D307" s="156" t="s">
        <v>3038</v>
      </c>
      <c r="E307" s="156" t="s">
        <v>3037</v>
      </c>
      <c r="F307" s="156" t="s">
        <v>3038</v>
      </c>
      <c r="G307" s="128" t="s">
        <v>3037</v>
      </c>
      <c r="H307" s="128" t="s">
        <v>3038</v>
      </c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11.1" customHeight="1" thickTop="1">
      <c r="A308" s="584" t="s">
        <v>3063</v>
      </c>
      <c r="B308" s="585" t="s">
        <v>115</v>
      </c>
      <c r="C308" s="159">
        <v>1200</v>
      </c>
      <c r="D308" s="159">
        <v>5000</v>
      </c>
      <c r="E308" s="159">
        <v>905</v>
      </c>
      <c r="F308" s="159">
        <v>1500</v>
      </c>
      <c r="G308" s="120">
        <f t="shared" ref="G308:H312" si="16">C308+E308</f>
        <v>2105</v>
      </c>
      <c r="H308" s="120">
        <f t="shared" si="16"/>
        <v>6500</v>
      </c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11.1" customHeight="1">
      <c r="A309" s="584" t="s">
        <v>116</v>
      </c>
      <c r="B309" s="585" t="s">
        <v>117</v>
      </c>
      <c r="C309" s="159">
        <v>3203</v>
      </c>
      <c r="D309" s="159">
        <v>3500</v>
      </c>
      <c r="E309" s="159">
        <v>4909</v>
      </c>
      <c r="F309" s="159">
        <v>5000</v>
      </c>
      <c r="G309" s="120">
        <f t="shared" si="16"/>
        <v>8112</v>
      </c>
      <c r="H309" s="120">
        <f t="shared" si="16"/>
        <v>8500</v>
      </c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1.1" customHeight="1">
      <c r="A310" s="584" t="s">
        <v>1547</v>
      </c>
      <c r="B310" s="585" t="s">
        <v>1548</v>
      </c>
      <c r="C310" s="159">
        <v>112</v>
      </c>
      <c r="D310" s="159">
        <v>150</v>
      </c>
      <c r="E310" s="159">
        <v>1226</v>
      </c>
      <c r="F310" s="159">
        <v>800</v>
      </c>
      <c r="G310" s="120">
        <f t="shared" si="16"/>
        <v>1338</v>
      </c>
      <c r="H310" s="120">
        <f t="shared" si="16"/>
        <v>950</v>
      </c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11.1" customHeight="1">
      <c r="A311" s="584" t="s">
        <v>263</v>
      </c>
      <c r="B311" s="585" t="s">
        <v>264</v>
      </c>
      <c r="C311" s="159">
        <v>3</v>
      </c>
      <c r="D311" s="159">
        <v>50</v>
      </c>
      <c r="E311" s="159">
        <v>46</v>
      </c>
      <c r="F311" s="159">
        <v>50</v>
      </c>
      <c r="G311" s="120">
        <f t="shared" si="16"/>
        <v>49</v>
      </c>
      <c r="H311" s="120">
        <f t="shared" si="16"/>
        <v>100</v>
      </c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t="11.1" customHeight="1">
      <c r="A312" s="584" t="s">
        <v>265</v>
      </c>
      <c r="B312" s="585" t="s">
        <v>266</v>
      </c>
      <c r="C312" s="159">
        <v>3</v>
      </c>
      <c r="D312" s="159">
        <v>50</v>
      </c>
      <c r="E312" s="159">
        <v>48</v>
      </c>
      <c r="F312" s="159">
        <v>50</v>
      </c>
      <c r="G312" s="120">
        <f t="shared" si="16"/>
        <v>51</v>
      </c>
      <c r="H312" s="120">
        <f t="shared" si="16"/>
        <v>100</v>
      </c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s="160" customFormat="1" ht="11.1" customHeight="1">
      <c r="A313" s="157"/>
      <c r="B313" s="158"/>
      <c r="C313" s="159"/>
      <c r="D313" s="159"/>
      <c r="E313" s="159"/>
      <c r="F313" s="159"/>
      <c r="G313" s="120"/>
      <c r="H313" s="159"/>
    </row>
    <row r="314" spans="1:256" s="160" customFormat="1" ht="11.1" customHeight="1">
      <c r="A314" s="445" t="s">
        <v>3008</v>
      </c>
      <c r="B314" s="446"/>
      <c r="C314" s="447">
        <f t="shared" ref="C314:H314" si="17">SUM(C308:C313)</f>
        <v>4521</v>
      </c>
      <c r="D314" s="447">
        <f t="shared" si="17"/>
        <v>8750</v>
      </c>
      <c r="E314" s="447">
        <f t="shared" si="17"/>
        <v>7134</v>
      </c>
      <c r="F314" s="447">
        <f t="shared" si="17"/>
        <v>7400</v>
      </c>
      <c r="G314" s="447">
        <f t="shared" si="17"/>
        <v>11655</v>
      </c>
      <c r="H314" s="447">
        <f t="shared" si="17"/>
        <v>16150</v>
      </c>
    </row>
    <row r="315" spans="1:256" ht="12.75" customHeight="1">
      <c r="A315" s="135" t="s">
        <v>3062</v>
      </c>
      <c r="B315" s="162"/>
      <c r="C315" s="162"/>
      <c r="D315" s="162"/>
      <c r="E315" s="162"/>
      <c r="F315" s="162"/>
      <c r="G315" s="162"/>
      <c r="H315" s="163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>
      <c r="A316" s="164" t="s">
        <v>3063</v>
      </c>
      <c r="B316" s="158" t="s">
        <v>115</v>
      </c>
      <c r="C316" s="120"/>
      <c r="D316" s="120"/>
      <c r="E316" s="159"/>
      <c r="F316" s="159"/>
      <c r="G316" s="120"/>
      <c r="H316" s="159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>
      <c r="A317" s="164" t="s">
        <v>116</v>
      </c>
      <c r="B317" s="158" t="s">
        <v>117</v>
      </c>
      <c r="C317" s="120"/>
      <c r="D317" s="120"/>
      <c r="E317" s="159"/>
      <c r="F317" s="159"/>
      <c r="G317" s="120"/>
      <c r="H317" s="159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t="27" customHeight="1">
      <c r="A318" s="157"/>
      <c r="B318" s="158"/>
      <c r="C318" s="120"/>
      <c r="D318" s="120"/>
      <c r="E318" s="159"/>
      <c r="F318" s="159"/>
      <c r="G318" s="120"/>
      <c r="H318" s="159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t="11.1" customHeight="1">
      <c r="A319" s="135" t="s">
        <v>3008</v>
      </c>
      <c r="B319" s="161"/>
      <c r="C319" s="159"/>
      <c r="D319" s="159"/>
      <c r="E319" s="159"/>
      <c r="F319" s="159"/>
      <c r="G319" s="120"/>
      <c r="H319" s="15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>
      <c r="A320" s="135" t="s">
        <v>118</v>
      </c>
      <c r="B320" s="161"/>
      <c r="C320" s="159"/>
      <c r="D320" s="159"/>
      <c r="E320" s="159"/>
      <c r="F320" s="159"/>
      <c r="G320" s="120"/>
      <c r="H320" s="159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8" s="165" customFormat="1" ht="33.75" customHeight="1">
      <c r="A321" s="745" t="s">
        <v>119</v>
      </c>
      <c r="B321" s="745"/>
      <c r="C321" s="745"/>
      <c r="D321" s="745"/>
      <c r="E321" s="745"/>
      <c r="F321" s="745"/>
      <c r="G321" s="745"/>
      <c r="H321" s="745"/>
    </row>
    <row r="322" spans="1:8" ht="11.1" customHeight="1">
      <c r="A322" s="751" t="s">
        <v>2155</v>
      </c>
      <c r="B322" s="752"/>
      <c r="C322" s="752"/>
      <c r="D322" s="752"/>
      <c r="E322" s="752"/>
      <c r="F322" s="752"/>
      <c r="G322" s="752"/>
      <c r="H322" s="752"/>
    </row>
    <row r="323" spans="1:8" ht="11.1" customHeight="1">
      <c r="A323" s="752"/>
      <c r="B323" s="752"/>
      <c r="C323" s="752"/>
      <c r="D323" s="752"/>
      <c r="E323" s="752"/>
      <c r="F323" s="752"/>
      <c r="G323" s="752"/>
      <c r="H323" s="752"/>
    </row>
    <row r="324" spans="1:8" ht="11.1" customHeight="1">
      <c r="A324" s="752"/>
      <c r="B324" s="752"/>
      <c r="C324" s="752"/>
      <c r="D324" s="752"/>
      <c r="E324" s="752"/>
      <c r="F324" s="752"/>
      <c r="G324" s="752"/>
      <c r="H324" s="752"/>
    </row>
    <row r="325" spans="1:8" ht="11.1" customHeight="1">
      <c r="A325" s="752"/>
      <c r="B325" s="752"/>
      <c r="C325" s="752"/>
      <c r="D325" s="752"/>
      <c r="E325" s="752"/>
      <c r="F325" s="752"/>
      <c r="G325" s="752"/>
      <c r="H325" s="752"/>
    </row>
    <row r="326" spans="1:8" ht="27.75" customHeight="1">
      <c r="A326" s="752"/>
      <c r="B326" s="752"/>
      <c r="C326" s="752"/>
      <c r="D326" s="752"/>
      <c r="E326" s="752"/>
      <c r="F326" s="752"/>
      <c r="G326" s="752"/>
      <c r="H326" s="752"/>
    </row>
    <row r="327" spans="1:8" ht="11.1" customHeight="1"/>
    <row r="328" spans="1:8" ht="11.1" customHeight="1"/>
    <row r="329" spans="1:8" ht="11.1" customHeight="1"/>
    <row r="330" spans="1:8" ht="11.1" customHeight="1"/>
    <row r="331" spans="1:8" ht="11.1" customHeight="1"/>
    <row r="332" spans="1:8" ht="11.1" customHeight="1"/>
    <row r="333" spans="1:8" ht="11.1" customHeight="1"/>
    <row r="334" spans="1:8" ht="11.1" customHeight="1"/>
    <row r="335" spans="1:8" ht="11.1" customHeight="1"/>
    <row r="336" spans="1:8" ht="11.1" customHeight="1"/>
    <row r="337" ht="11.1" customHeight="1"/>
    <row r="338" ht="11.1" customHeight="1"/>
    <row r="339" ht="11.1" customHeight="1"/>
    <row r="340" ht="11.1" customHeight="1"/>
    <row r="341" ht="11.1" customHeight="1"/>
    <row r="342" ht="11.1" customHeight="1"/>
    <row r="343" ht="11.1" customHeight="1"/>
    <row r="344" ht="11.1" customHeight="1"/>
    <row r="345" ht="11.1" customHeight="1"/>
    <row r="346" ht="11.1" customHeight="1"/>
    <row r="347" ht="11.1" customHeight="1"/>
    <row r="348" ht="11.1" customHeight="1"/>
    <row r="349" ht="11.1" customHeight="1"/>
    <row r="350" ht="11.1" customHeight="1"/>
    <row r="351" ht="11.1" customHeight="1"/>
    <row r="352" ht="11.1" customHeight="1"/>
    <row r="353" ht="11.1" customHeight="1"/>
    <row r="354" ht="11.1" customHeight="1"/>
    <row r="355" ht="11.1" customHeight="1"/>
    <row r="356" ht="11.1" customHeight="1"/>
    <row r="357" ht="11.1" customHeight="1"/>
    <row r="358" ht="11.1" customHeight="1"/>
    <row r="359" ht="11.1" customHeight="1"/>
    <row r="360" ht="11.1" customHeight="1"/>
    <row r="361" ht="11.1" customHeight="1"/>
    <row r="362" ht="11.1" customHeight="1"/>
    <row r="363" ht="11.1" customHeight="1"/>
    <row r="364" ht="11.1" customHeight="1"/>
    <row r="365" ht="11.1" customHeight="1"/>
    <row r="366" ht="11.1" customHeight="1"/>
    <row r="367" ht="11.1" customHeight="1"/>
    <row r="368" ht="11.1" customHeight="1"/>
    <row r="369" ht="11.1" customHeight="1"/>
    <row r="370" ht="11.1" customHeight="1"/>
    <row r="371" ht="11.1" customHeight="1"/>
    <row r="372" ht="11.1" customHeight="1"/>
    <row r="373" ht="11.1" customHeight="1"/>
    <row r="374" ht="11.1" customHeight="1"/>
    <row r="375" ht="11.1" customHeight="1"/>
    <row r="376" ht="11.1" customHeight="1"/>
    <row r="377" ht="24.95" customHeight="1"/>
    <row r="378" ht="24.95" customHeight="1"/>
    <row r="379" ht="24.95" customHeight="1"/>
    <row r="380" ht="24.95" customHeight="1"/>
    <row r="381" ht="24.95" customHeight="1"/>
    <row r="382" ht="24.95" customHeight="1"/>
    <row r="383" ht="24.95" customHeight="1"/>
    <row r="384" ht="24.95" customHeight="1"/>
    <row r="385" ht="24.95" customHeight="1"/>
    <row r="386" ht="24.95" customHeight="1"/>
    <row r="387" ht="24.95" customHeight="1"/>
    <row r="388" ht="24.95" customHeight="1"/>
    <row r="389" ht="24.95" customHeight="1"/>
    <row r="390" ht="24.95" customHeight="1"/>
    <row r="391" ht="24.95" customHeight="1"/>
    <row r="392" ht="24.95" customHeight="1"/>
    <row r="393" ht="24.95" customHeight="1"/>
    <row r="394" ht="24.95" customHeight="1"/>
    <row r="395" ht="24.95" customHeight="1"/>
    <row r="396" ht="24.95" customHeight="1"/>
    <row r="397" ht="24.95" customHeight="1"/>
    <row r="398" ht="24.95" customHeight="1"/>
    <row r="399" ht="24.95" customHeight="1"/>
    <row r="400" ht="24.95" customHeight="1"/>
    <row r="401" ht="24.95" customHeight="1"/>
    <row r="402" ht="24.95" customHeight="1"/>
    <row r="403" ht="24.95" customHeight="1"/>
    <row r="404" ht="24.95" customHeight="1"/>
    <row r="405" ht="24.95" customHeight="1"/>
    <row r="406" ht="24.95" customHeight="1"/>
    <row r="407" ht="24.95" customHeight="1"/>
    <row r="408" ht="24.95" customHeight="1"/>
    <row r="409" ht="24.95" customHeight="1"/>
    <row r="410" ht="24.95" customHeight="1"/>
    <row r="411" ht="24.95" customHeight="1"/>
    <row r="412" ht="24.95" customHeight="1"/>
    <row r="413" ht="24.95" customHeight="1"/>
    <row r="414" ht="24.95" customHeight="1"/>
    <row r="415" ht="24.95" customHeight="1"/>
    <row r="416" ht="24.95" customHeight="1"/>
    <row r="417" ht="24.95" customHeight="1"/>
    <row r="418" ht="24.95" customHeight="1"/>
    <row r="419" ht="24.95" customHeight="1"/>
    <row r="420" ht="24.95" customHeight="1"/>
    <row r="421" ht="24.95" customHeight="1"/>
    <row r="422" ht="24.95" customHeight="1"/>
    <row r="423" ht="24.95" customHeight="1"/>
    <row r="424" ht="24.95" customHeight="1"/>
    <row r="425" ht="24.95" customHeight="1"/>
    <row r="426" ht="24.95" customHeight="1"/>
    <row r="427" ht="24.95" customHeight="1"/>
    <row r="428" ht="24.95" customHeight="1"/>
    <row r="429" ht="24.95" customHeight="1"/>
    <row r="430" ht="24.95" customHeight="1"/>
    <row r="431" ht="24.95" customHeight="1"/>
    <row r="432" ht="24.95" customHeight="1"/>
    <row r="433" ht="24.95" customHeight="1"/>
    <row r="434" ht="24.95" customHeight="1"/>
    <row r="435" ht="24.95" customHeight="1"/>
    <row r="436" ht="24.95" customHeight="1"/>
    <row r="437" ht="24.95" customHeight="1"/>
    <row r="438" ht="24.95" customHeight="1"/>
    <row r="439" ht="24.95" customHeight="1"/>
    <row r="440" ht="24.95" customHeight="1"/>
    <row r="441" ht="24.95" customHeight="1"/>
    <row r="442" ht="24.95" customHeight="1"/>
    <row r="443" ht="24.95" customHeight="1"/>
    <row r="444" ht="24.95" customHeight="1"/>
    <row r="445" ht="24.95" customHeight="1"/>
    <row r="446" ht="24.95" customHeight="1"/>
    <row r="447" ht="24.95" customHeight="1"/>
    <row r="448" ht="24.95" customHeight="1"/>
    <row r="449" ht="24.95" customHeight="1"/>
    <row r="450" ht="24.95" customHeight="1"/>
    <row r="451" ht="24.95" customHeight="1"/>
    <row r="452" ht="24.95" customHeight="1"/>
    <row r="453" ht="24.95" customHeight="1"/>
    <row r="454" ht="24.95" customHeight="1"/>
    <row r="455" ht="24.95" customHeight="1"/>
    <row r="456" ht="24.95" customHeight="1"/>
    <row r="457" ht="24.95" customHeight="1"/>
    <row r="458" ht="24.95" customHeight="1"/>
    <row r="459" ht="24.95" customHeight="1"/>
    <row r="460" ht="24.95" customHeight="1"/>
    <row r="461" ht="24.95" customHeight="1"/>
    <row r="462" ht="24.95" customHeight="1"/>
  </sheetData>
  <sheetProtection selectLockedCells="1" selectUnlockedCells="1"/>
  <mergeCells count="85">
    <mergeCell ref="A322:H326"/>
    <mergeCell ref="A184:H184"/>
    <mergeCell ref="A161:H161"/>
    <mergeCell ref="A169:A170"/>
    <mergeCell ref="B169:B170"/>
    <mergeCell ref="C169:D169"/>
    <mergeCell ref="E169:F169"/>
    <mergeCell ref="G169:H169"/>
    <mergeCell ref="E192:F192"/>
    <mergeCell ref="C192:D192"/>
    <mergeCell ref="A138:H138"/>
    <mergeCell ref="A146:A147"/>
    <mergeCell ref="B146:B147"/>
    <mergeCell ref="C146:D146"/>
    <mergeCell ref="E146:F146"/>
    <mergeCell ref="G146:H146"/>
    <mergeCell ref="A115:H115"/>
    <mergeCell ref="A123:A124"/>
    <mergeCell ref="B123:B124"/>
    <mergeCell ref="C123:D123"/>
    <mergeCell ref="E123:F123"/>
    <mergeCell ref="G123:H123"/>
    <mergeCell ref="A92:H92"/>
    <mergeCell ref="A100:A101"/>
    <mergeCell ref="B100:B101"/>
    <mergeCell ref="C100:D100"/>
    <mergeCell ref="E100:F100"/>
    <mergeCell ref="G100:H100"/>
    <mergeCell ref="A69:H69"/>
    <mergeCell ref="A77:A78"/>
    <mergeCell ref="B77:B78"/>
    <mergeCell ref="C77:D77"/>
    <mergeCell ref="E77:F77"/>
    <mergeCell ref="G77:H77"/>
    <mergeCell ref="G31:H31"/>
    <mergeCell ref="A8:A9"/>
    <mergeCell ref="B8:B9"/>
    <mergeCell ref="C8:D8"/>
    <mergeCell ref="A31:A32"/>
    <mergeCell ref="B31:B32"/>
    <mergeCell ref="C31:D31"/>
    <mergeCell ref="E31:F31"/>
    <mergeCell ref="E8:F8"/>
    <mergeCell ref="G8:H8"/>
    <mergeCell ref="A46:H46"/>
    <mergeCell ref="A54:A55"/>
    <mergeCell ref="B54:B55"/>
    <mergeCell ref="C54:D54"/>
    <mergeCell ref="E54:F54"/>
    <mergeCell ref="G54:H54"/>
    <mergeCell ref="A23:H23"/>
    <mergeCell ref="G192:H192"/>
    <mergeCell ref="A207:H207"/>
    <mergeCell ref="A215:A216"/>
    <mergeCell ref="B215:B216"/>
    <mergeCell ref="C215:D215"/>
    <mergeCell ref="E215:F215"/>
    <mergeCell ref="G215:H215"/>
    <mergeCell ref="A192:A193"/>
    <mergeCell ref="B192:B193"/>
    <mergeCell ref="A230:H230"/>
    <mergeCell ref="A238:A239"/>
    <mergeCell ref="B238:B239"/>
    <mergeCell ref="C238:D238"/>
    <mergeCell ref="E238:F238"/>
    <mergeCell ref="G238:H238"/>
    <mergeCell ref="A253:H253"/>
    <mergeCell ref="A261:A262"/>
    <mergeCell ref="B261:B262"/>
    <mergeCell ref="C261:D261"/>
    <mergeCell ref="E261:F261"/>
    <mergeCell ref="G261:H261"/>
    <mergeCell ref="A275:H275"/>
    <mergeCell ref="A283:A284"/>
    <mergeCell ref="B283:B284"/>
    <mergeCell ref="C283:D283"/>
    <mergeCell ref="E283:F283"/>
    <mergeCell ref="G283:H283"/>
    <mergeCell ref="A321:H321"/>
    <mergeCell ref="A298:H298"/>
    <mergeCell ref="A306:A307"/>
    <mergeCell ref="B306:B307"/>
    <mergeCell ref="C306:D306"/>
    <mergeCell ref="E306:F306"/>
    <mergeCell ref="G306:H306"/>
  </mergeCells>
  <phoneticPr fontId="51" type="noConversion"/>
  <pageMargins left="0.75" right="0.75" top="1" bottom="1" header="0.51180555555555551" footer="0.51180555555555551"/>
  <pageSetup paperSize="9" scale="89" firstPageNumber="0" orientation="portrait" r:id="rId1"/>
  <headerFooter alignWithMargins="0"/>
  <rowBreaks count="6" manualBreakCount="6">
    <brk id="45" max="7" man="1"/>
    <brk id="91" max="7" man="1"/>
    <brk id="138" max="7" man="1"/>
    <brk id="185" max="7" man="1"/>
    <brk id="231" max="7" man="1"/>
    <brk id="276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Q44"/>
  <sheetViews>
    <sheetView view="pageBreakPreview" zoomScaleSheetLayoutView="100" workbookViewId="0">
      <selection activeCell="I11" sqref="I11"/>
    </sheetView>
  </sheetViews>
  <sheetFormatPr defaultColWidth="7.42578125" defaultRowHeight="12.75"/>
  <cols>
    <col min="1" max="1" width="6.140625" style="166" customWidth="1"/>
    <col min="2" max="2" width="28.7109375" style="166" customWidth="1"/>
    <col min="3" max="3" width="9.85546875" style="166" customWidth="1"/>
    <col min="4" max="4" width="8.42578125" style="166" customWidth="1"/>
    <col min="5" max="5" width="12.7109375" style="166" customWidth="1"/>
    <col min="6" max="6" width="9.140625" style="166" customWidth="1"/>
    <col min="7" max="7" width="8.28515625" style="166" customWidth="1"/>
    <col min="8" max="8" width="9.140625" style="166" customWidth="1"/>
    <col min="9" max="10" width="8.5703125" style="166" customWidth="1"/>
    <col min="11" max="11" width="8.7109375" style="166" customWidth="1"/>
    <col min="12" max="12" width="8.140625" style="166" customWidth="1"/>
    <col min="13" max="13" width="8.85546875" style="166" customWidth="1"/>
    <col min="14" max="16" width="8.5703125" style="166" customWidth="1"/>
    <col min="17" max="17" width="8" style="166" customWidth="1"/>
  </cols>
  <sheetData>
    <row r="1" spans="1:17">
      <c r="A1" s="167"/>
      <c r="B1" s="168" t="s">
        <v>2698</v>
      </c>
      <c r="C1" s="169" t="str">
        <f>Kadar.ode.!C1</f>
        <v>Унети назив здравствене установе</v>
      </c>
      <c r="D1" s="170"/>
      <c r="E1" s="170"/>
      <c r="F1" s="171"/>
      <c r="G1"/>
      <c r="H1"/>
      <c r="I1"/>
      <c r="J1"/>
      <c r="K1"/>
      <c r="L1"/>
      <c r="M1"/>
      <c r="N1"/>
      <c r="O1"/>
      <c r="P1"/>
      <c r="Q1"/>
    </row>
    <row r="2" spans="1:17">
      <c r="A2" s="167"/>
      <c r="B2" s="168" t="s">
        <v>2700</v>
      </c>
      <c r="C2" s="169" t="str">
        <f>Kadar.ode.!C2</f>
        <v>Унети матични број здравствене установе</v>
      </c>
      <c r="D2" s="170"/>
      <c r="E2" s="170"/>
      <c r="F2" s="171"/>
      <c r="G2"/>
      <c r="H2"/>
      <c r="I2"/>
      <c r="J2"/>
      <c r="K2"/>
      <c r="L2"/>
      <c r="M2"/>
      <c r="N2"/>
      <c r="O2"/>
      <c r="P2"/>
      <c r="Q2"/>
    </row>
    <row r="3" spans="1:17">
      <c r="A3" s="167"/>
      <c r="B3" s="168" t="s">
        <v>2702</v>
      </c>
      <c r="C3" s="169" t="str">
        <f>Kadar.ode.!C3</f>
        <v>01.01.2018.</v>
      </c>
      <c r="D3" s="170"/>
      <c r="E3" s="170"/>
      <c r="F3" s="171"/>
      <c r="G3"/>
      <c r="H3"/>
      <c r="I3"/>
      <c r="J3"/>
      <c r="K3"/>
      <c r="L3"/>
      <c r="M3"/>
      <c r="N3"/>
      <c r="O3"/>
      <c r="P3"/>
      <c r="Q3"/>
    </row>
    <row r="4" spans="1:17" ht="14.25">
      <c r="A4" s="167"/>
      <c r="B4" s="168" t="s">
        <v>2704</v>
      </c>
      <c r="C4" s="172" t="s">
        <v>3474</v>
      </c>
      <c r="D4" s="173"/>
      <c r="E4" s="173"/>
      <c r="F4" s="174"/>
      <c r="G4"/>
      <c r="H4"/>
      <c r="I4"/>
      <c r="J4"/>
      <c r="K4"/>
      <c r="L4"/>
      <c r="M4"/>
      <c r="N4"/>
      <c r="O4"/>
      <c r="P4"/>
      <c r="Q4"/>
    </row>
    <row r="5" spans="1:17" ht="14.25">
      <c r="A5" s="167"/>
      <c r="B5" s="168" t="s">
        <v>3057</v>
      </c>
      <c r="C5" s="172"/>
      <c r="D5" s="173"/>
      <c r="E5" s="173"/>
      <c r="F5" s="174"/>
      <c r="G5"/>
      <c r="H5"/>
      <c r="I5"/>
      <c r="J5"/>
      <c r="K5"/>
      <c r="L5"/>
      <c r="M5"/>
      <c r="N5"/>
      <c r="O5"/>
      <c r="P5"/>
      <c r="Q5"/>
    </row>
    <row r="6" spans="1:17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</row>
    <row r="8" spans="1:17">
      <c r="A8"/>
      <c r="B8"/>
      <c r="C8"/>
      <c r="D8"/>
      <c r="E8"/>
      <c r="F8"/>
      <c r="G8"/>
      <c r="H8"/>
      <c r="I8"/>
      <c r="J8"/>
      <c r="K8"/>
      <c r="L8"/>
      <c r="M8"/>
      <c r="N8"/>
      <c r="O8" s="151"/>
      <c r="P8"/>
      <c r="Q8" s="175"/>
    </row>
    <row r="9" spans="1:17" ht="23.25" customHeight="1">
      <c r="A9" s="755" t="s">
        <v>120</v>
      </c>
      <c r="B9" s="753" t="s">
        <v>2734</v>
      </c>
      <c r="C9" s="753" t="s">
        <v>3043</v>
      </c>
      <c r="D9" s="753" t="s">
        <v>121</v>
      </c>
      <c r="E9" s="753" t="s">
        <v>122</v>
      </c>
      <c r="F9" s="753"/>
      <c r="G9" s="753" t="s">
        <v>123</v>
      </c>
      <c r="H9" s="753"/>
      <c r="I9" s="753" t="s">
        <v>124</v>
      </c>
      <c r="J9" s="753"/>
      <c r="K9" s="753" t="s">
        <v>125</v>
      </c>
      <c r="L9" s="753"/>
      <c r="M9" s="753" t="s">
        <v>126</v>
      </c>
      <c r="N9" s="753"/>
      <c r="O9" s="753" t="s">
        <v>127</v>
      </c>
      <c r="P9" s="753"/>
      <c r="Q9"/>
    </row>
    <row r="10" spans="1:17" ht="38.25">
      <c r="A10" s="755"/>
      <c r="B10" s="753"/>
      <c r="C10" s="753"/>
      <c r="D10" s="753"/>
      <c r="E10" s="177" t="s">
        <v>3037</v>
      </c>
      <c r="F10" s="177" t="s">
        <v>3038</v>
      </c>
      <c r="G10" s="177" t="s">
        <v>3037</v>
      </c>
      <c r="H10" s="177" t="s">
        <v>3038</v>
      </c>
      <c r="I10" s="177" t="s">
        <v>3037</v>
      </c>
      <c r="J10" s="177" t="s">
        <v>3038</v>
      </c>
      <c r="K10" s="177" t="s">
        <v>3037</v>
      </c>
      <c r="L10" s="177" t="s">
        <v>3038</v>
      </c>
      <c r="M10" s="177" t="s">
        <v>3037</v>
      </c>
      <c r="N10" s="177" t="s">
        <v>3038</v>
      </c>
      <c r="O10" s="177" t="s">
        <v>3037</v>
      </c>
      <c r="P10" s="177" t="s">
        <v>3038</v>
      </c>
      <c r="Q10"/>
    </row>
    <row r="11" spans="1:17">
      <c r="A11" s="176">
        <v>1</v>
      </c>
      <c r="B11" s="178" t="s">
        <v>1541</v>
      </c>
      <c r="C11" s="176"/>
      <c r="D11" s="179"/>
      <c r="E11" s="179"/>
      <c r="F11" s="179"/>
      <c r="G11" s="179"/>
      <c r="H11" s="179"/>
      <c r="I11" s="579">
        <v>864</v>
      </c>
      <c r="J11" s="579">
        <v>865</v>
      </c>
      <c r="K11" s="579">
        <v>1528</v>
      </c>
      <c r="L11" s="579">
        <v>1545</v>
      </c>
      <c r="M11" s="579">
        <v>864</v>
      </c>
      <c r="N11" s="579">
        <v>865</v>
      </c>
      <c r="O11" s="579">
        <v>1528</v>
      </c>
      <c r="P11" s="579">
        <v>1545</v>
      </c>
      <c r="Q11"/>
    </row>
    <row r="12" spans="1:17">
      <c r="A12" s="176">
        <v>2</v>
      </c>
      <c r="B12" s="178" t="s">
        <v>1540</v>
      </c>
      <c r="C12" s="176"/>
      <c r="D12" s="179"/>
      <c r="E12" s="179"/>
      <c r="F12" s="179"/>
      <c r="G12" s="179"/>
      <c r="H12" s="179"/>
      <c r="I12" s="180">
        <v>299</v>
      </c>
      <c r="J12" s="180">
        <v>300</v>
      </c>
      <c r="K12" s="180">
        <v>643</v>
      </c>
      <c r="L12" s="180">
        <v>649</v>
      </c>
      <c r="M12" s="180">
        <v>299</v>
      </c>
      <c r="N12" s="180">
        <v>300</v>
      </c>
      <c r="O12" s="180">
        <v>643</v>
      </c>
      <c r="P12" s="180">
        <v>649</v>
      </c>
      <c r="Q12"/>
    </row>
    <row r="13" spans="1:17">
      <c r="A13" s="179">
        <v>3</v>
      </c>
      <c r="B13" s="178" t="s">
        <v>128</v>
      </c>
      <c r="C13" s="176"/>
      <c r="D13" s="179"/>
      <c r="E13" s="179"/>
      <c r="F13" s="179"/>
      <c r="G13" s="179"/>
      <c r="H13" s="179"/>
      <c r="I13" s="180">
        <v>276</v>
      </c>
      <c r="J13" s="180">
        <v>276</v>
      </c>
      <c r="K13" s="180">
        <v>283</v>
      </c>
      <c r="L13" s="180">
        <v>283</v>
      </c>
      <c r="M13" s="180">
        <v>276</v>
      </c>
      <c r="N13" s="180">
        <v>276</v>
      </c>
      <c r="O13" s="180">
        <v>283</v>
      </c>
      <c r="P13" s="180">
        <v>283</v>
      </c>
      <c r="Q13"/>
    </row>
    <row r="14" spans="1:17">
      <c r="A14" s="176">
        <v>4</v>
      </c>
      <c r="B14" s="178"/>
      <c r="C14" s="176"/>
      <c r="D14" s="179"/>
      <c r="E14" s="179"/>
      <c r="F14" s="179"/>
      <c r="G14" s="179"/>
      <c r="H14" s="179"/>
      <c r="I14" s="180"/>
      <c r="J14" s="180"/>
      <c r="K14" s="180"/>
      <c r="L14" s="180"/>
      <c r="M14" s="180"/>
      <c r="N14" s="180"/>
      <c r="O14" s="180"/>
      <c r="P14" s="180"/>
      <c r="Q14"/>
    </row>
    <row r="15" spans="1:17">
      <c r="A15" s="176">
        <v>5</v>
      </c>
      <c r="B15" s="178"/>
      <c r="C15" s="176"/>
      <c r="D15" s="179"/>
      <c r="E15" s="179"/>
      <c r="F15" s="179"/>
      <c r="G15" s="179"/>
      <c r="H15" s="179"/>
      <c r="I15" s="180"/>
      <c r="J15" s="180"/>
      <c r="K15" s="180"/>
      <c r="L15" s="180"/>
      <c r="M15" s="180"/>
      <c r="N15" s="180"/>
      <c r="O15" s="180"/>
      <c r="P15" s="180"/>
      <c r="Q15"/>
    </row>
    <row r="16" spans="1:17">
      <c r="A16" s="176">
        <v>6</v>
      </c>
      <c r="B16" s="178"/>
      <c r="C16" s="176"/>
      <c r="D16" s="179"/>
      <c r="E16" s="179"/>
      <c r="F16" s="179"/>
      <c r="G16" s="179"/>
      <c r="H16" s="179"/>
      <c r="I16" s="180"/>
      <c r="J16" s="180"/>
      <c r="K16" s="180"/>
      <c r="L16" s="180"/>
      <c r="M16" s="180"/>
      <c r="N16" s="180"/>
      <c r="O16" s="180"/>
      <c r="P16" s="180"/>
      <c r="Q16"/>
    </row>
    <row r="17" spans="1:17">
      <c r="A17" s="176">
        <v>7</v>
      </c>
      <c r="B17" s="178"/>
      <c r="C17" s="181"/>
      <c r="D17" s="179"/>
      <c r="E17" s="179"/>
      <c r="F17" s="179"/>
      <c r="G17" s="179"/>
      <c r="H17" s="179"/>
      <c r="I17" s="180"/>
      <c r="J17" s="180"/>
      <c r="K17" s="180"/>
      <c r="L17" s="180"/>
      <c r="M17" s="180"/>
      <c r="N17" s="180"/>
      <c r="O17" s="180"/>
      <c r="P17" s="180"/>
      <c r="Q17"/>
    </row>
    <row r="18" spans="1:17">
      <c r="A18" s="176">
        <v>8</v>
      </c>
      <c r="B18" s="178"/>
      <c r="C18" s="181"/>
      <c r="D18" s="179"/>
      <c r="E18" s="179"/>
      <c r="F18" s="179"/>
      <c r="G18" s="179"/>
      <c r="H18" s="179"/>
      <c r="I18" s="180"/>
      <c r="J18" s="180"/>
      <c r="K18" s="180"/>
      <c r="L18" s="180"/>
      <c r="M18" s="180"/>
      <c r="N18" s="180"/>
      <c r="O18" s="180"/>
      <c r="P18" s="180"/>
      <c r="Q18"/>
    </row>
    <row r="19" spans="1:17">
      <c r="A19" s="176">
        <v>9</v>
      </c>
      <c r="B19" s="178"/>
      <c r="C19" s="181"/>
      <c r="D19" s="179"/>
      <c r="E19" s="179"/>
      <c r="F19" s="179"/>
      <c r="G19" s="179"/>
      <c r="H19" s="179"/>
      <c r="I19" s="180"/>
      <c r="J19" s="180"/>
      <c r="K19" s="180"/>
      <c r="L19" s="180"/>
      <c r="M19" s="180"/>
      <c r="N19" s="180"/>
      <c r="O19" s="180"/>
      <c r="P19" s="180"/>
      <c r="Q19"/>
    </row>
    <row r="20" spans="1:17">
      <c r="A20" s="176">
        <v>10</v>
      </c>
      <c r="B20" s="178"/>
      <c r="C20" s="178"/>
      <c r="D20" s="182"/>
      <c r="E20" s="182"/>
      <c r="F20" s="182"/>
      <c r="G20" s="182"/>
      <c r="H20" s="182"/>
      <c r="I20" s="183"/>
      <c r="J20" s="183"/>
      <c r="K20" s="183"/>
      <c r="L20" s="183"/>
      <c r="M20" s="183"/>
      <c r="N20" s="183"/>
      <c r="O20" s="183"/>
      <c r="P20" s="183"/>
      <c r="Q20"/>
    </row>
    <row r="21" spans="1:17">
      <c r="A21" s="178" t="s">
        <v>2712</v>
      </c>
      <c r="B21" s="178"/>
      <c r="C21" s="176">
        <f t="shared" ref="C21:P21" si="0">SUM(C11:C20)</f>
        <v>0</v>
      </c>
      <c r="D21" s="176">
        <f t="shared" si="0"/>
        <v>0</v>
      </c>
      <c r="E21" s="176">
        <f t="shared" si="0"/>
        <v>0</v>
      </c>
      <c r="F21" s="176">
        <f t="shared" si="0"/>
        <v>0</v>
      </c>
      <c r="G21" s="176">
        <f t="shared" si="0"/>
        <v>0</v>
      </c>
      <c r="H21" s="176">
        <f t="shared" si="0"/>
        <v>0</v>
      </c>
      <c r="I21" s="176">
        <f t="shared" si="0"/>
        <v>1439</v>
      </c>
      <c r="J21" s="176">
        <f t="shared" si="0"/>
        <v>1441</v>
      </c>
      <c r="K21" s="176">
        <f t="shared" si="0"/>
        <v>2454</v>
      </c>
      <c r="L21" s="176">
        <f t="shared" si="0"/>
        <v>2477</v>
      </c>
      <c r="M21" s="176">
        <f t="shared" si="0"/>
        <v>1439</v>
      </c>
      <c r="N21" s="176">
        <f t="shared" si="0"/>
        <v>1441</v>
      </c>
      <c r="O21" s="176">
        <f t="shared" si="0"/>
        <v>2454</v>
      </c>
      <c r="P21" s="176">
        <f t="shared" si="0"/>
        <v>2477</v>
      </c>
      <c r="Q21"/>
    </row>
    <row r="22" spans="1:17">
      <c r="A22" s="127"/>
      <c r="B22" s="184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/>
    </row>
    <row r="23" spans="1:17" s="1" customFormat="1">
      <c r="A23" s="116"/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16"/>
      <c r="N23" s="116"/>
      <c r="O23" s="116"/>
      <c r="P23" s="116"/>
      <c r="Q23" s="116"/>
    </row>
    <row r="24" spans="1:17">
      <c r="A24" s="754"/>
      <c r="B24" s="754"/>
      <c r="C24" s="754"/>
      <c r="D24" s="754"/>
      <c r="E24" s="754"/>
      <c r="F24" s="754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>
      <c r="A25" s="754"/>
      <c r="B25" s="754"/>
      <c r="C25" s="754"/>
      <c r="D25" s="754"/>
      <c r="E25" s="754"/>
      <c r="F25" s="754"/>
      <c r="I25"/>
      <c r="N25"/>
    </row>
    <row r="26" spans="1:17">
      <c r="I26"/>
      <c r="N26"/>
    </row>
    <row r="27" spans="1:17">
      <c r="I27"/>
      <c r="N27"/>
    </row>
    <row r="28" spans="1:17">
      <c r="I28"/>
      <c r="N28"/>
    </row>
    <row r="29" spans="1:17">
      <c r="I29"/>
      <c r="N29"/>
    </row>
    <row r="30" spans="1:17">
      <c r="I30"/>
      <c r="N30"/>
    </row>
    <row r="31" spans="1:17">
      <c r="I31"/>
      <c r="N31"/>
    </row>
    <row r="32" spans="1:17">
      <c r="I32" s="186"/>
      <c r="N32"/>
    </row>
    <row r="33" spans="14:14">
      <c r="N33"/>
    </row>
    <row r="34" spans="14:14">
      <c r="N34"/>
    </row>
    <row r="35" spans="14:14">
      <c r="N35"/>
    </row>
    <row r="36" spans="14:14">
      <c r="N36"/>
    </row>
    <row r="37" spans="14:14">
      <c r="N37"/>
    </row>
    <row r="38" spans="14:14">
      <c r="N38"/>
    </row>
    <row r="39" spans="14:14">
      <c r="N39"/>
    </row>
    <row r="40" spans="14:14">
      <c r="N40"/>
    </row>
    <row r="41" spans="14:14">
      <c r="N41"/>
    </row>
    <row r="42" spans="14:14">
      <c r="N42"/>
    </row>
    <row r="43" spans="14:14">
      <c r="N43"/>
    </row>
    <row r="44" spans="14:14">
      <c r="N44" s="186"/>
    </row>
  </sheetData>
  <sheetProtection selectLockedCells="1" selectUnlockedCells="1"/>
  <mergeCells count="11">
    <mergeCell ref="D9:D10"/>
    <mergeCell ref="M9:N9"/>
    <mergeCell ref="O9:P9"/>
    <mergeCell ref="K9:L9"/>
    <mergeCell ref="A24:F25"/>
    <mergeCell ref="E9:F9"/>
    <mergeCell ref="G9:H9"/>
    <mergeCell ref="I9:J9"/>
    <mergeCell ref="A9:A10"/>
    <mergeCell ref="B9:B10"/>
    <mergeCell ref="C9:C10"/>
  </mergeCells>
  <phoneticPr fontId="51" type="noConversion"/>
  <pageMargins left="0.70833333333333337" right="0.70833333333333337" top="0.74791666666666667" bottom="0.74791666666666667" header="0.51180555555555551" footer="0.51180555555555551"/>
  <pageSetup paperSize="9" scale="83" firstPageNumber="0" fitToHeight="0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  <pageSetUpPr fitToPage="1"/>
  </sheetPr>
  <dimension ref="A1:G734"/>
  <sheetViews>
    <sheetView view="pageBreakPreview" zoomScaleSheetLayoutView="100" workbookViewId="0">
      <selection activeCell="I34" sqref="I34"/>
    </sheetView>
  </sheetViews>
  <sheetFormatPr defaultColWidth="7.42578125" defaultRowHeight="12.75"/>
  <cols>
    <col min="1" max="1" width="6.5703125" customWidth="1"/>
    <col min="2" max="2" width="71.140625" customWidth="1"/>
    <col min="3" max="3" width="9.85546875" customWidth="1"/>
    <col min="4" max="4" width="9.140625" customWidth="1"/>
    <col min="5" max="5" width="5.85546875" customWidth="1"/>
    <col min="6" max="7" width="7.85546875" customWidth="1"/>
  </cols>
  <sheetData>
    <row r="1" spans="1:7">
      <c r="A1" s="167"/>
      <c r="B1" s="168" t="s">
        <v>2698</v>
      </c>
      <c r="C1" s="169" t="str">
        <f>Kadar.ode.!C1</f>
        <v>Унети назив здравствене установе</v>
      </c>
      <c r="D1" s="170"/>
      <c r="E1" s="170"/>
      <c r="F1" s="171"/>
      <c r="G1" s="187"/>
    </row>
    <row r="2" spans="1:7">
      <c r="A2" s="167"/>
      <c r="B2" s="168" t="s">
        <v>2700</v>
      </c>
      <c r="C2" s="169" t="str">
        <f>Kadar.ode.!C2</f>
        <v>Унети матични број здравствене установе</v>
      </c>
      <c r="D2" s="170"/>
      <c r="E2" s="170"/>
      <c r="F2" s="171"/>
      <c r="G2" s="187"/>
    </row>
    <row r="3" spans="1:7">
      <c r="A3" s="167"/>
      <c r="B3" s="168" t="s">
        <v>2702</v>
      </c>
      <c r="C3" s="169" t="str">
        <f>Kadar.ode.!C3</f>
        <v>01.01.2018.</v>
      </c>
      <c r="D3" s="170"/>
      <c r="E3" s="170"/>
      <c r="F3" s="171"/>
      <c r="G3" s="187"/>
    </row>
    <row r="4" spans="1:7" ht="14.25">
      <c r="A4" s="167"/>
      <c r="B4" s="168" t="s">
        <v>2704</v>
      </c>
      <c r="C4" s="172" t="s">
        <v>3475</v>
      </c>
      <c r="D4" s="173"/>
      <c r="E4" s="173"/>
      <c r="F4" s="174"/>
      <c r="G4" s="187"/>
    </row>
    <row r="5" spans="1:7" ht="14.25">
      <c r="A5" s="167"/>
      <c r="B5" s="168" t="s">
        <v>3057</v>
      </c>
      <c r="C5" s="172"/>
      <c r="D5" s="173"/>
      <c r="E5" s="173"/>
      <c r="F5" s="174"/>
      <c r="G5" s="187"/>
    </row>
    <row r="6" spans="1:7" ht="15.75">
      <c r="A6" s="188"/>
      <c r="B6" s="188"/>
      <c r="C6" s="188"/>
      <c r="D6" s="188"/>
      <c r="E6" s="188"/>
      <c r="F6" s="189"/>
      <c r="G6" s="189"/>
    </row>
    <row r="7" spans="1:7" ht="38.25">
      <c r="A7" s="117" t="s">
        <v>129</v>
      </c>
      <c r="B7" s="190" t="s">
        <v>130</v>
      </c>
      <c r="C7" s="119" t="s">
        <v>3037</v>
      </c>
      <c r="D7" s="119" t="s">
        <v>3038</v>
      </c>
      <c r="E7" s="191"/>
      <c r="F7" s="192"/>
      <c r="G7" s="89"/>
    </row>
    <row r="8" spans="1:7" ht="18.75">
      <c r="A8" s="117"/>
      <c r="B8" s="193" t="s">
        <v>131</v>
      </c>
      <c r="C8" s="194">
        <f>SUM(C9:C734)</f>
        <v>0</v>
      </c>
      <c r="D8" s="194">
        <f>SUM(D9:D734)</f>
        <v>0</v>
      </c>
      <c r="E8" s="191"/>
      <c r="F8" s="192"/>
      <c r="G8" s="89"/>
    </row>
    <row r="9" spans="1:7" ht="18.75">
      <c r="A9" s="195">
        <v>0</v>
      </c>
      <c r="B9" s="193" t="s">
        <v>132</v>
      </c>
      <c r="C9" s="194"/>
      <c r="D9" s="194"/>
    </row>
    <row r="10" spans="1:7">
      <c r="A10" s="196" t="s">
        <v>133</v>
      </c>
      <c r="B10" s="197" t="s">
        <v>134</v>
      </c>
      <c r="C10" s="198"/>
      <c r="D10" s="198"/>
    </row>
    <row r="11" spans="1:7">
      <c r="A11" s="196" t="s">
        <v>135</v>
      </c>
      <c r="B11" s="197" t="s">
        <v>136</v>
      </c>
      <c r="C11" s="198"/>
      <c r="D11" s="198"/>
    </row>
    <row r="12" spans="1:7">
      <c r="A12" s="196" t="s">
        <v>137</v>
      </c>
      <c r="B12" s="197" t="s">
        <v>138</v>
      </c>
      <c r="C12" s="198"/>
      <c r="D12" s="198"/>
    </row>
    <row r="13" spans="1:7">
      <c r="A13" s="196" t="s">
        <v>139</v>
      </c>
      <c r="B13" s="197" t="s">
        <v>140</v>
      </c>
      <c r="C13" s="198"/>
      <c r="D13" s="198"/>
    </row>
    <row r="14" spans="1:7" ht="25.5">
      <c r="A14" s="196" t="s">
        <v>141</v>
      </c>
      <c r="B14" s="197" t="s">
        <v>142</v>
      </c>
      <c r="C14" s="198"/>
      <c r="D14" s="198"/>
    </row>
    <row r="15" spans="1:7">
      <c r="A15" s="196" t="s">
        <v>143</v>
      </c>
      <c r="B15" s="197" t="s">
        <v>144</v>
      </c>
      <c r="C15" s="198"/>
      <c r="D15" s="198"/>
    </row>
    <row r="16" spans="1:7">
      <c r="A16" s="196" t="s">
        <v>145</v>
      </c>
      <c r="B16" s="197" t="s">
        <v>146</v>
      </c>
      <c r="C16" s="198"/>
      <c r="D16" s="198"/>
    </row>
    <row r="17" spans="1:4">
      <c r="A17" s="196" t="s">
        <v>147</v>
      </c>
      <c r="B17" s="199" t="s">
        <v>148</v>
      </c>
      <c r="C17" s="198"/>
      <c r="D17" s="198"/>
    </row>
    <row r="18" spans="1:4">
      <c r="A18" s="196" t="s">
        <v>149</v>
      </c>
      <c r="B18" s="199" t="s">
        <v>150</v>
      </c>
      <c r="C18" s="198"/>
      <c r="D18" s="198"/>
    </row>
    <row r="19" spans="1:4">
      <c r="A19" s="196" t="s">
        <v>151</v>
      </c>
      <c r="B19" s="199" t="s">
        <v>152</v>
      </c>
      <c r="C19" s="198"/>
      <c r="D19" s="198"/>
    </row>
    <row r="20" spans="1:4">
      <c r="A20" s="196" t="s">
        <v>153</v>
      </c>
      <c r="B20" s="199" t="s">
        <v>154</v>
      </c>
      <c r="C20" s="198"/>
      <c r="D20" s="198"/>
    </row>
    <row r="21" spans="1:4" ht="25.5">
      <c r="A21" s="196" t="s">
        <v>155</v>
      </c>
      <c r="B21" s="199" t="s">
        <v>156</v>
      </c>
      <c r="C21" s="198"/>
      <c r="D21" s="198"/>
    </row>
    <row r="22" spans="1:4">
      <c r="A22" s="196" t="s">
        <v>157</v>
      </c>
      <c r="B22" s="199" t="s">
        <v>158</v>
      </c>
      <c r="C22" s="198"/>
      <c r="D22" s="198"/>
    </row>
    <row r="23" spans="1:4">
      <c r="A23" s="196" t="s">
        <v>159</v>
      </c>
      <c r="B23" s="199" t="s">
        <v>160</v>
      </c>
      <c r="C23" s="198"/>
      <c r="D23" s="198"/>
    </row>
    <row r="24" spans="1:4">
      <c r="A24" s="196" t="s">
        <v>161</v>
      </c>
      <c r="B24" s="199" t="s">
        <v>162</v>
      </c>
      <c r="C24" s="198"/>
      <c r="D24" s="198"/>
    </row>
    <row r="25" spans="1:4">
      <c r="A25" s="196" t="s">
        <v>163</v>
      </c>
      <c r="B25" s="199" t="s">
        <v>164</v>
      </c>
      <c r="C25" s="198"/>
      <c r="D25" s="198"/>
    </row>
    <row r="26" spans="1:4">
      <c r="A26" s="196" t="s">
        <v>165</v>
      </c>
      <c r="B26" s="199" t="s">
        <v>166</v>
      </c>
      <c r="C26" s="198"/>
      <c r="D26" s="198"/>
    </row>
    <row r="27" spans="1:4" ht="18.75">
      <c r="A27" s="195">
        <v>1</v>
      </c>
      <c r="B27" s="200" t="s">
        <v>167</v>
      </c>
      <c r="C27" s="194"/>
      <c r="D27" s="194"/>
    </row>
    <row r="28" spans="1:4">
      <c r="A28" s="196" t="s">
        <v>168</v>
      </c>
      <c r="B28" s="199" t="s">
        <v>169</v>
      </c>
      <c r="C28" s="198"/>
      <c r="D28" s="198"/>
    </row>
    <row r="29" spans="1:4">
      <c r="A29" s="196" t="s">
        <v>170</v>
      </c>
      <c r="B29" s="199" t="s">
        <v>171</v>
      </c>
      <c r="C29" s="198"/>
      <c r="D29" s="198"/>
    </row>
    <row r="30" spans="1:4">
      <c r="A30" s="196" t="s">
        <v>172</v>
      </c>
      <c r="B30" s="197" t="s">
        <v>173</v>
      </c>
      <c r="C30" s="198"/>
      <c r="D30" s="198"/>
    </row>
    <row r="31" spans="1:4">
      <c r="A31" s="196" t="s">
        <v>174</v>
      </c>
      <c r="B31" s="197" t="s">
        <v>175</v>
      </c>
      <c r="C31" s="198"/>
      <c r="D31" s="198"/>
    </row>
    <row r="32" spans="1:4">
      <c r="A32" s="196" t="s">
        <v>176</v>
      </c>
      <c r="B32" s="197" t="s">
        <v>177</v>
      </c>
      <c r="C32" s="198"/>
      <c r="D32" s="198"/>
    </row>
    <row r="33" spans="1:4">
      <c r="A33" s="196" t="s">
        <v>178</v>
      </c>
      <c r="B33" s="197" t="s">
        <v>179</v>
      </c>
      <c r="C33" s="198"/>
      <c r="D33" s="198"/>
    </row>
    <row r="34" spans="1:4" ht="25.5">
      <c r="A34" s="196" t="s">
        <v>180</v>
      </c>
      <c r="B34" s="197" t="s">
        <v>181</v>
      </c>
      <c r="C34" s="198"/>
      <c r="D34" s="198"/>
    </row>
    <row r="35" spans="1:4">
      <c r="A35" s="196" t="s">
        <v>182</v>
      </c>
      <c r="B35" s="197" t="s">
        <v>183</v>
      </c>
      <c r="C35" s="198"/>
      <c r="D35" s="198"/>
    </row>
    <row r="36" spans="1:4">
      <c r="A36" s="196" t="s">
        <v>184</v>
      </c>
      <c r="B36" s="197" t="s">
        <v>185</v>
      </c>
      <c r="C36" s="198"/>
      <c r="D36" s="198"/>
    </row>
    <row r="37" spans="1:4">
      <c r="A37" s="196" t="s">
        <v>1339</v>
      </c>
      <c r="B37" t="s">
        <v>1340</v>
      </c>
      <c r="C37" s="198"/>
      <c r="D37" s="198"/>
    </row>
    <row r="38" spans="1:4" ht="25.5">
      <c r="A38" s="196" t="s">
        <v>1341</v>
      </c>
      <c r="B38" s="201" t="s">
        <v>1342</v>
      </c>
      <c r="C38" s="198"/>
      <c r="D38" s="198"/>
    </row>
    <row r="39" spans="1:4" ht="25.5">
      <c r="A39" s="196" t="s">
        <v>1343</v>
      </c>
      <c r="B39" s="201" t="s">
        <v>1344</v>
      </c>
      <c r="C39" s="198"/>
      <c r="D39" s="198"/>
    </row>
    <row r="40" spans="1:4" ht="25.5">
      <c r="A40" s="196" t="s">
        <v>1345</v>
      </c>
      <c r="B40" s="201" t="s">
        <v>1346</v>
      </c>
      <c r="C40" s="198"/>
      <c r="D40" s="198"/>
    </row>
    <row r="41" spans="1:4" ht="25.5">
      <c r="A41" s="196" t="s">
        <v>1347</v>
      </c>
      <c r="B41" s="201" t="s">
        <v>4283</v>
      </c>
      <c r="C41" s="198"/>
      <c r="D41" s="198"/>
    </row>
    <row r="42" spans="1:4">
      <c r="A42" s="196" t="s">
        <v>4284</v>
      </c>
      <c r="B42" s="197" t="s">
        <v>4285</v>
      </c>
      <c r="C42" s="198"/>
      <c r="D42" s="198"/>
    </row>
    <row r="43" spans="1:4">
      <c r="A43" s="196" t="s">
        <v>4286</v>
      </c>
      <c r="B43" s="199" t="s">
        <v>4287</v>
      </c>
      <c r="C43" s="198"/>
      <c r="D43" s="198"/>
    </row>
    <row r="44" spans="1:4" ht="25.5">
      <c r="A44" s="196" t="s">
        <v>4288</v>
      </c>
      <c r="B44" s="199" t="s">
        <v>4289</v>
      </c>
      <c r="C44" s="198"/>
      <c r="D44" s="198"/>
    </row>
    <row r="45" spans="1:4" ht="25.5">
      <c r="A45" s="196" t="s">
        <v>4290</v>
      </c>
      <c r="B45" s="199" t="s">
        <v>4291</v>
      </c>
      <c r="C45" s="198"/>
      <c r="D45" s="198"/>
    </row>
    <row r="46" spans="1:4" ht="25.5">
      <c r="A46" s="196" t="s">
        <v>4292</v>
      </c>
      <c r="B46" s="197" t="s">
        <v>4293</v>
      </c>
      <c r="C46" s="198"/>
      <c r="D46" s="198"/>
    </row>
    <row r="47" spans="1:4" ht="25.5">
      <c r="A47" s="196" t="s">
        <v>4294</v>
      </c>
      <c r="B47" s="197" t="s">
        <v>4295</v>
      </c>
      <c r="C47" s="198"/>
      <c r="D47" s="198"/>
    </row>
    <row r="48" spans="1:4" ht="25.5">
      <c r="A48" s="196" t="s">
        <v>4296</v>
      </c>
      <c r="B48" s="201" t="s">
        <v>4297</v>
      </c>
      <c r="C48" s="198"/>
      <c r="D48" s="198"/>
    </row>
    <row r="49" spans="1:4" ht="25.5">
      <c r="A49" s="196" t="s">
        <v>4298</v>
      </c>
      <c r="B49" s="201" t="s">
        <v>4299</v>
      </c>
      <c r="C49" s="198"/>
      <c r="D49" s="198"/>
    </row>
    <row r="50" spans="1:4">
      <c r="A50" s="196" t="s">
        <v>4300</v>
      </c>
      <c r="B50" s="197" t="s">
        <v>4301</v>
      </c>
      <c r="C50" s="198"/>
      <c r="D50" s="198"/>
    </row>
    <row r="51" spans="1:4">
      <c r="A51" s="196" t="s">
        <v>4302</v>
      </c>
      <c r="B51" s="197" t="s">
        <v>4303</v>
      </c>
      <c r="C51" s="198"/>
      <c r="D51" s="198"/>
    </row>
    <row r="52" spans="1:4">
      <c r="A52" s="196" t="s">
        <v>4304</v>
      </c>
      <c r="B52" s="197" t="s">
        <v>4305</v>
      </c>
      <c r="C52" s="198"/>
      <c r="D52" s="198"/>
    </row>
    <row r="53" spans="1:4">
      <c r="A53" s="196" t="s">
        <v>4306</v>
      </c>
      <c r="B53" s="197" t="s">
        <v>4307</v>
      </c>
      <c r="C53" s="198"/>
      <c r="D53" s="198"/>
    </row>
    <row r="54" spans="1:4">
      <c r="A54" s="196" t="s">
        <v>4308</v>
      </c>
      <c r="B54" s="197" t="s">
        <v>4309</v>
      </c>
      <c r="C54" s="198"/>
      <c r="D54" s="198"/>
    </row>
    <row r="55" spans="1:4">
      <c r="A55" s="196" t="s">
        <v>4310</v>
      </c>
      <c r="B55" s="197" t="s">
        <v>4311</v>
      </c>
      <c r="C55" s="198"/>
      <c r="D55" s="198"/>
    </row>
    <row r="56" spans="1:4">
      <c r="A56" s="196" t="s">
        <v>4312</v>
      </c>
      <c r="B56" s="197" t="s">
        <v>4313</v>
      </c>
      <c r="C56" s="198"/>
      <c r="D56" s="198"/>
    </row>
    <row r="57" spans="1:4">
      <c r="A57" s="196" t="s">
        <v>4314</v>
      </c>
      <c r="B57" s="201" t="s">
        <v>4315</v>
      </c>
      <c r="C57" s="198"/>
      <c r="D57" s="198"/>
    </row>
    <row r="58" spans="1:4" ht="25.5">
      <c r="A58" s="196" t="s">
        <v>4316</v>
      </c>
      <c r="B58" s="201" t="s">
        <v>4317</v>
      </c>
      <c r="C58" s="198"/>
      <c r="D58" s="198"/>
    </row>
    <row r="59" spans="1:4" ht="25.5">
      <c r="A59" s="196" t="s">
        <v>4318</v>
      </c>
      <c r="B59" s="201" t="s">
        <v>4319</v>
      </c>
      <c r="C59" s="198"/>
      <c r="D59" s="198"/>
    </row>
    <row r="60" spans="1:4">
      <c r="A60" s="196" t="s">
        <v>4320</v>
      </c>
      <c r="B60" s="197" t="s">
        <v>1061</v>
      </c>
      <c r="C60" s="198"/>
      <c r="D60" s="198"/>
    </row>
    <row r="61" spans="1:4">
      <c r="A61" s="196" t="s">
        <v>1062</v>
      </c>
      <c r="B61" s="197" t="s">
        <v>1063</v>
      </c>
      <c r="C61" s="198"/>
      <c r="D61" s="198"/>
    </row>
    <row r="62" spans="1:4">
      <c r="A62" s="196" t="s">
        <v>1064</v>
      </c>
      <c r="B62" s="197" t="s">
        <v>1065</v>
      </c>
      <c r="C62" s="198"/>
      <c r="D62" s="198"/>
    </row>
    <row r="63" spans="1:4">
      <c r="A63" s="196" t="s">
        <v>1066</v>
      </c>
      <c r="B63" s="197" t="s">
        <v>1067</v>
      </c>
      <c r="C63" s="198"/>
      <c r="D63" s="198"/>
    </row>
    <row r="64" spans="1:4">
      <c r="A64" s="202" t="s">
        <v>1068</v>
      </c>
      <c r="B64" s="197" t="s">
        <v>1069</v>
      </c>
      <c r="C64" s="198"/>
      <c r="D64" s="198"/>
    </row>
    <row r="65" spans="1:4">
      <c r="A65" s="196" t="s">
        <v>1070</v>
      </c>
      <c r="B65" s="197" t="s">
        <v>1071</v>
      </c>
      <c r="C65" s="198"/>
      <c r="D65" s="198"/>
    </row>
    <row r="66" spans="1:4">
      <c r="A66" s="196" t="s">
        <v>1072</v>
      </c>
      <c r="B66" s="197" t="s">
        <v>1073</v>
      </c>
      <c r="C66" s="198"/>
      <c r="D66" s="198"/>
    </row>
    <row r="67" spans="1:4">
      <c r="A67" s="196" t="s">
        <v>1074</v>
      </c>
      <c r="B67" s="197" t="s">
        <v>1075</v>
      </c>
      <c r="C67" s="198"/>
      <c r="D67" s="198"/>
    </row>
    <row r="68" spans="1:4">
      <c r="A68" s="196" t="s">
        <v>1076</v>
      </c>
      <c r="B68" s="197" t="s">
        <v>1077</v>
      </c>
      <c r="C68" s="198"/>
      <c r="D68" s="198"/>
    </row>
    <row r="69" spans="1:4">
      <c r="A69" s="196" t="s">
        <v>1078</v>
      </c>
      <c r="B69" s="197" t="s">
        <v>1077</v>
      </c>
      <c r="C69" s="198"/>
      <c r="D69" s="198"/>
    </row>
    <row r="70" spans="1:4" ht="25.5">
      <c r="A70" s="196" t="s">
        <v>1079</v>
      </c>
      <c r="B70" s="197" t="s">
        <v>1080</v>
      </c>
      <c r="C70" s="198"/>
      <c r="D70" s="198"/>
    </row>
    <row r="71" spans="1:4" ht="25.5">
      <c r="A71" s="196" t="s">
        <v>1081</v>
      </c>
      <c r="B71" s="197" t="s">
        <v>1082</v>
      </c>
      <c r="C71" s="198"/>
      <c r="D71" s="198"/>
    </row>
    <row r="72" spans="1:4">
      <c r="A72" s="196" t="s">
        <v>1083</v>
      </c>
      <c r="B72" s="197" t="s">
        <v>1084</v>
      </c>
      <c r="C72" s="198"/>
      <c r="D72" s="198"/>
    </row>
    <row r="73" spans="1:4">
      <c r="A73" s="196" t="s">
        <v>1085</v>
      </c>
      <c r="B73" s="197" t="s">
        <v>1086</v>
      </c>
      <c r="C73" s="198"/>
      <c r="D73" s="198"/>
    </row>
    <row r="74" spans="1:4">
      <c r="A74" s="196" t="s">
        <v>1087</v>
      </c>
      <c r="B74" s="197" t="s">
        <v>1088</v>
      </c>
      <c r="C74" s="198"/>
      <c r="D74" s="198"/>
    </row>
    <row r="75" spans="1:4">
      <c r="A75" s="196" t="s">
        <v>1089</v>
      </c>
      <c r="B75" s="197" t="s">
        <v>1090</v>
      </c>
      <c r="C75" s="198"/>
      <c r="D75" s="198"/>
    </row>
    <row r="76" spans="1:4">
      <c r="A76" s="196" t="s">
        <v>1091</v>
      </c>
      <c r="B76" s="197" t="s">
        <v>1092</v>
      </c>
      <c r="C76" s="198"/>
      <c r="D76" s="198"/>
    </row>
    <row r="77" spans="1:4">
      <c r="A77" s="196" t="s">
        <v>1093</v>
      </c>
      <c r="B77" s="197" t="s">
        <v>1094</v>
      </c>
      <c r="C77" s="198"/>
      <c r="D77" s="198"/>
    </row>
    <row r="78" spans="1:4">
      <c r="A78" s="196" t="s">
        <v>1095</v>
      </c>
      <c r="B78" s="197" t="s">
        <v>1096</v>
      </c>
      <c r="C78" s="198"/>
      <c r="D78" s="198"/>
    </row>
    <row r="79" spans="1:4">
      <c r="A79" s="196" t="s">
        <v>1097</v>
      </c>
      <c r="B79" s="197" t="s">
        <v>1098</v>
      </c>
      <c r="C79" s="198"/>
      <c r="D79" s="198"/>
    </row>
    <row r="80" spans="1:4">
      <c r="A80" s="196" t="s">
        <v>1099</v>
      </c>
      <c r="B80" s="197" t="s">
        <v>1100</v>
      </c>
      <c r="C80" s="198"/>
      <c r="D80" s="198"/>
    </row>
    <row r="81" spans="1:4">
      <c r="A81" s="196" t="s">
        <v>1101</v>
      </c>
      <c r="B81" s="197" t="s">
        <v>1102</v>
      </c>
      <c r="C81" s="198"/>
      <c r="D81" s="198"/>
    </row>
    <row r="82" spans="1:4">
      <c r="A82" s="196" t="s">
        <v>1103</v>
      </c>
      <c r="B82" s="197" t="s">
        <v>1104</v>
      </c>
      <c r="C82" s="198"/>
      <c r="D82" s="198"/>
    </row>
    <row r="83" spans="1:4">
      <c r="A83" s="196" t="s">
        <v>1105</v>
      </c>
      <c r="B83" s="197" t="s">
        <v>1106</v>
      </c>
      <c r="C83" s="198"/>
      <c r="D83" s="198"/>
    </row>
    <row r="84" spans="1:4">
      <c r="A84" s="196" t="s">
        <v>1107</v>
      </c>
      <c r="B84" s="197" t="s">
        <v>1108</v>
      </c>
      <c r="C84" s="198"/>
      <c r="D84" s="198"/>
    </row>
    <row r="85" spans="1:4">
      <c r="A85" s="196" t="s">
        <v>1109</v>
      </c>
      <c r="B85" s="197" t="s">
        <v>1110</v>
      </c>
      <c r="C85" s="198"/>
      <c r="D85" s="198"/>
    </row>
    <row r="86" spans="1:4" ht="25.5">
      <c r="A86" s="196" t="s">
        <v>1111</v>
      </c>
      <c r="B86" s="197" t="s">
        <v>1112</v>
      </c>
      <c r="C86" s="198"/>
      <c r="D86" s="198"/>
    </row>
    <row r="87" spans="1:4" ht="25.5">
      <c r="A87" s="196" t="s">
        <v>1113</v>
      </c>
      <c r="B87" s="197" t="s">
        <v>1114</v>
      </c>
      <c r="C87" s="198"/>
      <c r="D87" s="198"/>
    </row>
    <row r="88" spans="1:4" ht="25.5">
      <c r="A88" s="196" t="s">
        <v>1115</v>
      </c>
      <c r="B88" s="197" t="s">
        <v>1116</v>
      </c>
      <c r="C88" s="198"/>
      <c r="D88" s="198"/>
    </row>
    <row r="89" spans="1:4" ht="18.75">
      <c r="A89" s="195">
        <v>2</v>
      </c>
      <c r="B89" s="203" t="s">
        <v>1117</v>
      </c>
      <c r="C89" s="194"/>
      <c r="D89" s="194"/>
    </row>
    <row r="90" spans="1:4">
      <c r="A90" s="196" t="s">
        <v>1118</v>
      </c>
      <c r="B90" s="197" t="s">
        <v>1119</v>
      </c>
      <c r="C90" s="198"/>
      <c r="D90" s="198"/>
    </row>
    <row r="91" spans="1:4">
      <c r="A91" s="196" t="s">
        <v>1120</v>
      </c>
      <c r="B91" s="197" t="s">
        <v>1121</v>
      </c>
      <c r="C91" s="198"/>
      <c r="D91" s="198"/>
    </row>
    <row r="92" spans="1:4">
      <c r="A92" s="196" t="s">
        <v>1122</v>
      </c>
      <c r="B92" s="197" t="s">
        <v>1123</v>
      </c>
      <c r="C92" s="198"/>
      <c r="D92" s="198"/>
    </row>
    <row r="93" spans="1:4">
      <c r="A93" s="196" t="s">
        <v>1124</v>
      </c>
      <c r="B93" s="201" t="s">
        <v>1125</v>
      </c>
      <c r="C93" s="198"/>
      <c r="D93" s="198"/>
    </row>
    <row r="94" spans="1:4">
      <c r="A94" s="196" t="s">
        <v>1126</v>
      </c>
      <c r="B94" s="201" t="s">
        <v>1127</v>
      </c>
      <c r="C94" s="198"/>
      <c r="D94" s="198"/>
    </row>
    <row r="95" spans="1:4">
      <c r="A95" s="196" t="s">
        <v>1128</v>
      </c>
      <c r="B95" s="201" t="s">
        <v>1129</v>
      </c>
      <c r="C95" s="198"/>
      <c r="D95" s="198"/>
    </row>
    <row r="96" spans="1:4">
      <c r="A96" s="196" t="s">
        <v>1130</v>
      </c>
      <c r="B96" s="201" t="s">
        <v>1131</v>
      </c>
      <c r="C96" s="198"/>
      <c r="D96" s="198"/>
    </row>
    <row r="97" spans="1:4" ht="25.5">
      <c r="A97" s="196" t="s">
        <v>1132</v>
      </c>
      <c r="B97" s="201" t="s">
        <v>1133</v>
      </c>
      <c r="C97" s="198"/>
      <c r="D97" s="198"/>
    </row>
    <row r="98" spans="1:4">
      <c r="A98" s="196" t="s">
        <v>1134</v>
      </c>
      <c r="B98" s="201" t="s">
        <v>1135</v>
      </c>
      <c r="C98" s="198"/>
      <c r="D98" s="198"/>
    </row>
    <row r="99" spans="1:4">
      <c r="A99" s="196" t="s">
        <v>1136</v>
      </c>
      <c r="B99" s="201" t="s">
        <v>1137</v>
      </c>
      <c r="C99" s="198"/>
      <c r="D99" s="198"/>
    </row>
    <row r="100" spans="1:4">
      <c r="A100" s="196" t="s">
        <v>1138</v>
      </c>
      <c r="B100" s="201" t="s">
        <v>1139</v>
      </c>
      <c r="C100" s="198"/>
      <c r="D100" s="198"/>
    </row>
    <row r="101" spans="1:4">
      <c r="A101" s="196" t="s">
        <v>1140</v>
      </c>
      <c r="B101" s="201" t="s">
        <v>1141</v>
      </c>
      <c r="C101" s="198"/>
      <c r="D101" s="198"/>
    </row>
    <row r="102" spans="1:4">
      <c r="A102" s="196" t="s">
        <v>1142</v>
      </c>
      <c r="B102" s="201" t="s">
        <v>1143</v>
      </c>
      <c r="C102" s="198"/>
      <c r="D102" s="198"/>
    </row>
    <row r="103" spans="1:4">
      <c r="A103" s="196" t="s">
        <v>1144</v>
      </c>
      <c r="B103" s="201" t="s">
        <v>4385</v>
      </c>
      <c r="C103" s="198"/>
      <c r="D103" s="198"/>
    </row>
    <row r="104" spans="1:4">
      <c r="A104" s="196" t="s">
        <v>4386</v>
      </c>
      <c r="B104" s="201" t="s">
        <v>4387</v>
      </c>
      <c r="C104" s="198"/>
      <c r="D104" s="198"/>
    </row>
    <row r="105" spans="1:4">
      <c r="A105" s="196" t="s">
        <v>4388</v>
      </c>
      <c r="B105" s="201" t="s">
        <v>4389</v>
      </c>
      <c r="C105" s="198"/>
      <c r="D105" s="198"/>
    </row>
    <row r="106" spans="1:4">
      <c r="A106" s="196" t="s">
        <v>4390</v>
      </c>
      <c r="B106" s="201" t="s">
        <v>4391</v>
      </c>
      <c r="C106" s="198"/>
      <c r="D106" s="198"/>
    </row>
    <row r="107" spans="1:4">
      <c r="A107" s="196" t="s">
        <v>4392</v>
      </c>
      <c r="B107" s="201" t="s">
        <v>4393</v>
      </c>
      <c r="C107" s="198"/>
      <c r="D107" s="198"/>
    </row>
    <row r="108" spans="1:4">
      <c r="A108" s="196" t="s">
        <v>4394</v>
      </c>
      <c r="B108" s="201" t="s">
        <v>4395</v>
      </c>
      <c r="C108" s="198"/>
      <c r="D108" s="198"/>
    </row>
    <row r="109" spans="1:4" ht="18.75">
      <c r="A109" s="195">
        <v>3</v>
      </c>
      <c r="B109" s="203" t="s">
        <v>4396</v>
      </c>
      <c r="C109" s="194"/>
      <c r="D109" s="194"/>
    </row>
    <row r="110" spans="1:4">
      <c r="A110" s="196" t="s">
        <v>4397</v>
      </c>
      <c r="B110" s="201" t="s">
        <v>4398</v>
      </c>
      <c r="C110" s="198"/>
      <c r="D110" s="198"/>
    </row>
    <row r="111" spans="1:4">
      <c r="A111" s="196" t="s">
        <v>4399</v>
      </c>
      <c r="B111" s="201" t="s">
        <v>4400</v>
      </c>
      <c r="C111" s="198"/>
      <c r="D111" s="198"/>
    </row>
    <row r="112" spans="1:4">
      <c r="A112" s="196" t="s">
        <v>4401</v>
      </c>
      <c r="B112" s="201" t="s">
        <v>4402</v>
      </c>
      <c r="C112" s="198"/>
      <c r="D112" s="198"/>
    </row>
    <row r="113" spans="1:4">
      <c r="A113" s="196" t="s">
        <v>4403</v>
      </c>
      <c r="B113" s="201" t="s">
        <v>4404</v>
      </c>
      <c r="C113" s="198"/>
      <c r="D113" s="198"/>
    </row>
    <row r="114" spans="1:4">
      <c r="A114" s="196" t="s">
        <v>4405</v>
      </c>
      <c r="B114" s="201" t="s">
        <v>4406</v>
      </c>
      <c r="C114" s="198"/>
      <c r="D114" s="198"/>
    </row>
    <row r="115" spans="1:4">
      <c r="A115" s="196" t="s">
        <v>4407</v>
      </c>
      <c r="B115" s="201" t="s">
        <v>4408</v>
      </c>
      <c r="C115" s="198"/>
      <c r="D115" s="198"/>
    </row>
    <row r="116" spans="1:4">
      <c r="A116" s="196" t="s">
        <v>4409</v>
      </c>
      <c r="B116" s="201" t="s">
        <v>4410</v>
      </c>
      <c r="C116" s="198"/>
      <c r="D116" s="198"/>
    </row>
    <row r="117" spans="1:4">
      <c r="A117" s="196" t="s">
        <v>4411</v>
      </c>
      <c r="B117" s="201" t="s">
        <v>4412</v>
      </c>
      <c r="C117" s="198"/>
      <c r="D117" s="198"/>
    </row>
    <row r="118" spans="1:4" ht="25.5">
      <c r="A118" s="196" t="s">
        <v>4413</v>
      </c>
      <c r="B118" s="201" t="s">
        <v>2519</v>
      </c>
      <c r="C118" s="198"/>
      <c r="D118" s="198"/>
    </row>
    <row r="119" spans="1:4">
      <c r="A119" s="202" t="s">
        <v>2520</v>
      </c>
      <c r="B119" s="204" t="s">
        <v>2521</v>
      </c>
      <c r="C119" s="198"/>
      <c r="D119" s="198"/>
    </row>
    <row r="120" spans="1:4">
      <c r="A120" s="196" t="s">
        <v>2522</v>
      </c>
      <c r="B120" s="201" t="s">
        <v>2523</v>
      </c>
      <c r="C120" s="198"/>
      <c r="D120" s="198"/>
    </row>
    <row r="121" spans="1:4">
      <c r="A121" s="196" t="s">
        <v>2524</v>
      </c>
      <c r="B121" s="201" t="s">
        <v>2525</v>
      </c>
      <c r="C121" s="198"/>
      <c r="D121" s="198"/>
    </row>
    <row r="122" spans="1:4">
      <c r="A122" s="196" t="s">
        <v>2526</v>
      </c>
      <c r="B122" s="201" t="s">
        <v>2527</v>
      </c>
      <c r="C122" s="198"/>
      <c r="D122" s="198"/>
    </row>
    <row r="123" spans="1:4">
      <c r="A123" s="196" t="s">
        <v>2528</v>
      </c>
      <c r="B123" s="201" t="s">
        <v>2529</v>
      </c>
      <c r="C123" s="198"/>
      <c r="D123" s="198"/>
    </row>
    <row r="124" spans="1:4">
      <c r="A124" s="196" t="s">
        <v>2530</v>
      </c>
      <c r="B124" s="201" t="s">
        <v>2531</v>
      </c>
      <c r="C124" s="198"/>
      <c r="D124" s="198"/>
    </row>
    <row r="125" spans="1:4">
      <c r="A125" s="196" t="s">
        <v>2532</v>
      </c>
      <c r="B125" s="201" t="s">
        <v>2533</v>
      </c>
      <c r="C125" s="198"/>
      <c r="D125" s="198"/>
    </row>
    <row r="126" spans="1:4">
      <c r="A126" s="196" t="s">
        <v>2534</v>
      </c>
      <c r="B126" s="205" t="s">
        <v>2535</v>
      </c>
      <c r="C126" s="198"/>
      <c r="D126" s="198"/>
    </row>
    <row r="127" spans="1:4">
      <c r="A127" s="196" t="s">
        <v>2536</v>
      </c>
      <c r="B127" s="201" t="s">
        <v>2537</v>
      </c>
      <c r="C127" s="198"/>
      <c r="D127" s="198"/>
    </row>
    <row r="128" spans="1:4">
      <c r="A128" s="196" t="s">
        <v>2538</v>
      </c>
      <c r="B128" s="201" t="s">
        <v>2539</v>
      </c>
      <c r="C128" s="198"/>
      <c r="D128" s="198"/>
    </row>
    <row r="129" spans="1:4">
      <c r="A129" s="196" t="s">
        <v>2540</v>
      </c>
      <c r="B129" s="201" t="s">
        <v>2541</v>
      </c>
      <c r="C129" s="198"/>
      <c r="D129" s="198"/>
    </row>
    <row r="130" spans="1:4">
      <c r="A130" s="196" t="s">
        <v>2542</v>
      </c>
      <c r="B130" s="201" t="s">
        <v>2543</v>
      </c>
      <c r="C130" s="198"/>
      <c r="D130" s="198"/>
    </row>
    <row r="131" spans="1:4">
      <c r="A131" s="196" t="s">
        <v>2544</v>
      </c>
      <c r="B131" s="201" t="s">
        <v>2545</v>
      </c>
      <c r="C131" s="198"/>
      <c r="D131" s="198"/>
    </row>
    <row r="132" spans="1:4">
      <c r="A132" s="196" t="s">
        <v>2546</v>
      </c>
      <c r="B132" s="201" t="s">
        <v>2547</v>
      </c>
      <c r="C132" s="198"/>
      <c r="D132" s="198"/>
    </row>
    <row r="133" spans="1:4">
      <c r="A133" s="196" t="s">
        <v>2548</v>
      </c>
      <c r="B133" s="201" t="s">
        <v>2549</v>
      </c>
      <c r="C133" s="198"/>
      <c r="D133" s="198"/>
    </row>
    <row r="134" spans="1:4">
      <c r="A134" s="196" t="s">
        <v>2550</v>
      </c>
      <c r="B134" s="201" t="s">
        <v>2551</v>
      </c>
      <c r="C134" s="198"/>
      <c r="D134" s="198"/>
    </row>
    <row r="135" spans="1:4">
      <c r="A135" s="196" t="s">
        <v>2552</v>
      </c>
      <c r="B135" s="201" t="s">
        <v>2553</v>
      </c>
      <c r="C135" s="198"/>
      <c r="D135" s="198"/>
    </row>
    <row r="136" spans="1:4">
      <c r="A136" s="196" t="s">
        <v>2554</v>
      </c>
      <c r="B136" s="205" t="s">
        <v>2555</v>
      </c>
      <c r="C136" s="198"/>
      <c r="D136" s="198"/>
    </row>
    <row r="137" spans="1:4">
      <c r="A137" s="196" t="s">
        <v>2556</v>
      </c>
      <c r="B137" s="205" t="s">
        <v>2557</v>
      </c>
      <c r="C137" s="198"/>
      <c r="D137" s="198"/>
    </row>
    <row r="138" spans="1:4" ht="18.75">
      <c r="A138" s="195">
        <v>4</v>
      </c>
      <c r="B138" s="203" t="s">
        <v>2558</v>
      </c>
      <c r="C138" s="194"/>
      <c r="D138" s="194"/>
    </row>
    <row r="139" spans="1:4">
      <c r="A139" s="196" t="s">
        <v>2559</v>
      </c>
      <c r="B139" s="201" t="s">
        <v>2560</v>
      </c>
      <c r="C139" s="198"/>
      <c r="D139" s="198"/>
    </row>
    <row r="140" spans="1:4">
      <c r="A140" s="196" t="s">
        <v>2561</v>
      </c>
      <c r="B140" s="201" t="s">
        <v>2562</v>
      </c>
      <c r="C140" s="198"/>
      <c r="D140" s="198"/>
    </row>
    <row r="141" spans="1:4">
      <c r="A141" s="196" t="s">
        <v>2563</v>
      </c>
      <c r="B141" s="201" t="s">
        <v>2564</v>
      </c>
      <c r="C141" s="198"/>
      <c r="D141" s="198"/>
    </row>
    <row r="142" spans="1:4">
      <c r="A142" s="196" t="s">
        <v>2565</v>
      </c>
      <c r="B142" s="201" t="s">
        <v>2566</v>
      </c>
      <c r="C142" s="198"/>
      <c r="D142" s="198"/>
    </row>
    <row r="143" spans="1:4" ht="25.5">
      <c r="A143" s="196" t="s">
        <v>2567</v>
      </c>
      <c r="B143" s="201" t="s">
        <v>2568</v>
      </c>
      <c r="C143" s="198"/>
      <c r="D143" s="198"/>
    </row>
    <row r="144" spans="1:4">
      <c r="A144" s="196" t="s">
        <v>2569</v>
      </c>
      <c r="B144" s="201" t="s">
        <v>2570</v>
      </c>
      <c r="C144" s="198"/>
      <c r="D144" s="198"/>
    </row>
    <row r="145" spans="1:4">
      <c r="A145" s="196" t="s">
        <v>2571</v>
      </c>
      <c r="B145" s="201" t="s">
        <v>2572</v>
      </c>
      <c r="C145" s="198"/>
      <c r="D145" s="198"/>
    </row>
    <row r="146" spans="1:4">
      <c r="A146" s="196" t="s">
        <v>2573</v>
      </c>
      <c r="B146" s="201" t="s">
        <v>2574</v>
      </c>
      <c r="C146" s="198"/>
      <c r="D146" s="198"/>
    </row>
    <row r="147" spans="1:4">
      <c r="A147" s="196" t="s">
        <v>2575</v>
      </c>
      <c r="B147" s="201" t="s">
        <v>2576</v>
      </c>
      <c r="C147" s="198"/>
      <c r="D147" s="198"/>
    </row>
    <row r="148" spans="1:4">
      <c r="A148" s="196" t="s">
        <v>2577</v>
      </c>
      <c r="B148" s="201" t="s">
        <v>2578</v>
      </c>
      <c r="C148" s="198"/>
      <c r="D148" s="198"/>
    </row>
    <row r="149" spans="1:4">
      <c r="A149" s="196" t="s">
        <v>2579</v>
      </c>
      <c r="B149" s="201" t="s">
        <v>2580</v>
      </c>
      <c r="C149" s="198"/>
      <c r="D149" s="198"/>
    </row>
    <row r="150" spans="1:4">
      <c r="A150" s="196" t="s">
        <v>2581</v>
      </c>
      <c r="B150" s="201" t="s">
        <v>2582</v>
      </c>
      <c r="C150" s="198"/>
      <c r="D150" s="198"/>
    </row>
    <row r="151" spans="1:4">
      <c r="A151" s="196" t="s">
        <v>2583</v>
      </c>
      <c r="B151" s="201" t="s">
        <v>2584</v>
      </c>
      <c r="C151" s="198"/>
      <c r="D151" s="198"/>
    </row>
    <row r="152" spans="1:4">
      <c r="A152" s="196" t="s">
        <v>2585</v>
      </c>
      <c r="B152" s="201" t="s">
        <v>2586</v>
      </c>
      <c r="C152" s="198"/>
      <c r="D152" s="198"/>
    </row>
    <row r="153" spans="1:4">
      <c r="A153" s="196" t="s">
        <v>2587</v>
      </c>
      <c r="B153" s="201" t="s">
        <v>2588</v>
      </c>
      <c r="C153" s="198"/>
      <c r="D153" s="198"/>
    </row>
    <row r="154" spans="1:4">
      <c r="A154" s="196" t="s">
        <v>2589</v>
      </c>
      <c r="B154" s="201" t="s">
        <v>2590</v>
      </c>
      <c r="C154" s="198"/>
      <c r="D154" s="198"/>
    </row>
    <row r="155" spans="1:4">
      <c r="A155" s="196" t="s">
        <v>2591</v>
      </c>
      <c r="B155" s="201" t="s">
        <v>2592</v>
      </c>
      <c r="C155" s="198"/>
      <c r="D155" s="198"/>
    </row>
    <row r="156" spans="1:4">
      <c r="A156" s="196" t="s">
        <v>2593</v>
      </c>
      <c r="B156" s="201" t="s">
        <v>3610</v>
      </c>
      <c r="C156" s="198"/>
      <c r="D156" s="198"/>
    </row>
    <row r="157" spans="1:4">
      <c r="A157" s="196" t="s">
        <v>3611</v>
      </c>
      <c r="B157" s="201" t="s">
        <v>3612</v>
      </c>
      <c r="C157" s="198"/>
      <c r="D157" s="198"/>
    </row>
    <row r="158" spans="1:4">
      <c r="A158" s="196" t="s">
        <v>3613</v>
      </c>
      <c r="B158" s="201" t="s">
        <v>3614</v>
      </c>
      <c r="C158" s="198"/>
      <c r="D158" s="198"/>
    </row>
    <row r="159" spans="1:4">
      <c r="A159" s="196" t="s">
        <v>3615</v>
      </c>
      <c r="B159" s="201" t="s">
        <v>3616</v>
      </c>
      <c r="C159" s="198"/>
      <c r="D159" s="198"/>
    </row>
    <row r="160" spans="1:4">
      <c r="A160" s="196" t="s">
        <v>3617</v>
      </c>
      <c r="B160" s="201" t="s">
        <v>3618</v>
      </c>
      <c r="C160" s="198"/>
      <c r="D160" s="198"/>
    </row>
    <row r="161" spans="1:4">
      <c r="A161" s="196" t="s">
        <v>3619</v>
      </c>
      <c r="B161" s="201" t="s">
        <v>3620</v>
      </c>
      <c r="C161" s="198"/>
      <c r="D161" s="198"/>
    </row>
    <row r="162" spans="1:4">
      <c r="A162" s="196" t="s">
        <v>3621</v>
      </c>
      <c r="B162" s="201" t="s">
        <v>3622</v>
      </c>
      <c r="C162" s="198"/>
      <c r="D162" s="198"/>
    </row>
    <row r="163" spans="1:4">
      <c r="A163" s="196" t="s">
        <v>3623</v>
      </c>
      <c r="B163" s="201" t="s">
        <v>3624</v>
      </c>
      <c r="C163" s="198"/>
      <c r="D163" s="198"/>
    </row>
    <row r="164" spans="1:4">
      <c r="A164" s="196" t="s">
        <v>3625</v>
      </c>
      <c r="B164" s="201" t="s">
        <v>3626</v>
      </c>
      <c r="C164" s="198"/>
      <c r="D164" s="198"/>
    </row>
    <row r="165" spans="1:4">
      <c r="A165" s="196" t="s">
        <v>3627</v>
      </c>
      <c r="B165" s="201" t="s">
        <v>3628</v>
      </c>
      <c r="C165" s="198"/>
      <c r="D165" s="198"/>
    </row>
    <row r="166" spans="1:4">
      <c r="A166" s="196" t="s">
        <v>3629</v>
      </c>
      <c r="B166" s="201" t="s">
        <v>3630</v>
      </c>
      <c r="C166" s="198"/>
      <c r="D166" s="198"/>
    </row>
    <row r="167" spans="1:4">
      <c r="A167" s="196" t="s">
        <v>3631</v>
      </c>
      <c r="B167" s="201" t="s">
        <v>3632</v>
      </c>
      <c r="C167" s="198"/>
      <c r="D167" s="198"/>
    </row>
    <row r="168" spans="1:4">
      <c r="A168" s="196" t="s">
        <v>3633</v>
      </c>
      <c r="B168" s="201" t="s">
        <v>3634</v>
      </c>
      <c r="C168" s="198"/>
      <c r="D168" s="198"/>
    </row>
    <row r="169" spans="1:4">
      <c r="A169" s="196" t="s">
        <v>3635</v>
      </c>
      <c r="B169" s="201" t="s">
        <v>3636</v>
      </c>
      <c r="C169" s="198"/>
      <c r="D169" s="198"/>
    </row>
    <row r="170" spans="1:4">
      <c r="A170" s="196" t="s">
        <v>3637</v>
      </c>
      <c r="B170" s="201" t="s">
        <v>3638</v>
      </c>
      <c r="C170" s="198"/>
      <c r="D170" s="198"/>
    </row>
    <row r="171" spans="1:4">
      <c r="A171" s="196" t="s">
        <v>3639</v>
      </c>
      <c r="B171" s="201" t="s">
        <v>3640</v>
      </c>
      <c r="C171" s="198"/>
      <c r="D171" s="198"/>
    </row>
    <row r="172" spans="1:4">
      <c r="A172" s="196" t="s">
        <v>3641</v>
      </c>
      <c r="B172" s="201" t="s">
        <v>3642</v>
      </c>
      <c r="C172" s="198"/>
      <c r="D172" s="198"/>
    </row>
    <row r="173" spans="1:4">
      <c r="A173" s="196" t="s">
        <v>3643</v>
      </c>
      <c r="B173" s="201" t="s">
        <v>3644</v>
      </c>
      <c r="C173" s="198"/>
      <c r="D173" s="198"/>
    </row>
    <row r="174" spans="1:4">
      <c r="A174" s="196" t="s">
        <v>3645</v>
      </c>
      <c r="B174" s="204" t="s">
        <v>3646</v>
      </c>
      <c r="C174" s="198"/>
      <c r="D174" s="198"/>
    </row>
    <row r="175" spans="1:4">
      <c r="A175" s="196" t="s">
        <v>3647</v>
      </c>
      <c r="B175" s="201" t="s">
        <v>3648</v>
      </c>
      <c r="C175" s="198"/>
      <c r="D175" s="198"/>
    </row>
    <row r="176" spans="1:4">
      <c r="A176" s="196" t="s">
        <v>3649</v>
      </c>
      <c r="B176" s="201" t="s">
        <v>3650</v>
      </c>
      <c r="C176" s="198"/>
      <c r="D176" s="198"/>
    </row>
    <row r="177" spans="1:4">
      <c r="A177" s="196" t="s">
        <v>3651</v>
      </c>
      <c r="B177" s="201" t="s">
        <v>3652</v>
      </c>
      <c r="C177" s="198"/>
      <c r="D177" s="198"/>
    </row>
    <row r="178" spans="1:4">
      <c r="A178" s="196" t="s">
        <v>3653</v>
      </c>
      <c r="B178" s="201" t="s">
        <v>3654</v>
      </c>
      <c r="C178" s="198"/>
      <c r="D178" s="198"/>
    </row>
    <row r="179" spans="1:4">
      <c r="A179" s="196" t="s">
        <v>3655</v>
      </c>
      <c r="B179" s="201" t="s">
        <v>3656</v>
      </c>
      <c r="C179" s="198"/>
      <c r="D179" s="198"/>
    </row>
    <row r="180" spans="1:4">
      <c r="A180" s="196" t="s">
        <v>3657</v>
      </c>
      <c r="B180" s="201" t="s">
        <v>3658</v>
      </c>
      <c r="C180" s="198"/>
      <c r="D180" s="198"/>
    </row>
    <row r="181" spans="1:4">
      <c r="A181" s="196" t="s">
        <v>3659</v>
      </c>
      <c r="B181" s="201" t="s">
        <v>3660</v>
      </c>
      <c r="C181" s="198"/>
      <c r="D181" s="198"/>
    </row>
    <row r="182" spans="1:4">
      <c r="A182" s="196" t="s">
        <v>3661</v>
      </c>
      <c r="B182" s="201" t="s">
        <v>3662</v>
      </c>
      <c r="C182" s="198"/>
      <c r="D182" s="198"/>
    </row>
    <row r="183" spans="1:4">
      <c r="A183" s="196" t="s">
        <v>3663</v>
      </c>
      <c r="B183" s="201" t="s">
        <v>3664</v>
      </c>
      <c r="C183" s="198"/>
      <c r="D183" s="198"/>
    </row>
    <row r="184" spans="1:4">
      <c r="A184" s="196" t="s">
        <v>3665</v>
      </c>
      <c r="B184" s="201" t="s">
        <v>3666</v>
      </c>
      <c r="C184" s="198"/>
      <c r="D184" s="198"/>
    </row>
    <row r="185" spans="1:4">
      <c r="A185" s="196" t="s">
        <v>3667</v>
      </c>
      <c r="B185" s="201" t="s">
        <v>3668</v>
      </c>
      <c r="C185" s="198"/>
      <c r="D185" s="198"/>
    </row>
    <row r="186" spans="1:4" ht="18.75">
      <c r="A186" s="195">
        <v>5</v>
      </c>
      <c r="B186" s="203" t="s">
        <v>3669</v>
      </c>
      <c r="C186" s="194"/>
      <c r="D186" s="194"/>
    </row>
    <row r="187" spans="1:4" ht="25.5">
      <c r="A187" s="196" t="s">
        <v>3670</v>
      </c>
      <c r="B187" s="201" t="s">
        <v>3671</v>
      </c>
      <c r="C187" s="198"/>
      <c r="D187" s="198"/>
    </row>
    <row r="188" spans="1:4" ht="25.5">
      <c r="A188" s="196" t="s">
        <v>3672</v>
      </c>
      <c r="B188" s="201" t="s">
        <v>3673</v>
      </c>
      <c r="C188" s="198"/>
      <c r="D188" s="198"/>
    </row>
    <row r="189" spans="1:4">
      <c r="A189" s="196" t="s">
        <v>3674</v>
      </c>
      <c r="B189" s="201" t="s">
        <v>3675</v>
      </c>
      <c r="C189" s="198"/>
      <c r="D189" s="198"/>
    </row>
    <row r="190" spans="1:4" ht="25.5">
      <c r="A190" s="202" t="s">
        <v>3676</v>
      </c>
      <c r="B190" s="204" t="s">
        <v>2860</v>
      </c>
      <c r="C190" s="198"/>
      <c r="D190" s="198"/>
    </row>
    <row r="191" spans="1:4" ht="25.5">
      <c r="A191" s="202" t="s">
        <v>2861</v>
      </c>
      <c r="B191" s="204" t="s">
        <v>2862</v>
      </c>
      <c r="C191" s="198"/>
      <c r="D191" s="198"/>
    </row>
    <row r="192" spans="1:4" ht="25.5">
      <c r="A192" s="202" t="s">
        <v>2863</v>
      </c>
      <c r="B192" s="204" t="s">
        <v>2860</v>
      </c>
      <c r="C192" s="198"/>
      <c r="D192" s="198"/>
    </row>
    <row r="193" spans="1:4" ht="25.5">
      <c r="A193" s="202" t="s">
        <v>2864</v>
      </c>
      <c r="B193" s="204" t="s">
        <v>2865</v>
      </c>
      <c r="C193" s="198"/>
      <c r="D193" s="198"/>
    </row>
    <row r="194" spans="1:4">
      <c r="A194" s="196" t="s">
        <v>2866</v>
      </c>
      <c r="B194" s="201" t="s">
        <v>2867</v>
      </c>
      <c r="C194" s="198"/>
      <c r="D194" s="198"/>
    </row>
    <row r="195" spans="1:4">
      <c r="A195" s="196" t="s">
        <v>2868</v>
      </c>
      <c r="B195" s="201" t="s">
        <v>2869</v>
      </c>
      <c r="C195" s="198"/>
      <c r="D195" s="198"/>
    </row>
    <row r="196" spans="1:4" ht="25.5">
      <c r="A196" s="196" t="s">
        <v>2870</v>
      </c>
      <c r="B196" s="201" t="s">
        <v>2871</v>
      </c>
      <c r="C196" s="198"/>
      <c r="D196" s="198"/>
    </row>
    <row r="197" spans="1:4" ht="25.5">
      <c r="A197" s="196" t="s">
        <v>2872</v>
      </c>
      <c r="B197" s="201" t="s">
        <v>2873</v>
      </c>
      <c r="C197" s="198"/>
      <c r="D197" s="198"/>
    </row>
    <row r="198" spans="1:4" ht="25.5">
      <c r="A198" s="196" t="s">
        <v>2874</v>
      </c>
      <c r="B198" s="201" t="s">
        <v>2875</v>
      </c>
      <c r="C198" s="198"/>
      <c r="D198" s="198"/>
    </row>
    <row r="199" spans="1:4" ht="38.25">
      <c r="A199" s="196" t="s">
        <v>2876</v>
      </c>
      <c r="B199" s="201" t="s">
        <v>2877</v>
      </c>
      <c r="C199" s="198"/>
      <c r="D199" s="198"/>
    </row>
    <row r="200" spans="1:4" ht="25.5">
      <c r="A200" s="196" t="s">
        <v>2878</v>
      </c>
      <c r="B200" s="201" t="s">
        <v>2879</v>
      </c>
      <c r="C200" s="198"/>
      <c r="D200" s="198"/>
    </row>
    <row r="201" spans="1:4" ht="25.5">
      <c r="A201" s="196" t="s">
        <v>2880</v>
      </c>
      <c r="B201" s="201" t="s">
        <v>2881</v>
      </c>
      <c r="C201" s="198"/>
      <c r="D201" s="198"/>
    </row>
    <row r="202" spans="1:4" ht="25.5">
      <c r="A202" s="196" t="s">
        <v>2882</v>
      </c>
      <c r="B202" s="201" t="s">
        <v>2883</v>
      </c>
      <c r="C202" s="198"/>
      <c r="D202" s="198"/>
    </row>
    <row r="203" spans="1:4" ht="25.5">
      <c r="A203" s="196" t="s">
        <v>2884</v>
      </c>
      <c r="B203" s="201" t="s">
        <v>2885</v>
      </c>
      <c r="C203" s="198"/>
      <c r="D203" s="198"/>
    </row>
    <row r="204" spans="1:4" ht="25.5">
      <c r="A204" s="196" t="s">
        <v>2886</v>
      </c>
      <c r="B204" s="201" t="s">
        <v>2887</v>
      </c>
      <c r="C204" s="198"/>
      <c r="D204" s="198"/>
    </row>
    <row r="205" spans="1:4" ht="25.5">
      <c r="A205" s="196" t="s">
        <v>2888</v>
      </c>
      <c r="B205" s="201" t="s">
        <v>2889</v>
      </c>
      <c r="C205" s="198"/>
      <c r="D205" s="198"/>
    </row>
    <row r="206" spans="1:4" ht="25.5">
      <c r="A206" s="196" t="s">
        <v>2890</v>
      </c>
      <c r="B206" s="201" t="s">
        <v>2891</v>
      </c>
      <c r="C206" s="198"/>
      <c r="D206" s="198"/>
    </row>
    <row r="207" spans="1:4" ht="25.5">
      <c r="A207" s="196" t="s">
        <v>2892</v>
      </c>
      <c r="B207" s="201" t="s">
        <v>2893</v>
      </c>
      <c r="C207" s="198"/>
      <c r="D207" s="198"/>
    </row>
    <row r="208" spans="1:4" ht="25.5">
      <c r="A208" s="196" t="s">
        <v>2894</v>
      </c>
      <c r="B208" s="201" t="s">
        <v>2895</v>
      </c>
      <c r="C208" s="198"/>
      <c r="D208" s="198"/>
    </row>
    <row r="209" spans="1:4" ht="25.5">
      <c r="A209" s="196" t="s">
        <v>2896</v>
      </c>
      <c r="B209" s="201" t="s">
        <v>2897</v>
      </c>
      <c r="C209" s="198"/>
      <c r="D209" s="198"/>
    </row>
    <row r="210" spans="1:4">
      <c r="A210" s="196" t="s">
        <v>2898</v>
      </c>
      <c r="B210" s="201" t="s">
        <v>2899</v>
      </c>
      <c r="C210" s="198"/>
      <c r="D210" s="198"/>
    </row>
    <row r="211" spans="1:4">
      <c r="A211" s="196" t="s">
        <v>2900</v>
      </c>
      <c r="B211" s="201" t="s">
        <v>2901</v>
      </c>
      <c r="C211" s="198"/>
      <c r="D211" s="198"/>
    </row>
    <row r="212" spans="1:4" ht="25.5">
      <c r="A212" s="202" t="s">
        <v>2902</v>
      </c>
      <c r="B212" s="204" t="s">
        <v>2903</v>
      </c>
      <c r="C212" s="198"/>
      <c r="D212" s="198"/>
    </row>
    <row r="213" spans="1:4" ht="25.5">
      <c r="A213" s="202" t="s">
        <v>2904</v>
      </c>
      <c r="B213" s="204" t="s">
        <v>2905</v>
      </c>
      <c r="C213" s="198"/>
      <c r="D213" s="198"/>
    </row>
    <row r="214" spans="1:4" ht="25.5">
      <c r="A214" s="196" t="s">
        <v>2906</v>
      </c>
      <c r="B214" s="201" t="s">
        <v>2907</v>
      </c>
      <c r="C214" s="198"/>
      <c r="D214" s="198"/>
    </row>
    <row r="215" spans="1:4" ht="25.5">
      <c r="A215" s="196" t="s">
        <v>2908</v>
      </c>
      <c r="B215" s="201" t="s">
        <v>2909</v>
      </c>
      <c r="C215" s="198"/>
      <c r="D215" s="198"/>
    </row>
    <row r="216" spans="1:4" ht="25.5">
      <c r="A216" s="196" t="s">
        <v>2910</v>
      </c>
      <c r="B216" s="201" t="s">
        <v>2911</v>
      </c>
      <c r="C216" s="198"/>
      <c r="D216" s="198"/>
    </row>
    <row r="217" spans="1:4" ht="25.5">
      <c r="A217" s="196" t="s">
        <v>2912</v>
      </c>
      <c r="B217" s="201" t="s">
        <v>2913</v>
      </c>
      <c r="C217" s="198"/>
      <c r="D217" s="198"/>
    </row>
    <row r="218" spans="1:4" ht="25.5">
      <c r="A218" s="196" t="s">
        <v>1598</v>
      </c>
      <c r="B218" s="201" t="s">
        <v>1599</v>
      </c>
      <c r="C218" s="198"/>
      <c r="D218" s="198"/>
    </row>
    <row r="219" spans="1:4" ht="25.5">
      <c r="A219" s="202" t="s">
        <v>1600</v>
      </c>
      <c r="B219" s="204" t="s">
        <v>1601</v>
      </c>
      <c r="C219" s="198"/>
      <c r="D219" s="198"/>
    </row>
    <row r="220" spans="1:4" ht="25.5">
      <c r="A220" s="202" t="s">
        <v>1602</v>
      </c>
      <c r="B220" s="204" t="s">
        <v>1603</v>
      </c>
      <c r="C220" s="198"/>
      <c r="D220" s="198"/>
    </row>
    <row r="221" spans="1:4">
      <c r="A221" s="196" t="s">
        <v>1604</v>
      </c>
      <c r="B221" s="205" t="s">
        <v>1605</v>
      </c>
      <c r="C221" s="198"/>
      <c r="D221" s="198"/>
    </row>
    <row r="222" spans="1:4">
      <c r="A222" s="196" t="s">
        <v>1606</v>
      </c>
      <c r="B222" s="205" t="s">
        <v>1605</v>
      </c>
      <c r="C222" s="198"/>
      <c r="D222" s="198"/>
    </row>
    <row r="223" spans="1:4">
      <c r="A223" s="196" t="s">
        <v>1607</v>
      </c>
      <c r="B223" s="205" t="s">
        <v>1608</v>
      </c>
      <c r="C223" s="198"/>
      <c r="D223" s="198"/>
    </row>
    <row r="224" spans="1:4">
      <c r="A224" s="196" t="s">
        <v>1609</v>
      </c>
      <c r="B224" s="205" t="s">
        <v>1610</v>
      </c>
      <c r="C224" s="198"/>
      <c r="D224" s="198"/>
    </row>
    <row r="225" spans="1:4">
      <c r="A225" s="196" t="s">
        <v>1611</v>
      </c>
      <c r="B225" s="201" t="s">
        <v>1612</v>
      </c>
      <c r="C225" s="198"/>
      <c r="D225" s="198"/>
    </row>
    <row r="226" spans="1:4">
      <c r="A226" s="196" t="s">
        <v>1613</v>
      </c>
      <c r="B226" s="201" t="s">
        <v>1614</v>
      </c>
      <c r="C226" s="198"/>
      <c r="D226" s="198"/>
    </row>
    <row r="227" spans="1:4">
      <c r="A227" s="196" t="s">
        <v>1615</v>
      </c>
      <c r="B227" s="201" t="s">
        <v>1616</v>
      </c>
      <c r="C227" s="198"/>
      <c r="D227" s="198"/>
    </row>
    <row r="228" spans="1:4">
      <c r="A228" s="196" t="s">
        <v>1617</v>
      </c>
      <c r="B228" s="201" t="s">
        <v>1618</v>
      </c>
      <c r="C228" s="198"/>
      <c r="D228" s="198"/>
    </row>
    <row r="229" spans="1:4" ht="25.5">
      <c r="A229" s="196" t="s">
        <v>1619</v>
      </c>
      <c r="B229" s="201" t="s">
        <v>3509</v>
      </c>
      <c r="C229" s="198"/>
      <c r="D229" s="198"/>
    </row>
    <row r="230" spans="1:4" ht="25.5">
      <c r="A230" s="196" t="s">
        <v>3510</v>
      </c>
      <c r="B230" s="201" t="s">
        <v>3511</v>
      </c>
      <c r="C230" s="198"/>
      <c r="D230" s="198"/>
    </row>
    <row r="231" spans="1:4" ht="25.5">
      <c r="A231" s="196" t="s">
        <v>3512</v>
      </c>
      <c r="B231" s="201" t="s">
        <v>3513</v>
      </c>
      <c r="C231" s="198"/>
      <c r="D231" s="198"/>
    </row>
    <row r="232" spans="1:4" ht="25.5">
      <c r="A232" s="196" t="s">
        <v>3514</v>
      </c>
      <c r="B232" s="201" t="s">
        <v>3515</v>
      </c>
      <c r="C232" s="198"/>
      <c r="D232" s="198"/>
    </row>
    <row r="233" spans="1:4" ht="25.5">
      <c r="A233" s="196" t="s">
        <v>3516</v>
      </c>
      <c r="B233" s="201" t="s">
        <v>3517</v>
      </c>
      <c r="C233" s="198"/>
      <c r="D233" s="198"/>
    </row>
    <row r="234" spans="1:4" ht="25.5">
      <c r="A234" s="196" t="s">
        <v>3518</v>
      </c>
      <c r="B234" s="201" t="s">
        <v>3519</v>
      </c>
      <c r="C234" s="198"/>
      <c r="D234" s="198"/>
    </row>
    <row r="235" spans="1:4" ht="25.5">
      <c r="A235" s="196" t="s">
        <v>3520</v>
      </c>
      <c r="B235" s="201" t="s">
        <v>3521</v>
      </c>
      <c r="C235" s="198"/>
      <c r="D235" s="198"/>
    </row>
    <row r="236" spans="1:4">
      <c r="A236" s="196" t="s">
        <v>3522</v>
      </c>
      <c r="B236" s="201" t="s">
        <v>3523</v>
      </c>
      <c r="C236" s="198"/>
      <c r="D236" s="198"/>
    </row>
    <row r="237" spans="1:4" ht="25.5">
      <c r="A237" s="196" t="s">
        <v>3524</v>
      </c>
      <c r="B237" s="201" t="s">
        <v>3525</v>
      </c>
      <c r="C237" s="198"/>
      <c r="D237" s="198"/>
    </row>
    <row r="238" spans="1:4" ht="25.5">
      <c r="A238" s="196" t="s">
        <v>3526</v>
      </c>
      <c r="B238" s="201" t="s">
        <v>3527</v>
      </c>
      <c r="C238" s="198"/>
      <c r="D238" s="198"/>
    </row>
    <row r="239" spans="1:4">
      <c r="A239" s="196" t="s">
        <v>3528</v>
      </c>
      <c r="B239" s="201" t="s">
        <v>3529</v>
      </c>
      <c r="C239" s="198"/>
      <c r="D239" s="198"/>
    </row>
    <row r="240" spans="1:4">
      <c r="A240" s="196" t="s">
        <v>3530</v>
      </c>
      <c r="B240" s="201" t="s">
        <v>2282</v>
      </c>
      <c r="C240" s="198"/>
      <c r="D240" s="198"/>
    </row>
    <row r="241" spans="1:4">
      <c r="A241" s="196" t="s">
        <v>2283</v>
      </c>
      <c r="B241" s="201" t="s">
        <v>2284</v>
      </c>
      <c r="C241" s="198"/>
      <c r="D241" s="198"/>
    </row>
    <row r="242" spans="1:4">
      <c r="A242" s="196" t="s">
        <v>2285</v>
      </c>
      <c r="B242" s="201" t="s">
        <v>2286</v>
      </c>
      <c r="C242" s="198"/>
      <c r="D242" s="198"/>
    </row>
    <row r="243" spans="1:4">
      <c r="A243" s="196" t="s">
        <v>2287</v>
      </c>
      <c r="B243" s="201" t="s">
        <v>2288</v>
      </c>
      <c r="C243" s="198"/>
      <c r="D243" s="198"/>
    </row>
    <row r="244" spans="1:4">
      <c r="A244" s="196" t="s">
        <v>2289</v>
      </c>
      <c r="B244" s="201" t="s">
        <v>2290</v>
      </c>
      <c r="C244" s="198"/>
      <c r="D244" s="198"/>
    </row>
    <row r="245" spans="1:4">
      <c r="A245" s="196" t="s">
        <v>2291</v>
      </c>
      <c r="B245" s="201" t="s">
        <v>2292</v>
      </c>
      <c r="C245" s="198"/>
      <c r="D245" s="198"/>
    </row>
    <row r="246" spans="1:4">
      <c r="A246" s="196" t="s">
        <v>2293</v>
      </c>
      <c r="B246" s="201" t="s">
        <v>2294</v>
      </c>
      <c r="C246" s="198"/>
      <c r="D246" s="198"/>
    </row>
    <row r="247" spans="1:4">
      <c r="A247" s="196" t="s">
        <v>2295</v>
      </c>
      <c r="B247" s="201" t="s">
        <v>4236</v>
      </c>
      <c r="C247" s="198"/>
      <c r="D247" s="198"/>
    </row>
    <row r="248" spans="1:4">
      <c r="A248" s="196" t="s">
        <v>4237</v>
      </c>
      <c r="B248" s="201" t="s">
        <v>4238</v>
      </c>
      <c r="C248" s="198"/>
      <c r="D248" s="198"/>
    </row>
    <row r="249" spans="1:4">
      <c r="A249" s="196" t="s">
        <v>4239</v>
      </c>
      <c r="B249" s="201" t="s">
        <v>4240</v>
      </c>
      <c r="C249" s="198"/>
      <c r="D249" s="198"/>
    </row>
    <row r="250" spans="1:4">
      <c r="A250" s="196" t="s">
        <v>4241</v>
      </c>
      <c r="B250" s="201" t="s">
        <v>4242</v>
      </c>
      <c r="C250" s="198"/>
      <c r="D250" s="198"/>
    </row>
    <row r="251" spans="1:4">
      <c r="A251" s="196" t="s">
        <v>4243</v>
      </c>
      <c r="B251" s="201" t="s">
        <v>4244</v>
      </c>
      <c r="C251" s="198"/>
      <c r="D251" s="198"/>
    </row>
    <row r="252" spans="1:4">
      <c r="A252" s="196" t="s">
        <v>4245</v>
      </c>
      <c r="B252" s="201" t="s">
        <v>4246</v>
      </c>
      <c r="C252" s="198"/>
      <c r="D252" s="198"/>
    </row>
    <row r="253" spans="1:4">
      <c r="A253" s="196" t="s">
        <v>4247</v>
      </c>
      <c r="B253" s="201" t="s">
        <v>4248</v>
      </c>
      <c r="C253" s="198"/>
      <c r="D253" s="198"/>
    </row>
    <row r="254" spans="1:4">
      <c r="A254" s="196" t="s">
        <v>4249</v>
      </c>
      <c r="B254" s="201" t="s">
        <v>4250</v>
      </c>
      <c r="C254" s="198"/>
      <c r="D254" s="198"/>
    </row>
    <row r="255" spans="1:4">
      <c r="A255" s="196" t="s">
        <v>4251</v>
      </c>
      <c r="B255" s="201" t="s">
        <v>4252</v>
      </c>
      <c r="C255" s="198"/>
      <c r="D255" s="198"/>
    </row>
    <row r="256" spans="1:4">
      <c r="A256" s="196" t="s">
        <v>4253</v>
      </c>
      <c r="B256" s="201" t="s">
        <v>4254</v>
      </c>
      <c r="C256" s="198"/>
      <c r="D256" s="198"/>
    </row>
    <row r="257" spans="1:4">
      <c r="A257" s="196" t="s">
        <v>4255</v>
      </c>
      <c r="B257" t="s">
        <v>4256</v>
      </c>
      <c r="C257" s="198"/>
      <c r="D257" s="198"/>
    </row>
    <row r="258" spans="1:4">
      <c r="A258" s="196" t="s">
        <v>4257</v>
      </c>
      <c r="B258" t="s">
        <v>4258</v>
      </c>
      <c r="C258" s="198"/>
      <c r="D258" s="198"/>
    </row>
    <row r="259" spans="1:4">
      <c r="A259" s="196" t="s">
        <v>4259</v>
      </c>
      <c r="B259" s="205" t="s">
        <v>4260</v>
      </c>
      <c r="C259" s="198"/>
      <c r="D259" s="198"/>
    </row>
    <row r="260" spans="1:4">
      <c r="A260" s="196" t="s">
        <v>4261</v>
      </c>
      <c r="B260" s="205" t="s">
        <v>4262</v>
      </c>
      <c r="C260" s="198"/>
      <c r="D260" s="198"/>
    </row>
    <row r="261" spans="1:4">
      <c r="A261" s="196" t="s">
        <v>4263</v>
      </c>
      <c r="B261" s="201" t="s">
        <v>4264</v>
      </c>
      <c r="C261" s="198"/>
      <c r="D261" s="198"/>
    </row>
    <row r="262" spans="1:4">
      <c r="A262" s="196" t="s">
        <v>4265</v>
      </c>
      <c r="B262" s="201" t="s">
        <v>4266</v>
      </c>
      <c r="C262" s="198"/>
      <c r="D262" s="198"/>
    </row>
    <row r="263" spans="1:4">
      <c r="A263" s="196" t="s">
        <v>4267</v>
      </c>
      <c r="B263" s="205" t="s">
        <v>4268</v>
      </c>
      <c r="C263" s="198"/>
      <c r="D263" s="198"/>
    </row>
    <row r="264" spans="1:4">
      <c r="A264" s="196" t="s">
        <v>4269</v>
      </c>
      <c r="B264" s="205" t="s">
        <v>4270</v>
      </c>
      <c r="C264" s="198"/>
      <c r="D264" s="198"/>
    </row>
    <row r="265" spans="1:4" ht="25.5">
      <c r="A265" s="196" t="s">
        <v>4271</v>
      </c>
      <c r="B265" s="205" t="s">
        <v>4272</v>
      </c>
      <c r="C265" s="198"/>
      <c r="D265" s="198"/>
    </row>
    <row r="266" spans="1:4" ht="25.5">
      <c r="A266" s="196" t="s">
        <v>4273</v>
      </c>
      <c r="B266" s="205" t="s">
        <v>4274</v>
      </c>
      <c r="C266" s="198"/>
      <c r="D266" s="198"/>
    </row>
    <row r="267" spans="1:4" ht="18.75">
      <c r="A267" s="195">
        <v>6</v>
      </c>
      <c r="B267" s="203" t="s">
        <v>4275</v>
      </c>
      <c r="C267" s="194"/>
      <c r="D267" s="194"/>
    </row>
    <row r="268" spans="1:4">
      <c r="A268" s="196" t="s">
        <v>4276</v>
      </c>
      <c r="B268" s="205" t="s">
        <v>4277</v>
      </c>
      <c r="C268" s="198"/>
      <c r="D268" s="198"/>
    </row>
    <row r="269" spans="1:4">
      <c r="A269" s="196" t="s">
        <v>4278</v>
      </c>
      <c r="B269" s="205" t="s">
        <v>4279</v>
      </c>
      <c r="C269" s="198"/>
      <c r="D269" s="198"/>
    </row>
    <row r="270" spans="1:4">
      <c r="A270" s="196" t="s">
        <v>4280</v>
      </c>
      <c r="B270" s="201" t="s">
        <v>4281</v>
      </c>
      <c r="C270" s="198"/>
      <c r="D270" s="198"/>
    </row>
    <row r="271" spans="1:4">
      <c r="A271" s="196" t="s">
        <v>4282</v>
      </c>
      <c r="B271" s="201" t="s">
        <v>2920</v>
      </c>
      <c r="C271" s="198"/>
      <c r="D271" s="198"/>
    </row>
    <row r="272" spans="1:4">
      <c r="A272" s="196" t="s">
        <v>2921</v>
      </c>
      <c r="B272" s="201" t="s">
        <v>2922</v>
      </c>
      <c r="C272" s="198"/>
      <c r="D272" s="198"/>
    </row>
    <row r="273" spans="1:4" ht="25.5">
      <c r="A273" s="196" t="s">
        <v>2923</v>
      </c>
      <c r="B273" s="201" t="s">
        <v>2924</v>
      </c>
      <c r="C273" s="198"/>
      <c r="D273" s="198"/>
    </row>
    <row r="274" spans="1:4" ht="25.5">
      <c r="A274" s="196" t="s">
        <v>2925</v>
      </c>
      <c r="B274" s="201" t="s">
        <v>2926</v>
      </c>
      <c r="C274" s="198"/>
      <c r="D274" s="198"/>
    </row>
    <row r="275" spans="1:4">
      <c r="A275" s="196" t="s">
        <v>2927</v>
      </c>
      <c r="B275" s="201" t="s">
        <v>2928</v>
      </c>
      <c r="C275" s="198"/>
      <c r="D275" s="198"/>
    </row>
    <row r="276" spans="1:4">
      <c r="A276" s="196" t="s">
        <v>2929</v>
      </c>
      <c r="B276" s="205" t="s">
        <v>2930</v>
      </c>
      <c r="C276" s="198"/>
      <c r="D276" s="198"/>
    </row>
    <row r="277" spans="1:4">
      <c r="A277" s="196" t="s">
        <v>2931</v>
      </c>
      <c r="B277" s="205" t="s">
        <v>2932</v>
      </c>
      <c r="C277" s="198"/>
      <c r="D277" s="198"/>
    </row>
    <row r="278" spans="1:4">
      <c r="A278" s="196" t="s">
        <v>2933</v>
      </c>
      <c r="B278" s="205" t="s">
        <v>2934</v>
      </c>
      <c r="C278" s="198"/>
      <c r="D278" s="198"/>
    </row>
    <row r="279" spans="1:4">
      <c r="A279" s="196" t="s">
        <v>2935</v>
      </c>
      <c r="B279" s="205" t="s">
        <v>2936</v>
      </c>
      <c r="C279" s="198"/>
      <c r="D279" s="198"/>
    </row>
    <row r="280" spans="1:4">
      <c r="A280" s="196" t="s">
        <v>2937</v>
      </c>
      <c r="B280" s="205" t="s">
        <v>2938</v>
      </c>
      <c r="C280" s="198"/>
      <c r="D280" s="198"/>
    </row>
    <row r="281" spans="1:4">
      <c r="A281" s="196" t="s">
        <v>2939</v>
      </c>
      <c r="B281" s="205" t="s">
        <v>2940</v>
      </c>
      <c r="C281" s="198"/>
      <c r="D281" s="198"/>
    </row>
    <row r="282" spans="1:4">
      <c r="A282" s="196" t="s">
        <v>2941</v>
      </c>
      <c r="B282" s="205" t="s">
        <v>2942</v>
      </c>
      <c r="C282" s="198"/>
      <c r="D282" s="198"/>
    </row>
    <row r="283" spans="1:4">
      <c r="A283" s="196" t="s">
        <v>2943</v>
      </c>
      <c r="B283" s="201" t="s">
        <v>2944</v>
      </c>
      <c r="C283" s="198"/>
      <c r="D283" s="198"/>
    </row>
    <row r="284" spans="1:4">
      <c r="A284" s="202" t="s">
        <v>2945</v>
      </c>
      <c r="B284" s="204" t="s">
        <v>2946</v>
      </c>
      <c r="C284" s="198"/>
      <c r="D284" s="198"/>
    </row>
    <row r="285" spans="1:4">
      <c r="A285" s="202" t="s">
        <v>2947</v>
      </c>
      <c r="B285" s="204" t="s">
        <v>2948</v>
      </c>
      <c r="C285" s="198"/>
      <c r="D285" s="198"/>
    </row>
    <row r="286" spans="1:4">
      <c r="A286" s="196" t="s">
        <v>2949</v>
      </c>
      <c r="B286" s="204" t="s">
        <v>2950</v>
      </c>
      <c r="C286" s="198"/>
      <c r="D286" s="198"/>
    </row>
    <row r="287" spans="1:4">
      <c r="A287" s="196" t="s">
        <v>2951</v>
      </c>
      <c r="B287" s="201" t="s">
        <v>2952</v>
      </c>
      <c r="C287" s="198"/>
      <c r="D287" s="198"/>
    </row>
    <row r="288" spans="1:4">
      <c r="A288" s="196" t="s">
        <v>2953</v>
      </c>
      <c r="B288" s="201" t="s">
        <v>2954</v>
      </c>
      <c r="C288" s="198"/>
      <c r="D288" s="198"/>
    </row>
    <row r="289" spans="1:4">
      <c r="A289" s="196" t="s">
        <v>2955</v>
      </c>
      <c r="B289" s="201" t="s">
        <v>2956</v>
      </c>
      <c r="C289" s="198"/>
      <c r="D289" s="198"/>
    </row>
    <row r="290" spans="1:4">
      <c r="A290" s="196" t="s">
        <v>2957</v>
      </c>
      <c r="B290" s="201" t="s">
        <v>2958</v>
      </c>
      <c r="C290" s="198"/>
      <c r="D290" s="198"/>
    </row>
    <row r="291" spans="1:4">
      <c r="A291" s="196" t="s">
        <v>2959</v>
      </c>
      <c r="B291" s="201" t="s">
        <v>2960</v>
      </c>
      <c r="C291" s="198"/>
      <c r="D291" s="198"/>
    </row>
    <row r="292" spans="1:4">
      <c r="A292" s="196" t="s">
        <v>2961</v>
      </c>
      <c r="B292" s="201" t="s">
        <v>2962</v>
      </c>
      <c r="C292" s="198"/>
      <c r="D292" s="198"/>
    </row>
    <row r="293" spans="1:4">
      <c r="A293" s="196" t="s">
        <v>2963</v>
      </c>
      <c r="B293" s="201" t="s">
        <v>2964</v>
      </c>
      <c r="C293" s="198"/>
      <c r="D293" s="198"/>
    </row>
    <row r="294" spans="1:4">
      <c r="A294" s="196" t="s">
        <v>2965</v>
      </c>
      <c r="B294" s="201" t="s">
        <v>2966</v>
      </c>
      <c r="C294" s="198"/>
      <c r="D294" s="198"/>
    </row>
    <row r="295" spans="1:4">
      <c r="A295" s="196" t="s">
        <v>2967</v>
      </c>
      <c r="B295" s="201" t="s">
        <v>2968</v>
      </c>
      <c r="C295" s="198"/>
      <c r="D295" s="198"/>
    </row>
    <row r="296" spans="1:4">
      <c r="A296" s="196" t="s">
        <v>2969</v>
      </c>
      <c r="B296" s="201" t="s">
        <v>2970</v>
      </c>
      <c r="C296" s="198"/>
      <c r="D296" s="198"/>
    </row>
    <row r="297" spans="1:4">
      <c r="A297" s="196" t="s">
        <v>2971</v>
      </c>
      <c r="B297" s="201" t="s">
        <v>2972</v>
      </c>
      <c r="C297" s="198"/>
      <c r="D297" s="198"/>
    </row>
    <row r="298" spans="1:4">
      <c r="A298" s="196" t="s">
        <v>2973</v>
      </c>
      <c r="B298" s="201" t="s">
        <v>2974</v>
      </c>
      <c r="C298" s="198"/>
      <c r="D298" s="198"/>
    </row>
    <row r="299" spans="1:4">
      <c r="A299" s="196" t="s">
        <v>2975</v>
      </c>
      <c r="B299" s="201" t="s">
        <v>2976</v>
      </c>
      <c r="C299" s="198"/>
      <c r="D299" s="198"/>
    </row>
    <row r="300" spans="1:4">
      <c r="A300" s="196" t="s">
        <v>2977</v>
      </c>
      <c r="B300" s="201" t="s">
        <v>2978</v>
      </c>
      <c r="C300" s="198"/>
      <c r="D300" s="198"/>
    </row>
    <row r="301" spans="1:4">
      <c r="A301" s="196" t="s">
        <v>2979</v>
      </c>
      <c r="B301" s="201" t="s">
        <v>2980</v>
      </c>
      <c r="C301" s="198"/>
      <c r="D301" s="198"/>
    </row>
    <row r="302" spans="1:4">
      <c r="A302" s="196" t="s">
        <v>2981</v>
      </c>
      <c r="B302" s="201" t="s">
        <v>2982</v>
      </c>
      <c r="C302" s="198"/>
      <c r="D302" s="198"/>
    </row>
    <row r="303" spans="1:4">
      <c r="A303" s="196" t="s">
        <v>2983</v>
      </c>
      <c r="B303" s="201" t="s">
        <v>2984</v>
      </c>
      <c r="C303" s="198"/>
      <c r="D303" s="198"/>
    </row>
    <row r="304" spans="1:4">
      <c r="A304" s="196" t="s">
        <v>2985</v>
      </c>
      <c r="B304" s="201" t="s">
        <v>2986</v>
      </c>
      <c r="C304" s="198"/>
      <c r="D304" s="198"/>
    </row>
    <row r="305" spans="1:4">
      <c r="A305" s="196" t="s">
        <v>2987</v>
      </c>
      <c r="B305" s="201" t="s">
        <v>2988</v>
      </c>
      <c r="C305" s="198"/>
      <c r="D305" s="198"/>
    </row>
    <row r="306" spans="1:4">
      <c r="A306" s="196" t="s">
        <v>2989</v>
      </c>
      <c r="B306" s="201" t="s">
        <v>2990</v>
      </c>
      <c r="C306" s="198"/>
      <c r="D306" s="198"/>
    </row>
    <row r="307" spans="1:4">
      <c r="A307" s="196" t="s">
        <v>2991</v>
      </c>
      <c r="B307" s="205" t="s">
        <v>2992</v>
      </c>
      <c r="C307" s="198"/>
      <c r="D307" s="198"/>
    </row>
    <row r="308" spans="1:4">
      <c r="A308" s="196" t="s">
        <v>2993</v>
      </c>
      <c r="B308" s="205" t="s">
        <v>2994</v>
      </c>
      <c r="C308" s="198"/>
      <c r="D308" s="198"/>
    </row>
    <row r="309" spans="1:4">
      <c r="A309" s="196" t="s">
        <v>2995</v>
      </c>
      <c r="B309" s="205" t="s">
        <v>2996</v>
      </c>
      <c r="C309" s="198"/>
      <c r="D309" s="198"/>
    </row>
    <row r="310" spans="1:4" ht="25.5">
      <c r="A310" s="196" t="s">
        <v>2997</v>
      </c>
      <c r="B310" s="205" t="s">
        <v>2998</v>
      </c>
      <c r="C310" s="198"/>
      <c r="D310" s="198"/>
    </row>
    <row r="311" spans="1:4" ht="25.5">
      <c r="A311" s="196" t="s">
        <v>2999</v>
      </c>
      <c r="B311" s="205" t="s">
        <v>1147</v>
      </c>
      <c r="C311" s="198"/>
      <c r="D311" s="198"/>
    </row>
    <row r="312" spans="1:4">
      <c r="A312" s="196" t="s">
        <v>1148</v>
      </c>
      <c r="B312" s="205" t="s">
        <v>1149</v>
      </c>
      <c r="C312" s="198"/>
      <c r="D312" s="198"/>
    </row>
    <row r="313" spans="1:4">
      <c r="A313" s="196" t="s">
        <v>1150</v>
      </c>
      <c r="B313" s="205" t="s">
        <v>1151</v>
      </c>
      <c r="C313" s="198"/>
      <c r="D313" s="198"/>
    </row>
    <row r="314" spans="1:4" ht="37.5">
      <c r="A314" s="195">
        <v>7</v>
      </c>
      <c r="B314" s="203" t="s">
        <v>1152</v>
      </c>
      <c r="C314" s="194"/>
      <c r="D314" s="194"/>
    </row>
    <row r="315" spans="1:4">
      <c r="A315" s="196" t="s">
        <v>1153</v>
      </c>
      <c r="B315" s="205" t="s">
        <v>1154</v>
      </c>
      <c r="C315" s="198"/>
      <c r="D315" s="198"/>
    </row>
    <row r="316" spans="1:4">
      <c r="A316" s="196" t="s">
        <v>1155</v>
      </c>
      <c r="B316" s="205" t="s">
        <v>1156</v>
      </c>
      <c r="C316" s="198"/>
      <c r="D316" s="198"/>
    </row>
    <row r="317" spans="1:4">
      <c r="A317" s="196" t="s">
        <v>1157</v>
      </c>
      <c r="B317" s="205" t="s">
        <v>1158</v>
      </c>
      <c r="C317" s="198"/>
      <c r="D317" s="198"/>
    </row>
    <row r="318" spans="1:4">
      <c r="A318" s="196" t="s">
        <v>1159</v>
      </c>
      <c r="B318" s="205" t="s">
        <v>1160</v>
      </c>
      <c r="C318" s="198"/>
      <c r="D318" s="198"/>
    </row>
    <row r="319" spans="1:4">
      <c r="A319" s="196" t="s">
        <v>1161</v>
      </c>
      <c r="B319" s="205" t="s">
        <v>1162</v>
      </c>
      <c r="C319" s="198"/>
      <c r="D319" s="198"/>
    </row>
    <row r="320" spans="1:4" ht="25.5">
      <c r="A320" s="196" t="s">
        <v>1163</v>
      </c>
      <c r="B320" s="205" t="s">
        <v>1164</v>
      </c>
      <c r="C320" s="198"/>
      <c r="D320" s="198"/>
    </row>
    <row r="321" spans="1:4" ht="25.5">
      <c r="A321" s="196" t="s">
        <v>1165</v>
      </c>
      <c r="B321" s="205" t="s">
        <v>2632</v>
      </c>
      <c r="C321" s="198"/>
      <c r="D321" s="198"/>
    </row>
    <row r="322" spans="1:4" ht="25.5">
      <c r="A322" s="196" t="s">
        <v>2633</v>
      </c>
      <c r="B322" s="204" t="s">
        <v>2634</v>
      </c>
      <c r="C322" s="198"/>
      <c r="D322" s="198"/>
    </row>
    <row r="323" spans="1:4" ht="25.5">
      <c r="A323" s="196" t="s">
        <v>2635</v>
      </c>
      <c r="B323" s="204" t="s">
        <v>2636</v>
      </c>
      <c r="C323" s="198"/>
      <c r="D323" s="198"/>
    </row>
    <row r="324" spans="1:4">
      <c r="A324" s="196" t="s">
        <v>2637</v>
      </c>
      <c r="B324" t="s">
        <v>2638</v>
      </c>
      <c r="C324" s="198"/>
      <c r="D324" s="198"/>
    </row>
    <row r="325" spans="1:4">
      <c r="A325" s="196" t="s">
        <v>2639</v>
      </c>
      <c r="B325" t="s">
        <v>2640</v>
      </c>
      <c r="C325" s="198"/>
      <c r="D325" s="198"/>
    </row>
    <row r="326" spans="1:4" ht="25.5">
      <c r="A326" s="196" t="s">
        <v>2641</v>
      </c>
      <c r="B326" s="205" t="s">
        <v>2642</v>
      </c>
      <c r="C326" s="198"/>
      <c r="D326" s="198"/>
    </row>
    <row r="327" spans="1:4" ht="25.5">
      <c r="A327" s="196" t="s">
        <v>2643</v>
      </c>
      <c r="B327" s="205" t="s">
        <v>2644</v>
      </c>
      <c r="C327" s="198"/>
      <c r="D327" s="198"/>
    </row>
    <row r="328" spans="1:4">
      <c r="A328" s="196" t="s">
        <v>2645</v>
      </c>
      <c r="B328" s="204" t="s">
        <v>2646</v>
      </c>
      <c r="C328" s="198"/>
      <c r="D328" s="198"/>
    </row>
    <row r="329" spans="1:4">
      <c r="A329" s="196" t="s">
        <v>2647</v>
      </c>
      <c r="B329" s="204" t="s">
        <v>2648</v>
      </c>
      <c r="C329" s="198"/>
      <c r="D329" s="198"/>
    </row>
    <row r="330" spans="1:4" ht="25.5">
      <c r="A330" s="196" t="s">
        <v>2649</v>
      </c>
      <c r="B330" s="205" t="s">
        <v>2650</v>
      </c>
      <c r="C330" s="198"/>
      <c r="D330" s="198"/>
    </row>
    <row r="331" spans="1:4" ht="25.5">
      <c r="A331" s="196" t="s">
        <v>2651</v>
      </c>
      <c r="B331" s="205" t="s">
        <v>2652</v>
      </c>
      <c r="C331" s="198"/>
      <c r="D331" s="198"/>
    </row>
    <row r="332" spans="1:4">
      <c r="A332" s="196" t="s">
        <v>2653</v>
      </c>
      <c r="B332" s="201" t="s">
        <v>2654</v>
      </c>
      <c r="C332" s="198"/>
      <c r="D332" s="198"/>
    </row>
    <row r="333" spans="1:4">
      <c r="A333" s="196" t="s">
        <v>2655</v>
      </c>
      <c r="B333" s="201" t="s">
        <v>2656</v>
      </c>
      <c r="C333" s="198"/>
      <c r="D333" s="198"/>
    </row>
    <row r="334" spans="1:4">
      <c r="A334" s="196" t="s">
        <v>2657</v>
      </c>
      <c r="B334" s="201" t="s">
        <v>4019</v>
      </c>
      <c r="C334" s="198"/>
      <c r="D334" s="198"/>
    </row>
    <row r="335" spans="1:4" ht="25.5">
      <c r="A335" s="196" t="s">
        <v>4020</v>
      </c>
      <c r="B335" s="201" t="s">
        <v>4021</v>
      </c>
      <c r="C335" s="198"/>
      <c r="D335" s="198"/>
    </row>
    <row r="336" spans="1:4" ht="25.5">
      <c r="A336" s="196" t="s">
        <v>4022</v>
      </c>
      <c r="B336" s="201" t="s">
        <v>4023</v>
      </c>
      <c r="C336" s="198"/>
      <c r="D336" s="198"/>
    </row>
    <row r="337" spans="1:4">
      <c r="A337" s="196" t="s">
        <v>4024</v>
      </c>
      <c r="B337" s="201" t="s">
        <v>4025</v>
      </c>
      <c r="C337" s="198"/>
      <c r="D337" s="198"/>
    </row>
    <row r="338" spans="1:4">
      <c r="A338" s="196" t="s">
        <v>4026</v>
      </c>
      <c r="B338" s="201" t="s">
        <v>4027</v>
      </c>
      <c r="C338" s="198"/>
      <c r="D338" s="198"/>
    </row>
    <row r="339" spans="1:4" ht="25.5">
      <c r="A339" s="196" t="s">
        <v>4028</v>
      </c>
      <c r="B339" s="201" t="s">
        <v>4029</v>
      </c>
      <c r="C339" s="198"/>
      <c r="D339" s="198"/>
    </row>
    <row r="340" spans="1:4" ht="25.5">
      <c r="A340" s="196" t="s">
        <v>4030</v>
      </c>
      <c r="B340" s="201" t="s">
        <v>4031</v>
      </c>
      <c r="C340" s="198"/>
      <c r="D340" s="198"/>
    </row>
    <row r="341" spans="1:4">
      <c r="A341" s="196" t="s">
        <v>4032</v>
      </c>
      <c r="B341" s="201" t="s">
        <v>4033</v>
      </c>
      <c r="C341" s="198"/>
      <c r="D341" s="198"/>
    </row>
    <row r="342" spans="1:4">
      <c r="A342" s="196" t="s">
        <v>4034</v>
      </c>
      <c r="B342" s="201" t="s">
        <v>4035</v>
      </c>
      <c r="C342" s="198"/>
      <c r="D342" s="198"/>
    </row>
    <row r="343" spans="1:4" ht="37.5">
      <c r="A343" s="195">
        <v>8</v>
      </c>
      <c r="B343" s="203" t="s">
        <v>4036</v>
      </c>
      <c r="C343" s="194"/>
      <c r="D343" s="194"/>
    </row>
    <row r="344" spans="1:4" ht="25.5">
      <c r="A344" s="206" t="s">
        <v>4037</v>
      </c>
      <c r="B344" s="204" t="s">
        <v>4038</v>
      </c>
      <c r="C344" s="198"/>
      <c r="D344" s="198"/>
    </row>
    <row r="345" spans="1:4" ht="25.5">
      <c r="A345" s="206" t="s">
        <v>4039</v>
      </c>
      <c r="B345" s="204" t="s">
        <v>4040</v>
      </c>
      <c r="C345" s="198"/>
      <c r="D345" s="198"/>
    </row>
    <row r="346" spans="1:4">
      <c r="A346" s="196" t="s">
        <v>4041</v>
      </c>
      <c r="B346" s="201" t="s">
        <v>4042</v>
      </c>
      <c r="C346" s="198"/>
      <c r="D346" s="198"/>
    </row>
    <row r="347" spans="1:4">
      <c r="A347" s="196" t="s">
        <v>4043</v>
      </c>
      <c r="B347" s="201" t="s">
        <v>4044</v>
      </c>
      <c r="C347" s="198"/>
      <c r="D347" s="198"/>
    </row>
    <row r="348" spans="1:4">
      <c r="A348" s="202" t="s">
        <v>4045</v>
      </c>
      <c r="B348" s="204" t="s">
        <v>4046</v>
      </c>
      <c r="C348" s="198"/>
      <c r="D348" s="198"/>
    </row>
    <row r="349" spans="1:4">
      <c r="A349" s="202" t="s">
        <v>4047</v>
      </c>
      <c r="B349" s="204" t="s">
        <v>4048</v>
      </c>
      <c r="C349" s="198"/>
      <c r="D349" s="198"/>
    </row>
    <row r="350" spans="1:4">
      <c r="A350" s="202" t="s">
        <v>4049</v>
      </c>
      <c r="B350" s="204" t="s">
        <v>4050</v>
      </c>
      <c r="C350" s="198"/>
      <c r="D350" s="198"/>
    </row>
    <row r="351" spans="1:4">
      <c r="A351" s="202" t="s">
        <v>4051</v>
      </c>
      <c r="B351" s="204" t="s">
        <v>4052</v>
      </c>
      <c r="C351" s="198"/>
      <c r="D351" s="198"/>
    </row>
    <row r="352" spans="1:4">
      <c r="A352" s="202" t="s">
        <v>4053</v>
      </c>
      <c r="B352" s="204" t="s">
        <v>4054</v>
      </c>
      <c r="C352" s="198"/>
      <c r="D352" s="198"/>
    </row>
    <row r="353" spans="1:4">
      <c r="A353" s="196" t="s">
        <v>4055</v>
      </c>
      <c r="B353" s="205" t="s">
        <v>4056</v>
      </c>
      <c r="C353" s="198"/>
      <c r="D353" s="198"/>
    </row>
    <row r="354" spans="1:4">
      <c r="A354" s="196" t="s">
        <v>4057</v>
      </c>
      <c r="B354" s="205" t="s">
        <v>4058</v>
      </c>
      <c r="C354" s="198"/>
      <c r="D354" s="198"/>
    </row>
    <row r="355" spans="1:4">
      <c r="A355" s="196" t="s">
        <v>4059</v>
      </c>
      <c r="B355" s="201" t="s">
        <v>4060</v>
      </c>
      <c r="C355" s="198"/>
      <c r="D355" s="198"/>
    </row>
    <row r="356" spans="1:4">
      <c r="A356" s="196" t="s">
        <v>4061</v>
      </c>
      <c r="B356" s="201" t="s">
        <v>4062</v>
      </c>
      <c r="C356" s="198"/>
      <c r="D356" s="198"/>
    </row>
    <row r="357" spans="1:4">
      <c r="A357" s="196" t="s">
        <v>4063</v>
      </c>
      <c r="B357" s="201" t="s">
        <v>4064</v>
      </c>
      <c r="C357" s="198"/>
      <c r="D357" s="198"/>
    </row>
    <row r="358" spans="1:4">
      <c r="A358" s="196" t="s">
        <v>4065</v>
      </c>
      <c r="B358" s="201" t="s">
        <v>4066</v>
      </c>
      <c r="C358" s="198"/>
      <c r="D358" s="198"/>
    </row>
    <row r="359" spans="1:4">
      <c r="A359" s="196" t="s">
        <v>4067</v>
      </c>
      <c r="B359" s="201" t="s">
        <v>4068</v>
      </c>
      <c r="C359" s="198"/>
      <c r="D359" s="198"/>
    </row>
    <row r="360" spans="1:4">
      <c r="A360" s="196" t="s">
        <v>4069</v>
      </c>
      <c r="B360" s="201" t="s">
        <v>4068</v>
      </c>
      <c r="C360" s="198"/>
      <c r="D360" s="198"/>
    </row>
    <row r="361" spans="1:4">
      <c r="A361" s="196" t="s">
        <v>4070</v>
      </c>
      <c r="B361" s="205" t="s">
        <v>3732</v>
      </c>
      <c r="C361" s="198"/>
      <c r="D361" s="198"/>
    </row>
    <row r="362" spans="1:4">
      <c r="A362" s="196" t="s">
        <v>3733</v>
      </c>
      <c r="B362" s="205" t="s">
        <v>3734</v>
      </c>
      <c r="C362" s="198"/>
      <c r="D362" s="198"/>
    </row>
    <row r="363" spans="1:4">
      <c r="A363" s="196" t="s">
        <v>3735</v>
      </c>
      <c r="B363" s="201" t="s">
        <v>3736</v>
      </c>
      <c r="C363" s="198"/>
      <c r="D363" s="198"/>
    </row>
    <row r="364" spans="1:4" ht="25.5">
      <c r="A364" s="196" t="s">
        <v>3737</v>
      </c>
      <c r="B364" s="201" t="s">
        <v>3738</v>
      </c>
      <c r="C364" s="198"/>
      <c r="D364" s="198"/>
    </row>
    <row r="365" spans="1:4" ht="25.5">
      <c r="A365" s="196" t="s">
        <v>3739</v>
      </c>
      <c r="B365" s="201" t="s">
        <v>3740</v>
      </c>
      <c r="C365" s="198"/>
      <c r="D365" s="198"/>
    </row>
    <row r="366" spans="1:4" ht="25.5">
      <c r="A366" s="196" t="s">
        <v>3741</v>
      </c>
      <c r="B366" s="201" t="s">
        <v>1909</v>
      </c>
      <c r="C366" s="198"/>
      <c r="D366" s="198"/>
    </row>
    <row r="367" spans="1:4" ht="25.5">
      <c r="A367" s="196" t="s">
        <v>1910</v>
      </c>
      <c r="B367" s="201" t="s">
        <v>1911</v>
      </c>
      <c r="C367" s="198"/>
      <c r="D367" s="198"/>
    </row>
    <row r="368" spans="1:4" ht="25.5">
      <c r="A368" s="196" t="s">
        <v>1912</v>
      </c>
      <c r="B368" s="201" t="s">
        <v>1913</v>
      </c>
      <c r="C368" s="198"/>
      <c r="D368" s="198"/>
    </row>
    <row r="369" spans="1:4">
      <c r="A369" s="196" t="s">
        <v>1914</v>
      </c>
      <c r="B369" s="201" t="s">
        <v>1915</v>
      </c>
      <c r="C369" s="198"/>
      <c r="D369" s="198"/>
    </row>
    <row r="370" spans="1:4">
      <c r="A370" s="196" t="s">
        <v>1916</v>
      </c>
      <c r="B370" s="201" t="s">
        <v>1917</v>
      </c>
      <c r="C370" s="198"/>
      <c r="D370" s="198"/>
    </row>
    <row r="371" spans="1:4">
      <c r="A371" s="196" t="s">
        <v>1918</v>
      </c>
      <c r="B371" s="204" t="s">
        <v>1919</v>
      </c>
      <c r="C371" s="198"/>
      <c r="D371" s="198"/>
    </row>
    <row r="372" spans="1:4">
      <c r="A372" s="196" t="s">
        <v>1920</v>
      </c>
      <c r="B372" s="204" t="s">
        <v>1921</v>
      </c>
      <c r="C372" s="198"/>
      <c r="D372" s="198"/>
    </row>
    <row r="373" spans="1:4">
      <c r="A373" s="196" t="s">
        <v>1922</v>
      </c>
      <c r="B373" s="201" t="s">
        <v>1923</v>
      </c>
      <c r="C373" s="198"/>
      <c r="D373" s="198"/>
    </row>
    <row r="374" spans="1:4">
      <c r="A374" s="196" t="s">
        <v>1924</v>
      </c>
      <c r="B374" s="204" t="s">
        <v>1925</v>
      </c>
      <c r="C374" s="198"/>
      <c r="D374" s="198"/>
    </row>
    <row r="375" spans="1:4">
      <c r="A375" s="196" t="s">
        <v>1926</v>
      </c>
      <c r="B375" s="204" t="s">
        <v>1927</v>
      </c>
      <c r="C375" s="198"/>
      <c r="D375" s="198"/>
    </row>
    <row r="376" spans="1:4">
      <c r="A376" s="196" t="s">
        <v>1928</v>
      </c>
      <c r="B376" s="201" t="s">
        <v>1929</v>
      </c>
      <c r="C376" s="198"/>
      <c r="D376" s="198"/>
    </row>
    <row r="377" spans="1:4" ht="25.5">
      <c r="A377" s="196" t="s">
        <v>1146</v>
      </c>
      <c r="B377" s="201" t="s">
        <v>1404</v>
      </c>
      <c r="C377" s="198"/>
      <c r="D377" s="198"/>
    </row>
    <row r="378" spans="1:4" ht="25.5">
      <c r="A378" s="196" t="s">
        <v>1405</v>
      </c>
      <c r="B378" s="201" t="s">
        <v>1406</v>
      </c>
      <c r="C378" s="198"/>
      <c r="D378" s="198"/>
    </row>
    <row r="379" spans="1:4">
      <c r="A379" s="196" t="s">
        <v>1407</v>
      </c>
      <c r="B379" s="204" t="s">
        <v>1408</v>
      </c>
      <c r="C379" s="198"/>
      <c r="D379" s="198"/>
    </row>
    <row r="380" spans="1:4">
      <c r="A380" s="196" t="s">
        <v>1409</v>
      </c>
      <c r="B380" s="204" t="s">
        <v>1410</v>
      </c>
      <c r="C380" s="198"/>
      <c r="D380" s="198"/>
    </row>
    <row r="381" spans="1:4">
      <c r="A381" s="196" t="s">
        <v>1411</v>
      </c>
      <c r="B381" s="204" t="s">
        <v>1412</v>
      </c>
      <c r="C381" s="198"/>
      <c r="D381" s="198"/>
    </row>
    <row r="382" spans="1:4">
      <c r="A382" s="196" t="s">
        <v>1413</v>
      </c>
      <c r="B382" s="201" t="s">
        <v>1414</v>
      </c>
      <c r="C382" s="198"/>
      <c r="D382" s="198"/>
    </row>
    <row r="383" spans="1:4">
      <c r="A383" s="196" t="s">
        <v>1415</v>
      </c>
      <c r="B383" s="201" t="s">
        <v>1416</v>
      </c>
      <c r="C383" s="198"/>
      <c r="D383" s="198"/>
    </row>
    <row r="384" spans="1:4">
      <c r="A384" s="196" t="s">
        <v>1417</v>
      </c>
      <c r="B384" s="201" t="s">
        <v>1418</v>
      </c>
      <c r="C384" s="198"/>
      <c r="D384" s="198"/>
    </row>
    <row r="385" spans="1:4">
      <c r="A385" s="196" t="s">
        <v>1419</v>
      </c>
      <c r="B385" s="201" t="s">
        <v>1420</v>
      </c>
      <c r="C385" s="198"/>
      <c r="D385" s="198"/>
    </row>
    <row r="386" spans="1:4">
      <c r="A386" s="196" t="s">
        <v>1421</v>
      </c>
      <c r="B386" s="201" t="s">
        <v>1422</v>
      </c>
      <c r="C386" s="198"/>
      <c r="D386" s="198"/>
    </row>
    <row r="387" spans="1:4">
      <c r="A387" s="196" t="s">
        <v>1423</v>
      </c>
      <c r="B387" s="201" t="s">
        <v>1424</v>
      </c>
      <c r="C387" s="198"/>
      <c r="D387" s="198"/>
    </row>
    <row r="388" spans="1:4">
      <c r="A388" s="196" t="s">
        <v>1425</v>
      </c>
      <c r="B388" s="201" t="s">
        <v>1426</v>
      </c>
      <c r="C388" s="198"/>
      <c r="D388" s="198"/>
    </row>
    <row r="389" spans="1:4">
      <c r="A389" s="196" t="s">
        <v>1427</v>
      </c>
      <c r="B389" s="201" t="s">
        <v>1428</v>
      </c>
      <c r="C389" s="198"/>
      <c r="D389" s="198"/>
    </row>
    <row r="390" spans="1:4">
      <c r="A390" s="196" t="s">
        <v>1429</v>
      </c>
      <c r="B390" s="201" t="s">
        <v>1430</v>
      </c>
      <c r="C390" s="198"/>
      <c r="D390" s="198"/>
    </row>
    <row r="391" spans="1:4">
      <c r="A391" s="196" t="s">
        <v>1431</v>
      </c>
      <c r="B391" s="201" t="s">
        <v>1432</v>
      </c>
      <c r="C391" s="198"/>
      <c r="D391" s="198"/>
    </row>
    <row r="392" spans="1:4">
      <c r="A392" s="196" t="s">
        <v>1433</v>
      </c>
      <c r="B392" s="201" t="s">
        <v>1434</v>
      </c>
      <c r="C392" s="198"/>
      <c r="D392" s="198"/>
    </row>
    <row r="393" spans="1:4">
      <c r="A393" s="196" t="s">
        <v>1435</v>
      </c>
      <c r="B393" s="201" t="s">
        <v>1436</v>
      </c>
      <c r="C393" s="198"/>
      <c r="D393" s="198"/>
    </row>
    <row r="394" spans="1:4">
      <c r="A394" s="196" t="s">
        <v>1437</v>
      </c>
      <c r="B394" s="204" t="s">
        <v>1438</v>
      </c>
      <c r="C394" s="198"/>
      <c r="D394" s="198"/>
    </row>
    <row r="395" spans="1:4">
      <c r="A395" s="196" t="s">
        <v>1439</v>
      </c>
      <c r="B395" s="204" t="s">
        <v>1440</v>
      </c>
      <c r="C395" s="198"/>
      <c r="D395" s="198"/>
    </row>
    <row r="396" spans="1:4">
      <c r="A396" s="196" t="s">
        <v>1441</v>
      </c>
      <c r="B396" s="204" t="s">
        <v>1442</v>
      </c>
      <c r="C396" s="198"/>
      <c r="D396" s="198"/>
    </row>
    <row r="397" spans="1:4">
      <c r="A397" s="196" t="s">
        <v>1443</v>
      </c>
      <c r="B397" s="204" t="s">
        <v>1444</v>
      </c>
      <c r="C397" s="198"/>
      <c r="D397" s="198"/>
    </row>
    <row r="398" spans="1:4">
      <c r="A398" s="196" t="s">
        <v>1445</v>
      </c>
      <c r="B398" s="201" t="s">
        <v>1446</v>
      </c>
      <c r="C398" s="198"/>
      <c r="D398" s="198"/>
    </row>
    <row r="399" spans="1:4">
      <c r="A399" s="196" t="s">
        <v>1447</v>
      </c>
      <c r="B399" s="201" t="s">
        <v>1448</v>
      </c>
      <c r="C399" s="198"/>
      <c r="D399" s="198"/>
    </row>
    <row r="400" spans="1:4" ht="25.5">
      <c r="A400" s="196" t="s">
        <v>1449</v>
      </c>
      <c r="B400" s="201" t="s">
        <v>1450</v>
      </c>
      <c r="C400" s="198"/>
      <c r="D400" s="198"/>
    </row>
    <row r="401" spans="1:4" ht="25.5">
      <c r="A401" s="196" t="s">
        <v>1451</v>
      </c>
      <c r="B401" s="201" t="s">
        <v>1452</v>
      </c>
      <c r="C401" s="198"/>
      <c r="D401" s="198"/>
    </row>
    <row r="402" spans="1:4">
      <c r="A402" s="196" t="s">
        <v>1453</v>
      </c>
      <c r="B402" s="201" t="s">
        <v>1454</v>
      </c>
      <c r="C402" s="198"/>
      <c r="D402" s="198"/>
    </row>
    <row r="403" spans="1:4">
      <c r="A403" s="196" t="s">
        <v>1455</v>
      </c>
      <c r="B403" s="201" t="s">
        <v>1456</v>
      </c>
      <c r="C403" s="198"/>
      <c r="D403" s="198"/>
    </row>
    <row r="404" spans="1:4">
      <c r="A404" s="196" t="s">
        <v>1457</v>
      </c>
      <c r="B404" s="201" t="s">
        <v>1458</v>
      </c>
      <c r="C404" s="198"/>
      <c r="D404" s="198"/>
    </row>
    <row r="405" spans="1:4">
      <c r="A405" s="196" t="s">
        <v>1459</v>
      </c>
      <c r="B405" s="201" t="s">
        <v>1460</v>
      </c>
      <c r="C405" s="198"/>
      <c r="D405" s="198"/>
    </row>
    <row r="406" spans="1:4">
      <c r="A406" s="196" t="s">
        <v>1461</v>
      </c>
      <c r="B406" s="201" t="s">
        <v>1462</v>
      </c>
      <c r="C406" s="198"/>
      <c r="D406" s="198"/>
    </row>
    <row r="407" spans="1:4">
      <c r="A407" s="196" t="s">
        <v>1463</v>
      </c>
      <c r="B407" s="201" t="s">
        <v>1464</v>
      </c>
      <c r="C407" s="198"/>
      <c r="D407" s="198"/>
    </row>
    <row r="408" spans="1:4">
      <c r="A408" s="196" t="s">
        <v>1465</v>
      </c>
      <c r="B408" s="201" t="s">
        <v>1466</v>
      </c>
      <c r="C408" s="198"/>
      <c r="D408" s="198"/>
    </row>
    <row r="409" spans="1:4">
      <c r="A409" s="196" t="s">
        <v>1467</v>
      </c>
      <c r="B409" s="201" t="s">
        <v>1468</v>
      </c>
      <c r="C409" s="198"/>
      <c r="D409" s="198"/>
    </row>
    <row r="410" spans="1:4">
      <c r="A410" s="196" t="s">
        <v>1469</v>
      </c>
      <c r="B410" s="201" t="s">
        <v>1470</v>
      </c>
      <c r="C410" s="198"/>
      <c r="D410" s="198"/>
    </row>
    <row r="411" spans="1:4">
      <c r="A411" s="196" t="s">
        <v>1471</v>
      </c>
      <c r="B411" s="197" t="s">
        <v>1472</v>
      </c>
      <c r="C411" s="198"/>
      <c r="D411" s="198"/>
    </row>
    <row r="412" spans="1:4">
      <c r="A412" s="196" t="s">
        <v>1473</v>
      </c>
      <c r="B412" s="197" t="s">
        <v>688</v>
      </c>
      <c r="C412" s="198"/>
      <c r="D412" s="198"/>
    </row>
    <row r="413" spans="1:4">
      <c r="A413" s="196" t="s">
        <v>689</v>
      </c>
      <c r="B413" s="197" t="s">
        <v>690</v>
      </c>
      <c r="C413" s="198"/>
      <c r="D413" s="198"/>
    </row>
    <row r="414" spans="1:4">
      <c r="A414" s="196" t="s">
        <v>691</v>
      </c>
      <c r="B414" s="197" t="s">
        <v>692</v>
      </c>
      <c r="C414" s="198"/>
      <c r="D414" s="198"/>
    </row>
    <row r="415" spans="1:4" ht="25.5">
      <c r="A415" s="196" t="s">
        <v>693</v>
      </c>
      <c r="B415" s="197" t="s">
        <v>694</v>
      </c>
      <c r="C415" s="198"/>
      <c r="D415" s="198"/>
    </row>
    <row r="416" spans="1:4" ht="25.5">
      <c r="A416" s="196" t="s">
        <v>695</v>
      </c>
      <c r="B416" s="197" t="s">
        <v>696</v>
      </c>
      <c r="C416" s="198"/>
      <c r="D416" s="198"/>
    </row>
    <row r="417" spans="1:4">
      <c r="A417" s="196" t="s">
        <v>697</v>
      </c>
      <c r="B417" s="207" t="s">
        <v>698</v>
      </c>
      <c r="C417" s="198"/>
      <c r="D417" s="198"/>
    </row>
    <row r="418" spans="1:4">
      <c r="A418" s="196" t="s">
        <v>699</v>
      </c>
      <c r="B418" s="197" t="s">
        <v>700</v>
      </c>
      <c r="C418" s="198"/>
      <c r="D418" s="198"/>
    </row>
    <row r="419" spans="1:4">
      <c r="A419" s="196" t="s">
        <v>701</v>
      </c>
      <c r="B419" s="197" t="s">
        <v>702</v>
      </c>
      <c r="C419" s="198"/>
      <c r="D419" s="198"/>
    </row>
    <row r="420" spans="1:4">
      <c r="A420" s="196" t="s">
        <v>703</v>
      </c>
      <c r="B420" s="197" t="s">
        <v>704</v>
      </c>
      <c r="C420" s="198"/>
      <c r="D420" s="198"/>
    </row>
    <row r="421" spans="1:4">
      <c r="A421" s="196" t="s">
        <v>705</v>
      </c>
      <c r="B421" s="197" t="s">
        <v>706</v>
      </c>
      <c r="C421" s="198"/>
      <c r="D421" s="198"/>
    </row>
    <row r="422" spans="1:4">
      <c r="A422" s="196" t="s">
        <v>707</v>
      </c>
      <c r="B422" s="197" t="s">
        <v>708</v>
      </c>
      <c r="C422" s="198"/>
      <c r="D422" s="198"/>
    </row>
    <row r="423" spans="1:4">
      <c r="A423" s="196" t="s">
        <v>709</v>
      </c>
      <c r="B423" s="197" t="s">
        <v>710</v>
      </c>
      <c r="C423" s="198"/>
      <c r="D423" s="198"/>
    </row>
    <row r="424" spans="1:4">
      <c r="A424" s="196" t="s">
        <v>711</v>
      </c>
      <c r="B424" s="197" t="s">
        <v>712</v>
      </c>
      <c r="C424" s="198"/>
      <c r="D424" s="198"/>
    </row>
    <row r="425" spans="1:4">
      <c r="A425" s="196" t="s">
        <v>713</v>
      </c>
      <c r="B425" s="197" t="s">
        <v>714</v>
      </c>
      <c r="C425" s="198"/>
      <c r="D425" s="198"/>
    </row>
    <row r="426" spans="1:4">
      <c r="A426" s="196" t="s">
        <v>715</v>
      </c>
      <c r="B426" s="197" t="s">
        <v>716</v>
      </c>
      <c r="C426" s="198"/>
      <c r="D426" s="198"/>
    </row>
    <row r="427" spans="1:4">
      <c r="A427" s="196" t="s">
        <v>717</v>
      </c>
      <c r="B427" s="197" t="s">
        <v>718</v>
      </c>
      <c r="C427" s="198"/>
      <c r="D427" s="198"/>
    </row>
    <row r="428" spans="1:4" ht="18.75">
      <c r="A428" s="195">
        <v>9</v>
      </c>
      <c r="B428" s="203" t="s">
        <v>719</v>
      </c>
      <c r="C428" s="194"/>
      <c r="D428" s="194"/>
    </row>
    <row r="429" spans="1:4" ht="25.5">
      <c r="A429" s="196" t="s">
        <v>720</v>
      </c>
      <c r="B429" s="207" t="s">
        <v>721</v>
      </c>
      <c r="C429" s="198"/>
      <c r="D429" s="198"/>
    </row>
    <row r="430" spans="1:4" ht="25.5">
      <c r="A430" s="196" t="s">
        <v>722</v>
      </c>
      <c r="B430" s="207" t="s">
        <v>723</v>
      </c>
      <c r="C430" s="198"/>
      <c r="D430" s="198"/>
    </row>
    <row r="431" spans="1:4">
      <c r="A431" s="196" t="s">
        <v>724</v>
      </c>
      <c r="B431" s="207" t="s">
        <v>725</v>
      </c>
      <c r="C431" s="198"/>
      <c r="D431" s="198"/>
    </row>
    <row r="432" spans="1:4">
      <c r="A432" s="196" t="s">
        <v>726</v>
      </c>
      <c r="B432" s="199" t="s">
        <v>727</v>
      </c>
      <c r="C432" s="198"/>
      <c r="D432" s="198"/>
    </row>
    <row r="433" spans="1:4">
      <c r="A433" s="196" t="s">
        <v>728</v>
      </c>
      <c r="B433" s="197" t="s">
        <v>729</v>
      </c>
      <c r="C433" s="198"/>
      <c r="D433" s="198"/>
    </row>
    <row r="434" spans="1:4">
      <c r="A434" s="196" t="s">
        <v>730</v>
      </c>
      <c r="B434" s="197" t="s">
        <v>731</v>
      </c>
      <c r="C434" s="198"/>
      <c r="D434" s="198"/>
    </row>
    <row r="435" spans="1:4">
      <c r="A435" s="196" t="s">
        <v>732</v>
      </c>
      <c r="B435" s="197" t="s">
        <v>733</v>
      </c>
      <c r="C435" s="198"/>
      <c r="D435" s="198"/>
    </row>
    <row r="436" spans="1:4">
      <c r="A436" s="196" t="s">
        <v>734</v>
      </c>
      <c r="B436" s="197" t="s">
        <v>735</v>
      </c>
      <c r="C436" s="198"/>
      <c r="D436" s="198"/>
    </row>
    <row r="437" spans="1:4">
      <c r="A437" s="196" t="s">
        <v>736</v>
      </c>
      <c r="B437" s="197" t="s">
        <v>737</v>
      </c>
      <c r="C437" s="198"/>
      <c r="D437" s="198"/>
    </row>
    <row r="438" spans="1:4">
      <c r="A438" s="196" t="s">
        <v>738</v>
      </c>
      <c r="B438" s="197" t="s">
        <v>739</v>
      </c>
      <c r="C438" s="198"/>
      <c r="D438" s="198"/>
    </row>
    <row r="439" spans="1:4" ht="25.5">
      <c r="A439" s="196" t="s">
        <v>740</v>
      </c>
      <c r="B439" s="197" t="s">
        <v>741</v>
      </c>
      <c r="C439" s="198"/>
      <c r="D439" s="198"/>
    </row>
    <row r="440" spans="1:4" ht="25.5">
      <c r="A440" s="196" t="s">
        <v>742</v>
      </c>
      <c r="B440" s="197" t="s">
        <v>743</v>
      </c>
      <c r="C440" s="198"/>
      <c r="D440" s="198"/>
    </row>
    <row r="441" spans="1:4" ht="25.5">
      <c r="A441" s="196" t="s">
        <v>744</v>
      </c>
      <c r="B441" s="197" t="s">
        <v>745</v>
      </c>
      <c r="C441" s="198"/>
      <c r="D441" s="198"/>
    </row>
    <row r="442" spans="1:4" ht="25.5">
      <c r="A442" s="196" t="s">
        <v>746</v>
      </c>
      <c r="B442" s="197" t="s">
        <v>747</v>
      </c>
      <c r="C442" s="198"/>
      <c r="D442" s="198"/>
    </row>
    <row r="443" spans="1:4">
      <c r="A443" s="196" t="s">
        <v>748</v>
      </c>
      <c r="B443" s="197" t="s">
        <v>749</v>
      </c>
      <c r="C443" s="198"/>
      <c r="D443" s="198"/>
    </row>
    <row r="444" spans="1:4">
      <c r="A444" s="196" t="s">
        <v>750</v>
      </c>
      <c r="B444" s="197" t="s">
        <v>751</v>
      </c>
      <c r="C444" s="198"/>
      <c r="D444" s="198"/>
    </row>
    <row r="445" spans="1:4">
      <c r="A445" s="196" t="s">
        <v>752</v>
      </c>
      <c r="B445" s="197" t="s">
        <v>753</v>
      </c>
      <c r="C445" s="198"/>
      <c r="D445" s="198"/>
    </row>
    <row r="446" spans="1:4">
      <c r="A446" s="196" t="s">
        <v>754</v>
      </c>
      <c r="B446" s="197" t="s">
        <v>755</v>
      </c>
      <c r="C446" s="198"/>
      <c r="D446" s="198"/>
    </row>
    <row r="447" spans="1:4">
      <c r="A447" s="196" t="s">
        <v>756</v>
      </c>
      <c r="B447" s="197" t="s">
        <v>757</v>
      </c>
      <c r="C447" s="198"/>
      <c r="D447" s="198"/>
    </row>
    <row r="448" spans="1:4">
      <c r="A448" s="196" t="s">
        <v>758</v>
      </c>
      <c r="B448" s="197" t="s">
        <v>759</v>
      </c>
      <c r="C448" s="198"/>
      <c r="D448" s="198"/>
    </row>
    <row r="449" spans="1:4">
      <c r="A449" s="196" t="s">
        <v>760</v>
      </c>
      <c r="B449" s="207" t="s">
        <v>761</v>
      </c>
      <c r="C449" s="198"/>
      <c r="D449" s="198"/>
    </row>
    <row r="450" spans="1:4">
      <c r="A450" s="196" t="s">
        <v>762</v>
      </c>
      <c r="B450" s="207" t="s">
        <v>763</v>
      </c>
      <c r="C450" s="198"/>
      <c r="D450" s="198"/>
    </row>
    <row r="451" spans="1:4">
      <c r="A451" s="196" t="s">
        <v>764</v>
      </c>
      <c r="B451" s="197" t="s">
        <v>765</v>
      </c>
      <c r="C451" s="198"/>
      <c r="D451" s="198"/>
    </row>
    <row r="452" spans="1:4">
      <c r="A452" s="196" t="s">
        <v>766</v>
      </c>
      <c r="B452" s="197" t="s">
        <v>767</v>
      </c>
      <c r="C452" s="198"/>
      <c r="D452" s="198"/>
    </row>
    <row r="453" spans="1:4">
      <c r="A453" s="196" t="s">
        <v>768</v>
      </c>
      <c r="B453" s="197" t="s">
        <v>769</v>
      </c>
      <c r="C453" s="198"/>
      <c r="D453" s="198"/>
    </row>
    <row r="454" spans="1:4">
      <c r="A454" s="196" t="s">
        <v>770</v>
      </c>
      <c r="B454" s="197" t="s">
        <v>771</v>
      </c>
      <c r="C454" s="198"/>
      <c r="D454" s="198"/>
    </row>
    <row r="455" spans="1:4">
      <c r="A455" s="196" t="s">
        <v>772</v>
      </c>
      <c r="B455" s="197" t="s">
        <v>773</v>
      </c>
      <c r="C455" s="198"/>
      <c r="D455" s="198"/>
    </row>
    <row r="456" spans="1:4">
      <c r="A456" s="196" t="s">
        <v>774</v>
      </c>
      <c r="B456" s="197" t="s">
        <v>3187</v>
      </c>
      <c r="C456" s="198"/>
      <c r="D456" s="198"/>
    </row>
    <row r="457" spans="1:4">
      <c r="A457" s="196" t="s">
        <v>3188</v>
      </c>
      <c r="B457" s="197" t="s">
        <v>3189</v>
      </c>
      <c r="C457" s="198"/>
      <c r="D457" s="198"/>
    </row>
    <row r="458" spans="1:4">
      <c r="A458" s="196" t="s">
        <v>3190</v>
      </c>
      <c r="B458" s="197" t="s">
        <v>3191</v>
      </c>
      <c r="C458" s="198"/>
      <c r="D458" s="198"/>
    </row>
    <row r="459" spans="1:4">
      <c r="A459" s="196" t="s">
        <v>3192</v>
      </c>
      <c r="B459" s="197" t="s">
        <v>3193</v>
      </c>
      <c r="C459" s="198"/>
      <c r="D459" s="198"/>
    </row>
    <row r="460" spans="1:4">
      <c r="A460" s="196" t="s">
        <v>3194</v>
      </c>
      <c r="B460" s="197" t="s">
        <v>3195</v>
      </c>
      <c r="C460" s="198"/>
      <c r="D460" s="198"/>
    </row>
    <row r="461" spans="1:4">
      <c r="A461" s="196" t="s">
        <v>3196</v>
      </c>
      <c r="B461" s="197" t="s">
        <v>3197</v>
      </c>
      <c r="C461" s="198"/>
      <c r="D461" s="198"/>
    </row>
    <row r="462" spans="1:4">
      <c r="A462" s="196" t="s">
        <v>1348</v>
      </c>
      <c r="B462" s="197" t="s">
        <v>1349</v>
      </c>
      <c r="C462" s="198"/>
      <c r="D462" s="198"/>
    </row>
    <row r="463" spans="1:4" ht="37.5">
      <c r="A463" s="195">
        <v>10</v>
      </c>
      <c r="B463" s="203" t="s">
        <v>1350</v>
      </c>
      <c r="C463" s="194"/>
      <c r="D463" s="194"/>
    </row>
    <row r="464" spans="1:4">
      <c r="A464" s="196" t="s">
        <v>1351</v>
      </c>
      <c r="B464" s="197" t="s">
        <v>1352</v>
      </c>
      <c r="C464" s="198"/>
      <c r="D464" s="198"/>
    </row>
    <row r="465" spans="1:4">
      <c r="A465" s="196" t="s">
        <v>1353</v>
      </c>
      <c r="B465" s="197" t="s">
        <v>1354</v>
      </c>
      <c r="C465" s="198"/>
      <c r="D465" s="198"/>
    </row>
    <row r="466" spans="1:4">
      <c r="A466" s="196" t="s">
        <v>1355</v>
      </c>
      <c r="B466" s="207" t="s">
        <v>1356</v>
      </c>
      <c r="C466" s="198"/>
      <c r="D466" s="198"/>
    </row>
    <row r="467" spans="1:4">
      <c r="A467" s="196" t="s">
        <v>1357</v>
      </c>
      <c r="B467" s="207" t="s">
        <v>1358</v>
      </c>
      <c r="C467" s="198"/>
      <c r="D467" s="198"/>
    </row>
    <row r="468" spans="1:4">
      <c r="A468" s="196" t="s">
        <v>1359</v>
      </c>
      <c r="B468" s="197" t="s">
        <v>1360</v>
      </c>
      <c r="C468" s="198"/>
      <c r="D468" s="198"/>
    </row>
    <row r="469" spans="1:4">
      <c r="A469" s="196" t="s">
        <v>1361</v>
      </c>
      <c r="B469" s="207" t="s">
        <v>1362</v>
      </c>
      <c r="C469" s="198"/>
      <c r="D469" s="198"/>
    </row>
    <row r="470" spans="1:4">
      <c r="A470" s="196" t="s">
        <v>1363</v>
      </c>
      <c r="B470" s="207" t="s">
        <v>1364</v>
      </c>
      <c r="C470" s="198"/>
      <c r="D470" s="198"/>
    </row>
    <row r="471" spans="1:4">
      <c r="A471" s="196" t="s">
        <v>1365</v>
      </c>
      <c r="B471" s="207" t="s">
        <v>1366</v>
      </c>
      <c r="C471" s="198"/>
      <c r="D471" s="198"/>
    </row>
    <row r="472" spans="1:4">
      <c r="A472" s="196" t="s">
        <v>1367</v>
      </c>
      <c r="B472" s="207" t="s">
        <v>1368</v>
      </c>
      <c r="C472" s="198"/>
      <c r="D472" s="198"/>
    </row>
    <row r="473" spans="1:4">
      <c r="A473" s="196" t="s">
        <v>1369</v>
      </c>
      <c r="B473" s="207" t="s">
        <v>1370</v>
      </c>
      <c r="C473" s="198"/>
      <c r="D473" s="198"/>
    </row>
    <row r="474" spans="1:4">
      <c r="A474" s="196" t="s">
        <v>1371</v>
      </c>
      <c r="B474" s="207" t="s">
        <v>1372</v>
      </c>
      <c r="C474" s="198"/>
      <c r="D474" s="198"/>
    </row>
    <row r="475" spans="1:4">
      <c r="A475" s="196" t="s">
        <v>1373</v>
      </c>
      <c r="B475" s="197" t="s">
        <v>1374</v>
      </c>
      <c r="C475" s="198"/>
      <c r="D475" s="198"/>
    </row>
    <row r="476" spans="1:4">
      <c r="A476" s="196" t="s">
        <v>1375</v>
      </c>
      <c r="B476" s="197" t="s">
        <v>1376</v>
      </c>
      <c r="C476" s="198"/>
      <c r="D476" s="198"/>
    </row>
    <row r="477" spans="1:4" ht="25.5">
      <c r="A477" s="196" t="s">
        <v>1377</v>
      </c>
      <c r="B477" s="207" t="s">
        <v>1378</v>
      </c>
      <c r="C477" s="198"/>
      <c r="D477" s="198"/>
    </row>
    <row r="478" spans="1:4" ht="25.5">
      <c r="A478" s="196" t="s">
        <v>1379</v>
      </c>
      <c r="B478" s="207" t="s">
        <v>1380</v>
      </c>
      <c r="C478" s="198"/>
      <c r="D478" s="198"/>
    </row>
    <row r="479" spans="1:4" ht="25.5">
      <c r="A479" s="196" t="s">
        <v>1381</v>
      </c>
      <c r="B479" s="207" t="s">
        <v>1382</v>
      </c>
      <c r="C479" s="198"/>
      <c r="D479" s="198"/>
    </row>
    <row r="480" spans="1:4" ht="25.5">
      <c r="A480" s="196" t="s">
        <v>1383</v>
      </c>
      <c r="B480" s="207" t="s">
        <v>1384</v>
      </c>
      <c r="C480" s="198"/>
      <c r="D480" s="198"/>
    </row>
    <row r="481" spans="1:4" ht="25.5">
      <c r="A481" s="196" t="s">
        <v>1385</v>
      </c>
      <c r="B481" s="207" t="s">
        <v>1386</v>
      </c>
      <c r="C481" s="198"/>
      <c r="D481" s="198"/>
    </row>
    <row r="482" spans="1:4" ht="25.5">
      <c r="A482" s="196" t="s">
        <v>1387</v>
      </c>
      <c r="B482" s="207" t="s">
        <v>1388</v>
      </c>
      <c r="C482" s="198"/>
      <c r="D482" s="198"/>
    </row>
    <row r="483" spans="1:4">
      <c r="A483" s="196" t="s">
        <v>1389</v>
      </c>
      <c r="B483" s="197" t="s">
        <v>1390</v>
      </c>
      <c r="C483" s="198"/>
      <c r="D483" s="198"/>
    </row>
    <row r="484" spans="1:4">
      <c r="A484" s="196" t="s">
        <v>1391</v>
      </c>
      <c r="B484" s="197" t="s">
        <v>1392</v>
      </c>
      <c r="C484" s="198"/>
      <c r="D484" s="198"/>
    </row>
    <row r="485" spans="1:4">
      <c r="A485" s="196" t="s">
        <v>1393</v>
      </c>
      <c r="B485" s="197" t="s">
        <v>1394</v>
      </c>
      <c r="C485" s="198"/>
      <c r="D485" s="198"/>
    </row>
    <row r="486" spans="1:4">
      <c r="A486" s="196" t="s">
        <v>1395</v>
      </c>
      <c r="B486" s="197" t="s">
        <v>1396</v>
      </c>
      <c r="C486" s="198"/>
      <c r="D486" s="198"/>
    </row>
    <row r="487" spans="1:4">
      <c r="A487" s="196" t="s">
        <v>1397</v>
      </c>
      <c r="B487" s="197" t="s">
        <v>1398</v>
      </c>
      <c r="C487" s="198"/>
      <c r="D487" s="198"/>
    </row>
    <row r="488" spans="1:4">
      <c r="A488" s="196" t="s">
        <v>1399</v>
      </c>
      <c r="B488" s="207" t="s">
        <v>1400</v>
      </c>
      <c r="C488" s="198"/>
      <c r="D488" s="198"/>
    </row>
    <row r="489" spans="1:4">
      <c r="A489" s="196" t="s">
        <v>1401</v>
      </c>
      <c r="B489" s="207" t="s">
        <v>1402</v>
      </c>
      <c r="C489" s="198"/>
      <c r="D489" s="198"/>
    </row>
    <row r="490" spans="1:4">
      <c r="A490" s="196" t="s">
        <v>1403</v>
      </c>
      <c r="B490" s="197" t="s">
        <v>3306</v>
      </c>
      <c r="C490" s="198"/>
      <c r="D490" s="198"/>
    </row>
    <row r="491" spans="1:4">
      <c r="A491" s="196" t="s">
        <v>3307</v>
      </c>
      <c r="B491" s="197" t="s">
        <v>3308</v>
      </c>
      <c r="C491" s="198"/>
      <c r="D491" s="198"/>
    </row>
    <row r="492" spans="1:4" ht="18.75">
      <c r="A492" s="195">
        <v>11</v>
      </c>
      <c r="B492" s="203" t="s">
        <v>3309</v>
      </c>
      <c r="C492" s="194"/>
      <c r="D492" s="194"/>
    </row>
    <row r="493" spans="1:4" ht="25.5">
      <c r="A493" s="196" t="s">
        <v>3310</v>
      </c>
      <c r="B493" s="197" t="s">
        <v>3311</v>
      </c>
      <c r="C493" s="198"/>
      <c r="D493" s="198"/>
    </row>
    <row r="494" spans="1:4" ht="25.5">
      <c r="A494" s="196" t="s">
        <v>3312</v>
      </c>
      <c r="B494" s="197" t="s">
        <v>3313</v>
      </c>
      <c r="C494" s="198"/>
      <c r="D494" s="198"/>
    </row>
    <row r="495" spans="1:4" ht="25.5">
      <c r="A495" s="196" t="s">
        <v>3314</v>
      </c>
      <c r="B495" s="197" t="s">
        <v>3315</v>
      </c>
      <c r="C495" s="198"/>
      <c r="D495" s="198"/>
    </row>
    <row r="496" spans="1:4" ht="25.5">
      <c r="A496" s="196" t="s">
        <v>3316</v>
      </c>
      <c r="B496" s="197" t="s">
        <v>3300</v>
      </c>
      <c r="C496" s="198"/>
      <c r="D496" s="198"/>
    </row>
    <row r="497" spans="1:4" ht="25.5">
      <c r="A497" s="196" t="s">
        <v>3301</v>
      </c>
      <c r="B497" s="197" t="s">
        <v>3302</v>
      </c>
      <c r="C497" s="198"/>
      <c r="D497" s="198"/>
    </row>
    <row r="498" spans="1:4" ht="25.5">
      <c r="A498" s="196" t="s">
        <v>3303</v>
      </c>
      <c r="B498" s="197" t="s">
        <v>3304</v>
      </c>
      <c r="C498" s="198"/>
      <c r="D498" s="198"/>
    </row>
    <row r="499" spans="1:4" ht="25.5">
      <c r="A499" s="196" t="s">
        <v>3305</v>
      </c>
      <c r="B499" s="197" t="s">
        <v>3542</v>
      </c>
      <c r="C499" s="198"/>
      <c r="D499" s="198"/>
    </row>
    <row r="500" spans="1:4" ht="25.5">
      <c r="A500" s="196" t="s">
        <v>3543</v>
      </c>
      <c r="B500" s="197" t="s">
        <v>3544</v>
      </c>
      <c r="C500" s="198"/>
      <c r="D500" s="198"/>
    </row>
    <row r="501" spans="1:4">
      <c r="A501" s="196" t="s">
        <v>3545</v>
      </c>
      <c r="B501" s="197" t="s">
        <v>3546</v>
      </c>
      <c r="C501" s="198"/>
      <c r="D501" s="198"/>
    </row>
    <row r="502" spans="1:4">
      <c r="A502" s="196" t="s">
        <v>3547</v>
      </c>
      <c r="B502" s="197" t="s">
        <v>3548</v>
      </c>
      <c r="C502" s="198"/>
      <c r="D502" s="198"/>
    </row>
    <row r="503" spans="1:4">
      <c r="A503" s="196" t="s">
        <v>3549</v>
      </c>
      <c r="B503" s="197" t="s">
        <v>3550</v>
      </c>
      <c r="C503" s="198"/>
      <c r="D503" s="198"/>
    </row>
    <row r="504" spans="1:4">
      <c r="A504" s="196" t="s">
        <v>3551</v>
      </c>
      <c r="B504" s="197" t="s">
        <v>3552</v>
      </c>
      <c r="C504" s="198"/>
      <c r="D504" s="198"/>
    </row>
    <row r="505" spans="1:4">
      <c r="A505" s="196" t="s">
        <v>3553</v>
      </c>
      <c r="B505" s="197" t="s">
        <v>3554</v>
      </c>
      <c r="C505" s="198"/>
      <c r="D505" s="198"/>
    </row>
    <row r="506" spans="1:4" ht="25.5">
      <c r="A506" s="196" t="s">
        <v>3555</v>
      </c>
      <c r="B506" s="197" t="s">
        <v>3556</v>
      </c>
      <c r="C506" s="198"/>
      <c r="D506" s="198"/>
    </row>
    <row r="507" spans="1:4">
      <c r="A507" s="196" t="s">
        <v>3557</v>
      </c>
      <c r="B507" s="197" t="s">
        <v>3558</v>
      </c>
      <c r="C507" s="198"/>
      <c r="D507" s="198"/>
    </row>
    <row r="508" spans="1:4">
      <c r="A508" s="196" t="s">
        <v>3559</v>
      </c>
      <c r="B508" s="197" t="s">
        <v>3560</v>
      </c>
      <c r="C508" s="198"/>
      <c r="D508" s="198"/>
    </row>
    <row r="509" spans="1:4">
      <c r="A509" s="196" t="s">
        <v>3561</v>
      </c>
      <c r="B509" s="197" t="s">
        <v>3562</v>
      </c>
      <c r="C509" s="198"/>
      <c r="D509" s="198"/>
    </row>
    <row r="510" spans="1:4">
      <c r="A510" s="196" t="s">
        <v>3563</v>
      </c>
      <c r="B510" s="197" t="s">
        <v>3564</v>
      </c>
      <c r="C510" s="198"/>
      <c r="D510" s="198"/>
    </row>
    <row r="511" spans="1:4">
      <c r="A511" s="196" t="s">
        <v>3565</v>
      </c>
      <c r="B511" s="197" t="s">
        <v>3566</v>
      </c>
      <c r="C511" s="198"/>
      <c r="D511" s="198"/>
    </row>
    <row r="512" spans="1:4">
      <c r="A512" s="196" t="s">
        <v>3567</v>
      </c>
      <c r="B512" s="197" t="s">
        <v>3568</v>
      </c>
      <c r="C512" s="198"/>
      <c r="D512" s="198"/>
    </row>
    <row r="513" spans="1:4">
      <c r="A513" s="196" t="s">
        <v>3569</v>
      </c>
      <c r="B513" s="197" t="s">
        <v>3570</v>
      </c>
      <c r="C513" s="198"/>
      <c r="D513" s="198"/>
    </row>
    <row r="514" spans="1:4">
      <c r="A514" s="196" t="s">
        <v>3571</v>
      </c>
      <c r="B514" s="197" t="s">
        <v>3572</v>
      </c>
      <c r="C514" s="198"/>
      <c r="D514" s="198"/>
    </row>
    <row r="515" spans="1:4">
      <c r="A515" s="196" t="s">
        <v>3573</v>
      </c>
      <c r="B515" s="197" t="s">
        <v>3574</v>
      </c>
      <c r="C515" s="198"/>
      <c r="D515" s="198"/>
    </row>
    <row r="516" spans="1:4">
      <c r="A516" s="196" t="s">
        <v>3575</v>
      </c>
      <c r="B516" s="197" t="s">
        <v>3576</v>
      </c>
      <c r="C516" s="198"/>
      <c r="D516" s="198"/>
    </row>
    <row r="517" spans="1:4">
      <c r="A517" s="196" t="s">
        <v>3577</v>
      </c>
      <c r="B517" s="197" t="s">
        <v>3578</v>
      </c>
      <c r="C517" s="198"/>
      <c r="D517" s="198"/>
    </row>
    <row r="518" spans="1:4">
      <c r="A518" s="196" t="s">
        <v>3579</v>
      </c>
      <c r="B518" s="197" t="s">
        <v>3580</v>
      </c>
      <c r="C518" s="198"/>
      <c r="D518" s="198"/>
    </row>
    <row r="519" spans="1:4">
      <c r="A519" s="196" t="s">
        <v>3581</v>
      </c>
      <c r="B519" s="197" t="s">
        <v>3582</v>
      </c>
      <c r="C519" s="198"/>
      <c r="D519" s="198"/>
    </row>
    <row r="520" spans="1:4">
      <c r="A520" s="196" t="s">
        <v>3583</v>
      </c>
      <c r="B520" s="197" t="s">
        <v>3584</v>
      </c>
      <c r="C520" s="198"/>
      <c r="D520" s="198"/>
    </row>
    <row r="521" spans="1:4">
      <c r="A521" s="196" t="s">
        <v>3585</v>
      </c>
      <c r="B521" s="197" t="s">
        <v>3586</v>
      </c>
      <c r="C521" s="198"/>
      <c r="D521" s="198"/>
    </row>
    <row r="522" spans="1:4">
      <c r="A522" s="196" t="s">
        <v>3587</v>
      </c>
      <c r="B522" s="197" t="s">
        <v>3588</v>
      </c>
      <c r="C522" s="198"/>
      <c r="D522" s="198"/>
    </row>
    <row r="523" spans="1:4">
      <c r="A523" s="196" t="s">
        <v>3589</v>
      </c>
      <c r="B523" s="197" t="s">
        <v>3590</v>
      </c>
      <c r="C523" s="198"/>
      <c r="D523" s="198"/>
    </row>
    <row r="524" spans="1:4" ht="25.5">
      <c r="A524" s="196" t="s">
        <v>3591</v>
      </c>
      <c r="B524" s="197" t="s">
        <v>3592</v>
      </c>
      <c r="C524" s="198"/>
      <c r="D524" s="198"/>
    </row>
    <row r="525" spans="1:4" ht="25.5">
      <c r="A525" s="196" t="s">
        <v>3593</v>
      </c>
      <c r="B525" s="197" t="s">
        <v>3594</v>
      </c>
      <c r="C525" s="198"/>
      <c r="D525" s="198"/>
    </row>
    <row r="526" spans="1:4">
      <c r="A526" s="196" t="s">
        <v>3595</v>
      </c>
      <c r="B526" s="197" t="s">
        <v>3596</v>
      </c>
      <c r="C526" s="198"/>
      <c r="D526" s="198"/>
    </row>
    <row r="527" spans="1:4">
      <c r="A527" s="196" t="s">
        <v>3597</v>
      </c>
      <c r="B527" s="197" t="s">
        <v>3598</v>
      </c>
      <c r="C527" s="198"/>
      <c r="D527" s="198"/>
    </row>
    <row r="528" spans="1:4">
      <c r="A528" s="196" t="s">
        <v>3599</v>
      </c>
      <c r="B528" s="197" t="s">
        <v>3600</v>
      </c>
      <c r="C528" s="198"/>
      <c r="D528" s="198"/>
    </row>
    <row r="529" spans="1:4">
      <c r="A529" s="196" t="s">
        <v>3601</v>
      </c>
      <c r="B529" s="199" t="s">
        <v>3602</v>
      </c>
      <c r="C529" s="198"/>
      <c r="D529" s="198"/>
    </row>
    <row r="530" spans="1:4" ht="18.75">
      <c r="A530" s="195">
        <v>12</v>
      </c>
      <c r="B530" s="203" t="s">
        <v>3603</v>
      </c>
      <c r="C530" s="194"/>
      <c r="D530" s="194"/>
    </row>
    <row r="531" spans="1:4">
      <c r="A531" s="196" t="s">
        <v>3604</v>
      </c>
      <c r="B531" s="207" t="s">
        <v>3605</v>
      </c>
      <c r="C531" s="198"/>
      <c r="D531" s="198"/>
    </row>
    <row r="532" spans="1:4">
      <c r="A532" s="196" t="s">
        <v>3606</v>
      </c>
      <c r="B532" s="207" t="s">
        <v>3607</v>
      </c>
      <c r="C532" s="198"/>
      <c r="D532" s="198"/>
    </row>
    <row r="533" spans="1:4">
      <c r="A533" s="196" t="s">
        <v>3608</v>
      </c>
      <c r="B533" s="197" t="s">
        <v>3609</v>
      </c>
      <c r="C533" s="198"/>
      <c r="D533" s="198"/>
    </row>
    <row r="534" spans="1:4">
      <c r="A534" s="196" t="s">
        <v>2845</v>
      </c>
      <c r="B534" s="197" t="s">
        <v>2846</v>
      </c>
      <c r="C534" s="198"/>
      <c r="D534" s="198"/>
    </row>
    <row r="535" spans="1:4">
      <c r="A535" s="196" t="s">
        <v>2847</v>
      </c>
      <c r="B535" s="197" t="s">
        <v>2848</v>
      </c>
      <c r="C535" s="198"/>
      <c r="D535" s="198"/>
    </row>
    <row r="536" spans="1:4">
      <c r="A536" s="196" t="s">
        <v>2849</v>
      </c>
      <c r="B536" s="199" t="s">
        <v>2850</v>
      </c>
      <c r="C536" s="198"/>
      <c r="D536" s="198"/>
    </row>
    <row r="537" spans="1:4">
      <c r="A537" s="196" t="s">
        <v>2851</v>
      </c>
      <c r="B537" s="197" t="s">
        <v>2852</v>
      </c>
      <c r="C537" s="198"/>
      <c r="D537" s="198"/>
    </row>
    <row r="538" spans="1:4">
      <c r="A538" s="196" t="s">
        <v>2853</v>
      </c>
      <c r="B538" s="197" t="s">
        <v>2854</v>
      </c>
      <c r="C538" s="198"/>
      <c r="D538" s="198"/>
    </row>
    <row r="539" spans="1:4">
      <c r="A539" s="196" t="s">
        <v>2855</v>
      </c>
      <c r="B539" s="197" t="s">
        <v>2856</v>
      </c>
      <c r="C539" s="198"/>
      <c r="D539" s="198"/>
    </row>
    <row r="540" spans="1:4">
      <c r="A540" s="196" t="s">
        <v>2857</v>
      </c>
      <c r="B540" s="197" t="s">
        <v>2858</v>
      </c>
      <c r="C540" s="198"/>
      <c r="D540" s="198"/>
    </row>
    <row r="541" spans="1:4">
      <c r="A541" s="196" t="s">
        <v>2859</v>
      </c>
      <c r="B541" s="197" t="s">
        <v>186</v>
      </c>
      <c r="C541" s="198"/>
      <c r="D541" s="198"/>
    </row>
    <row r="542" spans="1:4">
      <c r="A542" s="196" t="s">
        <v>187</v>
      </c>
      <c r="B542" s="197" t="s">
        <v>188</v>
      </c>
      <c r="C542" s="198"/>
      <c r="D542" s="198"/>
    </row>
    <row r="543" spans="1:4">
      <c r="A543" s="196" t="s">
        <v>189</v>
      </c>
      <c r="B543" s="207" t="s">
        <v>190</v>
      </c>
      <c r="C543" s="198"/>
      <c r="D543" s="198"/>
    </row>
    <row r="544" spans="1:4">
      <c r="A544" s="196" t="s">
        <v>191</v>
      </c>
      <c r="B544" s="199" t="s">
        <v>192</v>
      </c>
      <c r="C544" s="198"/>
      <c r="D544" s="198"/>
    </row>
    <row r="545" spans="1:4">
      <c r="A545" s="196" t="s">
        <v>193</v>
      </c>
      <c r="B545" s="197" t="s">
        <v>194</v>
      </c>
      <c r="C545" s="198"/>
      <c r="D545" s="198"/>
    </row>
    <row r="546" spans="1:4">
      <c r="A546" s="196" t="s">
        <v>195</v>
      </c>
      <c r="B546" s="197" t="s">
        <v>196</v>
      </c>
      <c r="C546" s="198"/>
      <c r="D546" s="198"/>
    </row>
    <row r="547" spans="1:4" ht="18.75">
      <c r="A547" s="195">
        <v>13</v>
      </c>
      <c r="B547" s="203" t="s">
        <v>197</v>
      </c>
      <c r="C547" s="194"/>
      <c r="D547" s="194"/>
    </row>
    <row r="548" spans="1:4">
      <c r="A548" s="196" t="s">
        <v>198</v>
      </c>
      <c r="B548" s="197" t="s">
        <v>199</v>
      </c>
      <c r="C548" s="198"/>
      <c r="D548" s="198"/>
    </row>
    <row r="549" spans="1:4">
      <c r="A549" s="196" t="s">
        <v>200</v>
      </c>
      <c r="B549" s="197" t="s">
        <v>201</v>
      </c>
      <c r="C549" s="198"/>
      <c r="D549" s="198"/>
    </row>
    <row r="550" spans="1:4">
      <c r="A550" s="196" t="s">
        <v>202</v>
      </c>
      <c r="B550" s="197" t="s">
        <v>203</v>
      </c>
      <c r="C550" s="198"/>
      <c r="D550" s="198"/>
    </row>
    <row r="551" spans="1:4" ht="25.5">
      <c r="A551" s="196" t="s">
        <v>204</v>
      </c>
      <c r="B551" s="197" t="s">
        <v>205</v>
      </c>
      <c r="C551" s="198"/>
      <c r="D551" s="198"/>
    </row>
    <row r="552" spans="1:4" ht="25.5">
      <c r="A552" s="196" t="s">
        <v>206</v>
      </c>
      <c r="B552" s="197" t="s">
        <v>207</v>
      </c>
      <c r="C552" s="198"/>
      <c r="D552" s="198"/>
    </row>
    <row r="553" spans="1:4" ht="25.5">
      <c r="A553" s="196" t="s">
        <v>208</v>
      </c>
      <c r="B553" s="197" t="s">
        <v>209</v>
      </c>
      <c r="C553" s="198"/>
      <c r="D553" s="198"/>
    </row>
    <row r="554" spans="1:4" ht="25.5">
      <c r="A554" s="196" t="s">
        <v>210</v>
      </c>
      <c r="B554" s="197" t="s">
        <v>211</v>
      </c>
      <c r="C554" s="198"/>
      <c r="D554" s="198"/>
    </row>
    <row r="555" spans="1:4">
      <c r="A555" s="196" t="s">
        <v>212</v>
      </c>
      <c r="B555" s="197" t="s">
        <v>213</v>
      </c>
      <c r="C555" s="198"/>
      <c r="D555" s="198"/>
    </row>
    <row r="556" spans="1:4">
      <c r="A556" s="196" t="s">
        <v>214</v>
      </c>
      <c r="B556" s="197" t="s">
        <v>215</v>
      </c>
      <c r="C556" s="198"/>
      <c r="D556" s="198"/>
    </row>
    <row r="557" spans="1:4">
      <c r="A557" s="196" t="s">
        <v>216</v>
      </c>
      <c r="B557" s="197" t="s">
        <v>217</v>
      </c>
      <c r="C557" s="198"/>
      <c r="D557" s="198"/>
    </row>
    <row r="558" spans="1:4">
      <c r="A558" s="196" t="s">
        <v>218</v>
      </c>
      <c r="B558" s="197" t="s">
        <v>219</v>
      </c>
      <c r="C558" s="198"/>
      <c r="D558" s="198"/>
    </row>
    <row r="559" spans="1:4">
      <c r="A559" s="196" t="s">
        <v>220</v>
      </c>
      <c r="B559" s="197" t="s">
        <v>221</v>
      </c>
      <c r="C559" s="198"/>
      <c r="D559" s="198"/>
    </row>
    <row r="560" spans="1:4">
      <c r="A560" s="202" t="s">
        <v>222</v>
      </c>
      <c r="B560" s="207" t="s">
        <v>223</v>
      </c>
      <c r="C560" s="198"/>
      <c r="D560" s="198"/>
    </row>
    <row r="561" spans="1:4">
      <c r="A561" s="202" t="s">
        <v>224</v>
      </c>
      <c r="B561" s="207" t="s">
        <v>225</v>
      </c>
      <c r="C561" s="198"/>
      <c r="D561" s="198"/>
    </row>
    <row r="562" spans="1:4">
      <c r="A562" s="196" t="s">
        <v>226</v>
      </c>
      <c r="B562" s="197" t="s">
        <v>227</v>
      </c>
      <c r="C562" s="198"/>
      <c r="D562" s="198"/>
    </row>
    <row r="563" spans="1:4">
      <c r="A563" s="196" t="s">
        <v>228</v>
      </c>
      <c r="B563" s="197" t="s">
        <v>229</v>
      </c>
      <c r="C563" s="198"/>
      <c r="D563" s="198"/>
    </row>
    <row r="564" spans="1:4">
      <c r="A564" s="196" t="s">
        <v>230</v>
      </c>
      <c r="B564" s="197" t="s">
        <v>231</v>
      </c>
      <c r="C564" s="198"/>
      <c r="D564" s="198"/>
    </row>
    <row r="565" spans="1:4">
      <c r="A565" s="196" t="s">
        <v>232</v>
      </c>
      <c r="B565" s="207" t="s">
        <v>233</v>
      </c>
      <c r="C565" s="198"/>
      <c r="D565" s="198"/>
    </row>
    <row r="566" spans="1:4" ht="18.75">
      <c r="A566" s="195">
        <v>14</v>
      </c>
      <c r="B566" s="203" t="s">
        <v>234</v>
      </c>
      <c r="C566" s="194"/>
      <c r="D566" s="194"/>
    </row>
    <row r="567" spans="1:4">
      <c r="A567" s="196" t="s">
        <v>235</v>
      </c>
      <c r="B567" s="197" t="s">
        <v>236</v>
      </c>
      <c r="C567" s="198"/>
      <c r="D567" s="198"/>
    </row>
    <row r="568" spans="1:4">
      <c r="A568" s="196" t="s">
        <v>237</v>
      </c>
      <c r="B568" s="197" t="s">
        <v>238</v>
      </c>
      <c r="C568" s="198"/>
      <c r="D568" s="198"/>
    </row>
    <row r="569" spans="1:4">
      <c r="A569" s="196" t="s">
        <v>239</v>
      </c>
      <c r="B569" s="197" t="s">
        <v>240</v>
      </c>
      <c r="C569" s="198"/>
      <c r="D569" s="198"/>
    </row>
    <row r="570" spans="1:4">
      <c r="A570" s="196" t="s">
        <v>241</v>
      </c>
      <c r="B570" s="197" t="s">
        <v>242</v>
      </c>
      <c r="C570" s="198"/>
      <c r="D570" s="198"/>
    </row>
    <row r="571" spans="1:4">
      <c r="A571" s="196" t="s">
        <v>243</v>
      </c>
      <c r="B571" s="207" t="s">
        <v>244</v>
      </c>
      <c r="C571" s="198"/>
      <c r="D571" s="198"/>
    </row>
    <row r="572" spans="1:4">
      <c r="A572" s="196" t="s">
        <v>245</v>
      </c>
      <c r="B572" s="207" t="s">
        <v>246</v>
      </c>
      <c r="C572" s="198"/>
      <c r="D572" s="198"/>
    </row>
    <row r="573" spans="1:4" ht="25.5">
      <c r="A573" s="196" t="s">
        <v>247</v>
      </c>
      <c r="B573" s="207" t="s">
        <v>2156</v>
      </c>
      <c r="C573" s="198"/>
      <c r="D573" s="198"/>
    </row>
    <row r="574" spans="1:4" ht="25.5">
      <c r="A574" s="196" t="s">
        <v>2157</v>
      </c>
      <c r="B574" s="207" t="s">
        <v>2158</v>
      </c>
      <c r="C574" s="198"/>
      <c r="D574" s="198"/>
    </row>
    <row r="575" spans="1:4">
      <c r="A575" s="196" t="s">
        <v>2159</v>
      </c>
      <c r="B575" s="197" t="s">
        <v>2160</v>
      </c>
      <c r="C575" s="198"/>
      <c r="D575" s="198"/>
    </row>
    <row r="576" spans="1:4">
      <c r="A576" s="202" t="s">
        <v>2161</v>
      </c>
      <c r="B576" s="207" t="s">
        <v>2162</v>
      </c>
      <c r="C576" s="198"/>
      <c r="D576" s="198"/>
    </row>
    <row r="577" spans="1:4">
      <c r="A577" s="202" t="s">
        <v>2163</v>
      </c>
      <c r="B577" s="207" t="s">
        <v>2164</v>
      </c>
      <c r="C577" s="198"/>
      <c r="D577" s="198"/>
    </row>
    <row r="578" spans="1:4">
      <c r="A578" s="202" t="s">
        <v>2165</v>
      </c>
      <c r="B578" s="207" t="s">
        <v>2166</v>
      </c>
      <c r="C578" s="198"/>
      <c r="D578" s="198"/>
    </row>
    <row r="579" spans="1:4">
      <c r="A579" s="202" t="s">
        <v>2167</v>
      </c>
      <c r="B579" s="207" t="s">
        <v>2168</v>
      </c>
      <c r="C579" s="198"/>
      <c r="D579" s="198"/>
    </row>
    <row r="580" spans="1:4">
      <c r="A580" s="202" t="s">
        <v>2169</v>
      </c>
      <c r="B580" s="207" t="s">
        <v>2170</v>
      </c>
      <c r="C580" s="198"/>
      <c r="D580" s="198"/>
    </row>
    <row r="581" spans="1:4" ht="18.75">
      <c r="A581" s="195">
        <v>15</v>
      </c>
      <c r="B581" s="203" t="s">
        <v>2171</v>
      </c>
      <c r="C581" s="194"/>
      <c r="D581" s="194"/>
    </row>
    <row r="582" spans="1:4" ht="25.5">
      <c r="A582" s="196" t="s">
        <v>2172</v>
      </c>
      <c r="B582" s="197" t="s">
        <v>2173</v>
      </c>
      <c r="C582" s="198"/>
      <c r="D582" s="198"/>
    </row>
    <row r="583" spans="1:4">
      <c r="A583" s="196" t="s">
        <v>2174</v>
      </c>
      <c r="B583" s="197" t="s">
        <v>2175</v>
      </c>
      <c r="C583" s="198"/>
      <c r="D583" s="198"/>
    </row>
    <row r="584" spans="1:4" ht="25.5">
      <c r="A584" s="196" t="s">
        <v>2176</v>
      </c>
      <c r="B584" s="197" t="s">
        <v>2177</v>
      </c>
      <c r="C584" s="198"/>
      <c r="D584" s="198"/>
    </row>
    <row r="585" spans="1:4" ht="25.5">
      <c r="A585" s="196" t="s">
        <v>2178</v>
      </c>
      <c r="B585" s="197" t="s">
        <v>2179</v>
      </c>
      <c r="C585" s="198"/>
      <c r="D585" s="198"/>
    </row>
    <row r="586" spans="1:4" ht="25.5">
      <c r="A586" s="196" t="s">
        <v>2180</v>
      </c>
      <c r="B586" s="197" t="s">
        <v>2181</v>
      </c>
      <c r="C586" s="198"/>
      <c r="D586" s="198"/>
    </row>
    <row r="587" spans="1:4" ht="25.5">
      <c r="A587" s="196" t="s">
        <v>2182</v>
      </c>
      <c r="B587" s="197" t="s">
        <v>2183</v>
      </c>
      <c r="C587" s="198"/>
      <c r="D587" s="198"/>
    </row>
    <row r="588" spans="1:4" ht="25.5">
      <c r="A588" s="196" t="s">
        <v>2184</v>
      </c>
      <c r="B588" s="197" t="s">
        <v>2185</v>
      </c>
      <c r="C588" s="198"/>
      <c r="D588" s="198"/>
    </row>
    <row r="589" spans="1:4" ht="25.5">
      <c r="A589" s="196" t="s">
        <v>2186</v>
      </c>
      <c r="B589" s="197" t="s">
        <v>2187</v>
      </c>
      <c r="C589" s="198"/>
      <c r="D589" s="198"/>
    </row>
    <row r="590" spans="1:4" ht="25.5">
      <c r="A590" s="196" t="s">
        <v>2188</v>
      </c>
      <c r="B590" s="197" t="s">
        <v>2189</v>
      </c>
      <c r="C590" s="198"/>
      <c r="D590" s="198"/>
    </row>
    <row r="591" spans="1:4">
      <c r="A591" s="196" t="s">
        <v>2190</v>
      </c>
      <c r="B591" s="197" t="s">
        <v>2191</v>
      </c>
      <c r="C591" s="198"/>
      <c r="D591" s="198"/>
    </row>
    <row r="592" spans="1:4">
      <c r="A592" s="196" t="s">
        <v>2192</v>
      </c>
      <c r="B592" s="197" t="s">
        <v>2193</v>
      </c>
      <c r="C592" s="198"/>
      <c r="D592" s="198"/>
    </row>
    <row r="593" spans="1:4" ht="25.5">
      <c r="A593" s="196" t="s">
        <v>2194</v>
      </c>
      <c r="B593" s="197" t="s">
        <v>2195</v>
      </c>
      <c r="C593" s="198"/>
      <c r="D593" s="198"/>
    </row>
    <row r="594" spans="1:4" ht="25.5">
      <c r="A594" s="196" t="s">
        <v>2196</v>
      </c>
      <c r="B594" s="197" t="s">
        <v>2197</v>
      </c>
      <c r="C594" s="198"/>
      <c r="D594" s="198"/>
    </row>
    <row r="595" spans="1:4" ht="25.5">
      <c r="A595" s="196" t="s">
        <v>2198</v>
      </c>
      <c r="B595" s="197" t="s">
        <v>2199</v>
      </c>
      <c r="C595" s="198"/>
      <c r="D595" s="198"/>
    </row>
    <row r="596" spans="1:4" ht="25.5">
      <c r="A596" s="196" t="s">
        <v>2200</v>
      </c>
      <c r="B596" s="197" t="s">
        <v>2201</v>
      </c>
      <c r="C596" s="198"/>
      <c r="D596" s="198"/>
    </row>
    <row r="597" spans="1:4" ht="25.5">
      <c r="A597" s="196" t="s">
        <v>2202</v>
      </c>
      <c r="B597" s="197" t="s">
        <v>2203</v>
      </c>
      <c r="C597" s="198"/>
      <c r="D597" s="198"/>
    </row>
    <row r="598" spans="1:4" ht="25.5">
      <c r="A598" s="196" t="s">
        <v>2204</v>
      </c>
      <c r="B598" s="197" t="s">
        <v>2205</v>
      </c>
      <c r="C598" s="198"/>
      <c r="D598" s="198"/>
    </row>
    <row r="599" spans="1:4" ht="25.5">
      <c r="A599" s="196" t="s">
        <v>2206</v>
      </c>
      <c r="B599" s="197" t="s">
        <v>2207</v>
      </c>
      <c r="C599" s="198"/>
      <c r="D599" s="198"/>
    </row>
    <row r="600" spans="1:4" ht="25.5">
      <c r="A600" s="196" t="s">
        <v>2208</v>
      </c>
      <c r="B600" s="197" t="s">
        <v>2209</v>
      </c>
      <c r="C600" s="198"/>
      <c r="D600" s="198"/>
    </row>
    <row r="601" spans="1:4" ht="25.5">
      <c r="A601" s="196" t="s">
        <v>2210</v>
      </c>
      <c r="B601" s="197" t="s">
        <v>2211</v>
      </c>
      <c r="C601" s="198"/>
      <c r="D601" s="198"/>
    </row>
    <row r="602" spans="1:4" ht="25.5">
      <c r="A602" s="196" t="s">
        <v>2212</v>
      </c>
      <c r="B602" s="197" t="s">
        <v>2213</v>
      </c>
      <c r="C602" s="198"/>
      <c r="D602" s="198"/>
    </row>
    <row r="603" spans="1:4" ht="25.5">
      <c r="A603" s="196" t="s">
        <v>2214</v>
      </c>
      <c r="B603" s="197" t="s">
        <v>2215</v>
      </c>
      <c r="C603" s="198"/>
      <c r="D603" s="198"/>
    </row>
    <row r="604" spans="1:4" ht="25.5">
      <c r="A604" s="196" t="s">
        <v>2216</v>
      </c>
      <c r="B604" s="197" t="s">
        <v>3531</v>
      </c>
      <c r="C604" s="198"/>
      <c r="D604" s="198"/>
    </row>
    <row r="605" spans="1:4" ht="25.5">
      <c r="A605" s="196" t="s">
        <v>3532</v>
      </c>
      <c r="B605" s="197" t="s">
        <v>3533</v>
      </c>
      <c r="C605" s="198"/>
      <c r="D605" s="198"/>
    </row>
    <row r="606" spans="1:4" ht="25.5">
      <c r="A606" s="196" t="s">
        <v>3534</v>
      </c>
      <c r="B606" s="197" t="s">
        <v>3535</v>
      </c>
      <c r="C606" s="198"/>
      <c r="D606" s="198"/>
    </row>
    <row r="607" spans="1:4" ht="37.5">
      <c r="A607" s="195">
        <v>16</v>
      </c>
      <c r="B607" s="203" t="s">
        <v>3536</v>
      </c>
      <c r="C607" s="194"/>
      <c r="D607" s="194"/>
    </row>
    <row r="608" spans="1:4">
      <c r="A608" s="196" t="s">
        <v>3537</v>
      </c>
      <c r="B608" s="197" t="s">
        <v>3538</v>
      </c>
      <c r="C608" s="198"/>
      <c r="D608" s="198"/>
    </row>
    <row r="609" spans="1:4" ht="25.5">
      <c r="A609" s="196" t="s">
        <v>3539</v>
      </c>
      <c r="B609" s="197" t="s">
        <v>3540</v>
      </c>
      <c r="C609" s="198"/>
      <c r="D609" s="198"/>
    </row>
    <row r="610" spans="1:4" ht="25.5">
      <c r="A610" s="196" t="s">
        <v>3541</v>
      </c>
      <c r="B610" s="197" t="s">
        <v>1648</v>
      </c>
      <c r="C610" s="198"/>
      <c r="D610" s="198"/>
    </row>
    <row r="611" spans="1:4" ht="25.5">
      <c r="A611" s="196" t="s">
        <v>1649</v>
      </c>
      <c r="B611" s="197" t="s">
        <v>1650</v>
      </c>
      <c r="C611" s="198"/>
      <c r="D611" s="198"/>
    </row>
    <row r="612" spans="1:4" ht="25.5">
      <c r="A612" s="196" t="s">
        <v>1651</v>
      </c>
      <c r="B612" s="197" t="s">
        <v>1652</v>
      </c>
      <c r="C612" s="198"/>
      <c r="D612" s="198"/>
    </row>
    <row r="613" spans="1:4" ht="25.5">
      <c r="A613" s="196" t="s">
        <v>1653</v>
      </c>
      <c r="B613" s="197" t="s">
        <v>1654</v>
      </c>
      <c r="C613" s="198"/>
      <c r="D613" s="198"/>
    </row>
    <row r="614" spans="1:4">
      <c r="A614" s="196" t="s">
        <v>1655</v>
      </c>
      <c r="B614" s="197" t="s">
        <v>1656</v>
      </c>
      <c r="C614" s="198"/>
      <c r="D614" s="198"/>
    </row>
    <row r="615" spans="1:4">
      <c r="A615" s="196" t="s">
        <v>1657</v>
      </c>
      <c r="B615" s="197" t="s">
        <v>1658</v>
      </c>
      <c r="C615" s="198"/>
      <c r="D615" s="198"/>
    </row>
    <row r="616" spans="1:4">
      <c r="A616" s="196" t="s">
        <v>1659</v>
      </c>
      <c r="B616" s="197" t="s">
        <v>1660</v>
      </c>
      <c r="C616" s="198"/>
      <c r="D616" s="198"/>
    </row>
    <row r="617" spans="1:4" ht="37.5">
      <c r="A617" s="208">
        <v>17</v>
      </c>
      <c r="B617" s="203" t="s">
        <v>1661</v>
      </c>
      <c r="C617" s="194"/>
      <c r="D617" s="194"/>
    </row>
    <row r="618" spans="1:4" ht="25.5">
      <c r="A618" s="196" t="s">
        <v>1662</v>
      </c>
      <c r="B618" s="199" t="s">
        <v>1663</v>
      </c>
      <c r="C618" s="198"/>
      <c r="D618" s="198"/>
    </row>
    <row r="619" spans="1:4" ht="25.5">
      <c r="A619" s="196" t="s">
        <v>1664</v>
      </c>
      <c r="B619" s="197" t="s">
        <v>1665</v>
      </c>
      <c r="C619" s="198"/>
      <c r="D619" s="198"/>
    </row>
    <row r="620" spans="1:4" ht="25.5">
      <c r="A620" s="196" t="s">
        <v>1666</v>
      </c>
      <c r="B620" s="197" t="s">
        <v>32</v>
      </c>
      <c r="C620" s="198"/>
      <c r="D620" s="198"/>
    </row>
    <row r="621" spans="1:4" ht="25.5">
      <c r="A621" s="196" t="s">
        <v>33</v>
      </c>
      <c r="B621" s="197" t="s">
        <v>34</v>
      </c>
      <c r="C621" s="198"/>
      <c r="D621" s="198"/>
    </row>
    <row r="622" spans="1:4">
      <c r="A622" s="196" t="s">
        <v>35</v>
      </c>
      <c r="B622" s="197" t="s">
        <v>36</v>
      </c>
      <c r="C622" s="198"/>
      <c r="D622" s="198"/>
    </row>
    <row r="623" spans="1:4" ht="25.5">
      <c r="A623" s="196" t="s">
        <v>37</v>
      </c>
      <c r="B623" s="197" t="s">
        <v>38</v>
      </c>
      <c r="C623" s="198"/>
      <c r="D623" s="198"/>
    </row>
    <row r="624" spans="1:4" ht="25.5">
      <c r="A624" s="196" t="s">
        <v>39</v>
      </c>
      <c r="B624" s="197" t="s">
        <v>40</v>
      </c>
      <c r="C624" s="198"/>
      <c r="D624" s="198"/>
    </row>
    <row r="625" spans="1:4" ht="25.5">
      <c r="A625" s="196" t="s">
        <v>41</v>
      </c>
      <c r="B625" s="197" t="s">
        <v>42</v>
      </c>
      <c r="C625" s="198"/>
      <c r="D625" s="198"/>
    </row>
    <row r="626" spans="1:4" ht="25.5">
      <c r="A626" s="196" t="s">
        <v>43</v>
      </c>
      <c r="B626" s="197" t="s">
        <v>44</v>
      </c>
      <c r="C626" s="198"/>
      <c r="D626" s="198"/>
    </row>
    <row r="627" spans="1:4">
      <c r="A627" s="196" t="s">
        <v>45</v>
      </c>
      <c r="B627" s="197" t="s">
        <v>46</v>
      </c>
      <c r="C627" s="198"/>
      <c r="D627" s="198"/>
    </row>
    <row r="628" spans="1:4">
      <c r="A628" s="196" t="s">
        <v>47</v>
      </c>
      <c r="B628" s="197" t="s">
        <v>48</v>
      </c>
      <c r="C628" s="198"/>
      <c r="D628" s="198"/>
    </row>
    <row r="629" spans="1:4">
      <c r="A629" s="196" t="s">
        <v>49</v>
      </c>
      <c r="B629" s="197" t="s">
        <v>50</v>
      </c>
      <c r="C629" s="198"/>
      <c r="D629" s="198"/>
    </row>
    <row r="630" spans="1:4">
      <c r="A630" s="196" t="s">
        <v>51</v>
      </c>
      <c r="B630" s="197" t="s">
        <v>52</v>
      </c>
      <c r="C630" s="198"/>
      <c r="D630" s="198"/>
    </row>
    <row r="631" spans="1:4">
      <c r="A631" s="196" t="s">
        <v>53</v>
      </c>
      <c r="B631" s="197" t="s">
        <v>54</v>
      </c>
      <c r="C631" s="198"/>
      <c r="D631" s="198"/>
    </row>
    <row r="632" spans="1:4">
      <c r="A632" s="196" t="s">
        <v>55</v>
      </c>
      <c r="B632" s="197" t="s">
        <v>56</v>
      </c>
      <c r="C632" s="198"/>
      <c r="D632" s="198"/>
    </row>
    <row r="633" spans="1:4">
      <c r="A633" s="196" t="s">
        <v>57</v>
      </c>
      <c r="B633" s="197" t="s">
        <v>58</v>
      </c>
      <c r="C633" s="198"/>
      <c r="D633" s="198"/>
    </row>
    <row r="634" spans="1:4">
      <c r="A634" s="196" t="s">
        <v>59</v>
      </c>
      <c r="B634" s="197" t="s">
        <v>60</v>
      </c>
      <c r="C634" s="198"/>
      <c r="D634" s="198"/>
    </row>
    <row r="635" spans="1:4">
      <c r="A635" s="196" t="s">
        <v>61</v>
      </c>
      <c r="B635" s="197" t="s">
        <v>62</v>
      </c>
      <c r="C635" s="198"/>
      <c r="D635" s="198"/>
    </row>
    <row r="636" spans="1:4" ht="18.75">
      <c r="A636" s="195">
        <v>18</v>
      </c>
      <c r="B636" s="203" t="s">
        <v>63</v>
      </c>
      <c r="C636" s="194"/>
      <c r="D636" s="194"/>
    </row>
    <row r="637" spans="1:4">
      <c r="A637" s="196" t="s">
        <v>64</v>
      </c>
      <c r="B637" s="197" t="s">
        <v>65</v>
      </c>
      <c r="C637" s="198"/>
      <c r="D637" s="198"/>
    </row>
    <row r="638" spans="1:4">
      <c r="A638" s="196" t="s">
        <v>66</v>
      </c>
      <c r="B638" s="197" t="s">
        <v>67</v>
      </c>
      <c r="C638" s="198"/>
      <c r="D638" s="198"/>
    </row>
    <row r="639" spans="1:4">
      <c r="A639" s="196" t="s">
        <v>68</v>
      </c>
      <c r="B639" s="197" t="s">
        <v>69</v>
      </c>
      <c r="C639" s="198"/>
      <c r="D639" s="198"/>
    </row>
    <row r="640" spans="1:4">
      <c r="A640" s="196" t="s">
        <v>70</v>
      </c>
      <c r="B640" s="197" t="s">
        <v>71</v>
      </c>
      <c r="C640" s="198"/>
      <c r="D640" s="198"/>
    </row>
    <row r="641" spans="1:4">
      <c r="A641" s="196" t="s">
        <v>72</v>
      </c>
      <c r="B641" s="197" t="s">
        <v>73</v>
      </c>
      <c r="C641" s="198"/>
      <c r="D641" s="198"/>
    </row>
    <row r="642" spans="1:4" ht="25.5">
      <c r="A642" s="196" t="s">
        <v>74</v>
      </c>
      <c r="B642" s="197" t="s">
        <v>75</v>
      </c>
      <c r="C642" s="198"/>
      <c r="D642" s="198"/>
    </row>
    <row r="643" spans="1:4">
      <c r="A643" s="196" t="s">
        <v>76</v>
      </c>
      <c r="B643" s="197" t="s">
        <v>77</v>
      </c>
      <c r="C643" s="198"/>
      <c r="D643" s="198"/>
    </row>
    <row r="644" spans="1:4">
      <c r="A644" s="196" t="s">
        <v>78</v>
      </c>
      <c r="B644" s="197" t="s">
        <v>79</v>
      </c>
      <c r="C644" s="198"/>
      <c r="D644" s="198"/>
    </row>
    <row r="645" spans="1:4">
      <c r="A645" s="196" t="s">
        <v>80</v>
      </c>
      <c r="B645" s="197" t="s">
        <v>81</v>
      </c>
      <c r="C645" s="198"/>
      <c r="D645" s="198"/>
    </row>
    <row r="646" spans="1:4">
      <c r="A646" s="196" t="s">
        <v>82</v>
      </c>
      <c r="B646" s="197" t="s">
        <v>83</v>
      </c>
      <c r="C646" s="198"/>
      <c r="D646" s="198"/>
    </row>
    <row r="647" spans="1:4" ht="25.5">
      <c r="A647" s="196" t="s">
        <v>84</v>
      </c>
      <c r="B647" s="197" t="s">
        <v>85</v>
      </c>
      <c r="C647" s="198"/>
      <c r="D647" s="198"/>
    </row>
    <row r="648" spans="1:4" ht="25.5">
      <c r="A648" s="196" t="s">
        <v>86</v>
      </c>
      <c r="B648" s="197" t="s">
        <v>87</v>
      </c>
      <c r="C648" s="198"/>
      <c r="D648" s="198"/>
    </row>
    <row r="649" spans="1:4">
      <c r="A649" s="196" t="s">
        <v>88</v>
      </c>
      <c r="B649" s="197" t="s">
        <v>89</v>
      </c>
      <c r="C649" s="198"/>
      <c r="D649" s="198"/>
    </row>
    <row r="650" spans="1:4">
      <c r="A650" s="196" t="s">
        <v>90</v>
      </c>
      <c r="B650" s="197" t="s">
        <v>91</v>
      </c>
      <c r="C650" s="198"/>
      <c r="D650" s="198"/>
    </row>
    <row r="651" spans="1:4">
      <c r="A651" s="196" t="s">
        <v>92</v>
      </c>
      <c r="B651" s="197" t="s">
        <v>93</v>
      </c>
      <c r="C651" s="198"/>
      <c r="D651" s="198"/>
    </row>
    <row r="652" spans="1:4">
      <c r="A652" s="196" t="s">
        <v>94</v>
      </c>
      <c r="B652" s="197" t="s">
        <v>95</v>
      </c>
      <c r="C652" s="198"/>
      <c r="D652" s="198"/>
    </row>
    <row r="653" spans="1:4">
      <c r="A653" s="196" t="s">
        <v>96</v>
      </c>
      <c r="B653" s="197" t="s">
        <v>97</v>
      </c>
      <c r="C653" s="198"/>
      <c r="D653" s="198"/>
    </row>
    <row r="654" spans="1:4">
      <c r="A654" s="196" t="s">
        <v>98</v>
      </c>
      <c r="B654" s="197" t="s">
        <v>99</v>
      </c>
      <c r="C654" s="198"/>
      <c r="D654" s="198"/>
    </row>
    <row r="655" spans="1:4" ht="18.75">
      <c r="A655" s="195">
        <v>19</v>
      </c>
      <c r="B655" s="203" t="s">
        <v>100</v>
      </c>
      <c r="C655" s="194"/>
      <c r="D655" s="194"/>
    </row>
    <row r="656" spans="1:4">
      <c r="A656" s="196" t="s">
        <v>101</v>
      </c>
      <c r="B656" s="207" t="s">
        <v>1231</v>
      </c>
      <c r="C656" s="198"/>
      <c r="D656" s="198"/>
    </row>
    <row r="657" spans="1:4" ht="25.5">
      <c r="A657" s="196" t="s">
        <v>1232</v>
      </c>
      <c r="B657" s="207" t="s">
        <v>1233</v>
      </c>
      <c r="C657" s="198"/>
      <c r="D657" s="198"/>
    </row>
    <row r="658" spans="1:4">
      <c r="A658" s="196" t="s">
        <v>1234</v>
      </c>
      <c r="B658" s="207" t="s">
        <v>1235</v>
      </c>
      <c r="C658" s="198"/>
      <c r="D658" s="198"/>
    </row>
    <row r="659" spans="1:4" ht="25.5">
      <c r="A659" s="196" t="s">
        <v>1236</v>
      </c>
      <c r="B659" s="207" t="s">
        <v>1237</v>
      </c>
      <c r="C659" s="198"/>
      <c r="D659" s="198"/>
    </row>
    <row r="660" spans="1:4" ht="25.5">
      <c r="A660" s="196" t="s">
        <v>1238</v>
      </c>
      <c r="B660" s="207" t="s">
        <v>1239</v>
      </c>
      <c r="C660" s="198"/>
      <c r="D660" s="198"/>
    </row>
    <row r="661" spans="1:4">
      <c r="A661" s="196" t="s">
        <v>1240</v>
      </c>
      <c r="B661" s="207" t="s">
        <v>1241</v>
      </c>
      <c r="C661" s="198"/>
      <c r="D661" s="198"/>
    </row>
    <row r="662" spans="1:4">
      <c r="A662" s="196" t="s">
        <v>1242</v>
      </c>
      <c r="B662" s="207" t="s">
        <v>2606</v>
      </c>
      <c r="C662" s="198"/>
      <c r="D662" s="198"/>
    </row>
    <row r="663" spans="1:4">
      <c r="A663" s="196" t="s">
        <v>2607</v>
      </c>
      <c r="B663" s="207" t="s">
        <v>2608</v>
      </c>
      <c r="C663" s="198"/>
      <c r="D663" s="198"/>
    </row>
    <row r="664" spans="1:4">
      <c r="A664" s="196" t="s">
        <v>2609</v>
      </c>
      <c r="B664" s="207" t="s">
        <v>2610</v>
      </c>
      <c r="C664" s="198"/>
      <c r="D664" s="198"/>
    </row>
    <row r="665" spans="1:4">
      <c r="A665" s="196" t="s">
        <v>2611</v>
      </c>
      <c r="B665" s="207" t="s">
        <v>2612</v>
      </c>
      <c r="C665" s="198"/>
      <c r="D665" s="198"/>
    </row>
    <row r="666" spans="1:4">
      <c r="A666" s="196" t="s">
        <v>2613</v>
      </c>
      <c r="B666" s="207" t="s">
        <v>2614</v>
      </c>
      <c r="C666" s="198"/>
      <c r="D666" s="198"/>
    </row>
    <row r="667" spans="1:4" ht="37.5">
      <c r="A667" s="195">
        <v>20</v>
      </c>
      <c r="B667" s="203" t="s">
        <v>2615</v>
      </c>
      <c r="C667" s="194"/>
      <c r="D667" s="194"/>
    </row>
    <row r="668" spans="1:4">
      <c r="A668" s="196" t="s">
        <v>2616</v>
      </c>
      <c r="B668" s="197" t="s">
        <v>2617</v>
      </c>
      <c r="C668" s="198"/>
      <c r="D668" s="198"/>
    </row>
    <row r="669" spans="1:4">
      <c r="A669" s="196" t="s">
        <v>2618</v>
      </c>
      <c r="B669" s="197" t="s">
        <v>2619</v>
      </c>
      <c r="C669" s="198"/>
      <c r="D669" s="198"/>
    </row>
    <row r="670" spans="1:4">
      <c r="A670" s="196" t="s">
        <v>2620</v>
      </c>
      <c r="B670" s="197" t="s">
        <v>2621</v>
      </c>
      <c r="C670" s="198"/>
      <c r="D670" s="198"/>
    </row>
    <row r="671" spans="1:4" ht="25.5">
      <c r="A671" s="196" t="s">
        <v>2622</v>
      </c>
      <c r="B671" s="197" t="s">
        <v>2623</v>
      </c>
      <c r="C671" s="198"/>
      <c r="D671" s="198"/>
    </row>
    <row r="672" spans="1:4">
      <c r="A672" s="196" t="s">
        <v>2624</v>
      </c>
      <c r="B672" s="197" t="s">
        <v>2625</v>
      </c>
      <c r="C672" s="198"/>
      <c r="D672" s="198"/>
    </row>
    <row r="673" spans="1:4">
      <c r="A673" s="196" t="s">
        <v>2626</v>
      </c>
      <c r="B673" s="197" t="s">
        <v>2627</v>
      </c>
      <c r="C673" s="198"/>
      <c r="D673" s="198"/>
    </row>
    <row r="674" spans="1:4" ht="18.75">
      <c r="A674" s="195">
        <v>21</v>
      </c>
      <c r="B674" s="203" t="s">
        <v>2628</v>
      </c>
      <c r="C674" s="194"/>
      <c r="D674" s="194"/>
    </row>
    <row r="675" spans="1:4">
      <c r="A675" s="196" t="s">
        <v>2629</v>
      </c>
      <c r="B675" s="197" t="s">
        <v>2630</v>
      </c>
      <c r="C675" s="198"/>
      <c r="D675" s="198"/>
    </row>
    <row r="676" spans="1:4" ht="25.5">
      <c r="A676" s="196" t="s">
        <v>2631</v>
      </c>
      <c r="B676" s="197" t="s">
        <v>3677</v>
      </c>
      <c r="C676" s="198"/>
      <c r="D676" s="198"/>
    </row>
    <row r="677" spans="1:4" ht="25.5">
      <c r="A677" s="196" t="s">
        <v>3678</v>
      </c>
      <c r="B677" s="197" t="s">
        <v>3679</v>
      </c>
      <c r="C677" s="198"/>
      <c r="D677" s="198"/>
    </row>
    <row r="678" spans="1:4">
      <c r="A678" s="196" t="s">
        <v>3680</v>
      </c>
      <c r="B678" s="197" t="s">
        <v>3681</v>
      </c>
      <c r="C678" s="198"/>
      <c r="D678" s="198"/>
    </row>
    <row r="679" spans="1:4" ht="25.5">
      <c r="A679" s="196" t="s">
        <v>3682</v>
      </c>
      <c r="B679" s="207" t="s">
        <v>3683</v>
      </c>
      <c r="C679" s="198"/>
      <c r="D679" s="198"/>
    </row>
    <row r="680" spans="1:4" ht="25.5">
      <c r="A680" s="196" t="s">
        <v>3684</v>
      </c>
      <c r="B680" s="207" t="s">
        <v>3685</v>
      </c>
      <c r="C680" s="198"/>
      <c r="D680" s="198"/>
    </row>
    <row r="681" spans="1:4">
      <c r="A681" s="196" t="s">
        <v>3686</v>
      </c>
      <c r="B681" s="197" t="s">
        <v>3687</v>
      </c>
      <c r="C681" s="198"/>
      <c r="D681" s="198"/>
    </row>
    <row r="682" spans="1:4">
      <c r="A682" s="196" t="s">
        <v>3688</v>
      </c>
      <c r="B682" s="207" t="s">
        <v>3689</v>
      </c>
      <c r="C682" s="198"/>
      <c r="D682" s="198"/>
    </row>
    <row r="683" spans="1:4">
      <c r="A683" s="196" t="s">
        <v>3690</v>
      </c>
      <c r="B683" s="207" t="s">
        <v>3691</v>
      </c>
      <c r="C683" s="198"/>
      <c r="D683" s="198"/>
    </row>
    <row r="684" spans="1:4" ht="25.5">
      <c r="A684" s="196" t="s">
        <v>3692</v>
      </c>
      <c r="B684" s="207" t="s">
        <v>3693</v>
      </c>
      <c r="C684" s="198"/>
      <c r="D684" s="198"/>
    </row>
    <row r="685" spans="1:4">
      <c r="A685" s="196" t="s">
        <v>3694</v>
      </c>
      <c r="B685" s="199" t="s">
        <v>3695</v>
      </c>
      <c r="C685" s="198"/>
      <c r="D685" s="198"/>
    </row>
    <row r="686" spans="1:4" ht="25.5">
      <c r="A686" s="196" t="s">
        <v>3696</v>
      </c>
      <c r="B686" s="197" t="s">
        <v>3697</v>
      </c>
      <c r="C686" s="198"/>
      <c r="D686" s="198"/>
    </row>
    <row r="687" spans="1:4" ht="25.5">
      <c r="A687" s="196" t="s">
        <v>3698</v>
      </c>
      <c r="B687" s="197" t="s">
        <v>3699</v>
      </c>
      <c r="C687" s="198"/>
      <c r="D687" s="198"/>
    </row>
    <row r="688" spans="1:4">
      <c r="A688" s="196" t="s">
        <v>3700</v>
      </c>
      <c r="B688" s="207" t="s">
        <v>3701</v>
      </c>
      <c r="C688" s="198"/>
      <c r="D688" s="198"/>
    </row>
    <row r="689" spans="1:4">
      <c r="A689" s="196" t="s">
        <v>3702</v>
      </c>
      <c r="B689" s="207" t="s">
        <v>2914</v>
      </c>
      <c r="C689" s="198"/>
      <c r="D689" s="198"/>
    </row>
    <row r="690" spans="1:4">
      <c r="A690" s="196" t="s">
        <v>2915</v>
      </c>
      <c r="B690" s="197" t="s">
        <v>2916</v>
      </c>
      <c r="C690" s="198"/>
      <c r="D690" s="198"/>
    </row>
    <row r="691" spans="1:4">
      <c r="A691" s="196" t="s">
        <v>2917</v>
      </c>
      <c r="B691" s="197" t="s">
        <v>2918</v>
      </c>
      <c r="C691" s="198"/>
      <c r="D691" s="198"/>
    </row>
    <row r="692" spans="1:4" ht="25.5">
      <c r="A692" s="196" t="s">
        <v>2919</v>
      </c>
      <c r="B692" s="197" t="s">
        <v>456</v>
      </c>
      <c r="C692" s="198"/>
      <c r="D692" s="198"/>
    </row>
    <row r="693" spans="1:4" ht="25.5">
      <c r="A693" s="196" t="s">
        <v>457</v>
      </c>
      <c r="B693" s="197" t="s">
        <v>458</v>
      </c>
      <c r="C693" s="198"/>
      <c r="D693" s="198"/>
    </row>
    <row r="694" spans="1:4">
      <c r="A694" s="196" t="s">
        <v>459</v>
      </c>
      <c r="B694" s="197" t="s">
        <v>460</v>
      </c>
      <c r="C694" s="198"/>
      <c r="D694" s="198"/>
    </row>
    <row r="695" spans="1:4">
      <c r="A695" s="196" t="s">
        <v>461</v>
      </c>
      <c r="B695" s="197" t="s">
        <v>462</v>
      </c>
      <c r="C695" s="198"/>
      <c r="D695" s="198"/>
    </row>
    <row r="696" spans="1:4">
      <c r="A696" s="196" t="s">
        <v>463</v>
      </c>
      <c r="B696" s="197" t="s">
        <v>464</v>
      </c>
      <c r="C696" s="198"/>
      <c r="D696" s="198"/>
    </row>
    <row r="697" spans="1:4">
      <c r="A697" s="196" t="s">
        <v>465</v>
      </c>
      <c r="B697" s="197" t="s">
        <v>466</v>
      </c>
      <c r="C697" s="198"/>
      <c r="D697" s="198"/>
    </row>
    <row r="698" spans="1:4">
      <c r="A698" s="196" t="s">
        <v>467</v>
      </c>
      <c r="B698" s="197" t="s">
        <v>468</v>
      </c>
      <c r="C698" s="198"/>
      <c r="D698" s="198"/>
    </row>
    <row r="699" spans="1:4">
      <c r="A699" s="196" t="s">
        <v>469</v>
      </c>
      <c r="B699" s="197" t="s">
        <v>470</v>
      </c>
      <c r="C699" s="198"/>
      <c r="D699" s="198"/>
    </row>
    <row r="700" spans="1:4">
      <c r="A700" s="196" t="s">
        <v>471</v>
      </c>
      <c r="B700" s="197" t="s">
        <v>472</v>
      </c>
      <c r="C700" s="198"/>
      <c r="D700" s="198"/>
    </row>
    <row r="701" spans="1:4">
      <c r="A701" s="196" t="s">
        <v>473</v>
      </c>
      <c r="B701" s="197" t="s">
        <v>474</v>
      </c>
      <c r="C701" s="198"/>
      <c r="D701" s="198"/>
    </row>
    <row r="702" spans="1:4">
      <c r="A702" s="196" t="s">
        <v>475</v>
      </c>
      <c r="B702" s="197" t="s">
        <v>476</v>
      </c>
      <c r="C702" s="198"/>
      <c r="D702" s="198"/>
    </row>
    <row r="703" spans="1:4">
      <c r="A703" s="196" t="s">
        <v>477</v>
      </c>
      <c r="B703" s="197" t="s">
        <v>478</v>
      </c>
      <c r="C703" s="198"/>
      <c r="D703" s="198"/>
    </row>
    <row r="704" spans="1:4" ht="18.75">
      <c r="A704" s="195">
        <v>22</v>
      </c>
      <c r="B704" s="203" t="s">
        <v>479</v>
      </c>
      <c r="C704" s="194"/>
      <c r="D704" s="194"/>
    </row>
    <row r="705" spans="1:4">
      <c r="A705" s="196" t="s">
        <v>480</v>
      </c>
      <c r="B705" s="197" t="s">
        <v>481</v>
      </c>
      <c r="C705" s="198"/>
      <c r="D705" s="198"/>
    </row>
    <row r="706" spans="1:4">
      <c r="A706" s="196" t="s">
        <v>482</v>
      </c>
      <c r="B706" s="197" t="s">
        <v>483</v>
      </c>
      <c r="C706" s="198"/>
      <c r="D706" s="198"/>
    </row>
    <row r="707" spans="1:4">
      <c r="A707" s="196" t="s">
        <v>484</v>
      </c>
      <c r="B707" s="197" t="s">
        <v>485</v>
      </c>
      <c r="C707" s="198"/>
      <c r="D707" s="198"/>
    </row>
    <row r="708" spans="1:4">
      <c r="A708" s="196" t="s">
        <v>486</v>
      </c>
      <c r="B708" s="197" t="s">
        <v>487</v>
      </c>
      <c r="C708" s="198"/>
      <c r="D708" s="198"/>
    </row>
    <row r="709" spans="1:4">
      <c r="A709" s="196" t="s">
        <v>488</v>
      </c>
      <c r="B709" s="197" t="s">
        <v>489</v>
      </c>
      <c r="C709" s="198"/>
      <c r="D709" s="198"/>
    </row>
    <row r="710" spans="1:4">
      <c r="A710" s="196" t="s">
        <v>490</v>
      </c>
      <c r="B710" s="197" t="s">
        <v>491</v>
      </c>
      <c r="C710" s="198"/>
      <c r="D710" s="198"/>
    </row>
    <row r="711" spans="1:4">
      <c r="A711" s="196" t="s">
        <v>492</v>
      </c>
      <c r="B711" s="197" t="s">
        <v>493</v>
      </c>
      <c r="C711" s="198"/>
      <c r="D711" s="198"/>
    </row>
    <row r="712" spans="1:4">
      <c r="A712" s="196" t="s">
        <v>494</v>
      </c>
      <c r="B712" s="197" t="s">
        <v>495</v>
      </c>
      <c r="C712" s="198"/>
      <c r="D712" s="198"/>
    </row>
    <row r="713" spans="1:4" ht="37.5">
      <c r="A713" s="195">
        <v>23</v>
      </c>
      <c r="B713" s="203" t="s">
        <v>496</v>
      </c>
      <c r="C713" s="194"/>
      <c r="D713" s="194"/>
    </row>
    <row r="714" spans="1:4" ht="25.5">
      <c r="A714" s="196" t="s">
        <v>497</v>
      </c>
      <c r="B714" s="197" t="s">
        <v>498</v>
      </c>
      <c r="C714" s="198"/>
      <c r="D714" s="198"/>
    </row>
    <row r="715" spans="1:4" ht="25.5">
      <c r="A715" s="196" t="s">
        <v>499</v>
      </c>
      <c r="B715" s="197" t="s">
        <v>500</v>
      </c>
      <c r="C715" s="198"/>
      <c r="D715" s="198"/>
    </row>
    <row r="716" spans="1:4">
      <c r="A716" s="196" t="s">
        <v>501</v>
      </c>
      <c r="B716" s="197" t="s">
        <v>502</v>
      </c>
      <c r="C716" s="198"/>
      <c r="D716" s="198"/>
    </row>
    <row r="717" spans="1:4">
      <c r="A717" s="196" t="s">
        <v>503</v>
      </c>
      <c r="B717" s="197" t="s">
        <v>2658</v>
      </c>
      <c r="C717" s="198"/>
      <c r="D717" s="198"/>
    </row>
    <row r="718" spans="1:4">
      <c r="A718" s="196" t="s">
        <v>2659</v>
      </c>
      <c r="B718" s="197" t="s">
        <v>2660</v>
      </c>
      <c r="C718" s="198"/>
      <c r="D718" s="198"/>
    </row>
    <row r="719" spans="1:4">
      <c r="A719" s="196" t="s">
        <v>2661</v>
      </c>
      <c r="B719" s="199" t="s">
        <v>2662</v>
      </c>
      <c r="C719" s="198"/>
      <c r="D719" s="198"/>
    </row>
    <row r="720" spans="1:4">
      <c r="A720" s="196" t="s">
        <v>2663</v>
      </c>
      <c r="B720" s="199" t="s">
        <v>2664</v>
      </c>
      <c r="C720" s="198"/>
      <c r="D720" s="198"/>
    </row>
    <row r="721" spans="1:4">
      <c r="A721" s="196" t="s">
        <v>2665</v>
      </c>
      <c r="B721" s="199" t="s">
        <v>2666</v>
      </c>
      <c r="C721" s="198"/>
      <c r="D721" s="198"/>
    </row>
    <row r="722" spans="1:4">
      <c r="A722" s="196" t="s">
        <v>2667</v>
      </c>
      <c r="B722" s="197" t="s">
        <v>2668</v>
      </c>
      <c r="C722" s="198"/>
      <c r="D722" s="198"/>
    </row>
    <row r="723" spans="1:4">
      <c r="A723" s="196" t="s">
        <v>2669</v>
      </c>
      <c r="B723" s="197" t="s">
        <v>2670</v>
      </c>
      <c r="C723" s="198"/>
      <c r="D723" s="198"/>
    </row>
    <row r="724" spans="1:4">
      <c r="A724" s="196" t="s">
        <v>2671</v>
      </c>
      <c r="B724" s="197" t="s">
        <v>2672</v>
      </c>
      <c r="C724" s="198"/>
      <c r="D724" s="198"/>
    </row>
    <row r="725" spans="1:4">
      <c r="A725" s="196" t="s">
        <v>2673</v>
      </c>
      <c r="B725" s="197" t="s">
        <v>2674</v>
      </c>
      <c r="C725" s="198"/>
      <c r="D725" s="198"/>
    </row>
    <row r="726" spans="1:4">
      <c r="A726" s="196" t="s">
        <v>2675</v>
      </c>
      <c r="B726" s="197" t="s">
        <v>2676</v>
      </c>
      <c r="C726" s="198"/>
      <c r="D726" s="198"/>
    </row>
    <row r="727" spans="1:4" ht="23.25">
      <c r="A727" s="209"/>
      <c r="B727" s="210" t="s">
        <v>2677</v>
      </c>
      <c r="C727" s="210"/>
      <c r="D727" s="194"/>
    </row>
    <row r="728" spans="1:4" ht="25.5">
      <c r="A728" s="196" t="s">
        <v>2678</v>
      </c>
      <c r="B728" s="211" t="s">
        <v>2679</v>
      </c>
      <c r="C728" s="198"/>
      <c r="D728" s="198"/>
    </row>
    <row r="729" spans="1:4" ht="25.5">
      <c r="A729" s="212" t="s">
        <v>2680</v>
      </c>
      <c r="B729" s="211" t="s">
        <v>2681</v>
      </c>
      <c r="C729" s="198"/>
      <c r="D729" s="198"/>
    </row>
    <row r="730" spans="1:4">
      <c r="A730" s="212" t="s">
        <v>2682</v>
      </c>
      <c r="B730" s="211" t="s">
        <v>2683</v>
      </c>
      <c r="C730" s="198"/>
      <c r="D730" s="198"/>
    </row>
    <row r="731" spans="1:4" ht="23.25">
      <c r="A731" s="213"/>
      <c r="B731" s="210" t="s">
        <v>2684</v>
      </c>
      <c r="C731" s="210"/>
      <c r="D731" s="194"/>
    </row>
    <row r="732" spans="1:4">
      <c r="A732" s="212" t="s">
        <v>2685</v>
      </c>
      <c r="B732" s="211" t="s">
        <v>2686</v>
      </c>
      <c r="C732" s="198"/>
      <c r="D732" s="198"/>
    </row>
    <row r="733" spans="1:4">
      <c r="A733" s="212" t="s">
        <v>2687</v>
      </c>
      <c r="B733" s="211" t="s">
        <v>2688</v>
      </c>
      <c r="C733" s="198"/>
      <c r="D733" s="198"/>
    </row>
    <row r="734" spans="1:4">
      <c r="A734" s="212" t="s">
        <v>2689</v>
      </c>
      <c r="B734" s="211" t="s">
        <v>3064</v>
      </c>
      <c r="C734" s="198"/>
      <c r="D734" s="198"/>
    </row>
  </sheetData>
  <sheetProtection selectLockedCells="1" selectUnlockedCells="1"/>
  <phoneticPr fontId="51" type="noConversion"/>
  <conditionalFormatting sqref="A729:A730 A732:A734">
    <cfRule>
      <formula>0</formula>
    </cfRule>
  </conditionalFormatting>
  <pageMargins left="0.2361111111111111" right="0.2361111111111111" top="0.35416666666666669" bottom="0.35416666666666669" header="0.51180555555555551" footer="0.51180555555555551"/>
  <pageSetup paperSize="9" scale="85" firstPageNumber="0" fitToHeight="0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M1919"/>
  <sheetViews>
    <sheetView view="pageBreakPreview" topLeftCell="A617" zoomScaleNormal="100" zoomScaleSheetLayoutView="100" workbookViewId="0">
      <selection activeCell="J624" sqref="J624"/>
    </sheetView>
  </sheetViews>
  <sheetFormatPr defaultColWidth="7.42578125" defaultRowHeight="12.75"/>
  <cols>
    <col min="1" max="1" width="11" customWidth="1"/>
    <col min="2" max="2" width="41.7109375" customWidth="1"/>
    <col min="3" max="3" width="7.7109375" customWidth="1"/>
    <col min="4" max="4" width="7.42578125" customWidth="1"/>
    <col min="5" max="6" width="8" customWidth="1"/>
    <col min="7" max="7" width="7.5703125" customWidth="1"/>
    <col min="8" max="8" width="7.85546875" customWidth="1"/>
  </cols>
  <sheetData>
    <row r="1" spans="1:8">
      <c r="A1" s="33"/>
      <c r="B1" s="34" t="s">
        <v>2698</v>
      </c>
      <c r="C1" s="35" t="str">
        <f>[3]Kadar.ode.!C1</f>
        <v>Унети назив здравствене установе</v>
      </c>
      <c r="D1" s="36"/>
      <c r="E1" s="36"/>
      <c r="F1" s="36"/>
      <c r="G1" s="37"/>
      <c r="H1" s="187"/>
    </row>
    <row r="2" spans="1:8">
      <c r="A2" s="33"/>
      <c r="B2" s="34" t="s">
        <v>2700</v>
      </c>
      <c r="C2" s="35" t="str">
        <f>[3]Kadar.ode.!C2</f>
        <v>Унети матични број здравствене установе</v>
      </c>
      <c r="D2" s="36"/>
      <c r="E2" s="36"/>
      <c r="F2" s="36"/>
      <c r="G2" s="37"/>
      <c r="H2" s="187"/>
    </row>
    <row r="3" spans="1:8">
      <c r="A3" s="33"/>
      <c r="B3" s="34"/>
      <c r="C3" s="35"/>
      <c r="D3" s="36"/>
      <c r="E3" s="36"/>
      <c r="F3" s="36"/>
      <c r="G3" s="37"/>
      <c r="H3" s="187"/>
    </row>
    <row r="4" spans="1:8" ht="14.25">
      <c r="A4" s="33"/>
      <c r="B4" s="34" t="s">
        <v>2704</v>
      </c>
      <c r="C4" s="3" t="s">
        <v>3476</v>
      </c>
      <c r="D4" s="4"/>
      <c r="E4" s="4"/>
      <c r="F4" s="4"/>
      <c r="G4" s="42"/>
      <c r="H4" s="187"/>
    </row>
    <row r="5" spans="1:8" ht="14.25">
      <c r="A5" s="33"/>
      <c r="B5" s="34" t="s">
        <v>3057</v>
      </c>
      <c r="C5" s="3" t="s">
        <v>3490</v>
      </c>
      <c r="D5" s="4"/>
      <c r="E5" s="4"/>
      <c r="F5" s="4"/>
      <c r="G5" s="42"/>
      <c r="H5" s="187"/>
    </row>
    <row r="6" spans="1:8" ht="15.75">
      <c r="A6" s="188"/>
      <c r="B6" s="188"/>
      <c r="C6" s="188"/>
      <c r="D6" s="188"/>
      <c r="E6" s="188"/>
      <c r="F6" s="188"/>
      <c r="G6" s="189"/>
      <c r="H6" s="189"/>
    </row>
    <row r="7" spans="1:8" ht="12.75" customHeight="1">
      <c r="A7" s="742" t="s">
        <v>3065</v>
      </c>
      <c r="B7" s="742" t="s">
        <v>3066</v>
      </c>
      <c r="C7" s="740" t="s">
        <v>3060</v>
      </c>
      <c r="D7" s="740"/>
      <c r="E7" s="740" t="s">
        <v>3061</v>
      </c>
      <c r="F7" s="740"/>
      <c r="G7" s="740" t="s">
        <v>3008</v>
      </c>
      <c r="H7" s="740"/>
    </row>
    <row r="8" spans="1:8" ht="33.75">
      <c r="A8" s="742"/>
      <c r="B8" s="742"/>
      <c r="C8" s="128" t="s">
        <v>3037</v>
      </c>
      <c r="D8" s="128" t="s">
        <v>3038</v>
      </c>
      <c r="E8" s="128" t="s">
        <v>3037</v>
      </c>
      <c r="F8" s="128" t="s">
        <v>3038</v>
      </c>
      <c r="G8" s="128" t="s">
        <v>3037</v>
      </c>
      <c r="H8" s="128" t="s">
        <v>3038</v>
      </c>
    </row>
    <row r="9" spans="1:8" ht="14.25">
      <c r="A9" s="214"/>
      <c r="B9" s="215" t="s">
        <v>3474</v>
      </c>
      <c r="C9" s="215"/>
      <c r="D9" s="215"/>
      <c r="E9" s="215"/>
      <c r="F9" s="215"/>
      <c r="G9" s="215"/>
      <c r="H9" s="216"/>
    </row>
    <row r="10" spans="1:8">
      <c r="A10" s="217"/>
      <c r="B10" s="218"/>
      <c r="C10" s="158"/>
      <c r="D10" s="158"/>
      <c r="E10" s="159"/>
      <c r="F10" s="159"/>
      <c r="G10" s="120"/>
      <c r="H10" s="159"/>
    </row>
    <row r="11" spans="1:8" ht="14.25">
      <c r="A11" s="219"/>
      <c r="B11" s="158"/>
      <c r="C11" s="158"/>
      <c r="D11" s="158"/>
      <c r="E11" s="159"/>
      <c r="F11" s="159"/>
      <c r="G11" s="120"/>
      <c r="H11" s="159"/>
    </row>
    <row r="12" spans="1:8" ht="14.25">
      <c r="A12" s="219"/>
      <c r="B12" s="158"/>
      <c r="C12" s="158"/>
      <c r="D12" s="158"/>
      <c r="E12" s="159"/>
      <c r="F12" s="159"/>
      <c r="G12" s="120"/>
      <c r="H12" s="159"/>
    </row>
    <row r="13" spans="1:8" ht="14.25">
      <c r="A13" s="220"/>
      <c r="B13" s="221"/>
      <c r="C13" s="158"/>
      <c r="D13" s="158"/>
      <c r="E13" s="159"/>
      <c r="F13" s="159"/>
      <c r="G13" s="120"/>
      <c r="H13" s="159"/>
    </row>
    <row r="14" spans="1:8" ht="14.25">
      <c r="A14" s="220"/>
      <c r="B14" s="221"/>
      <c r="C14" s="158"/>
      <c r="D14" s="158"/>
      <c r="E14" s="159"/>
      <c r="F14" s="159"/>
      <c r="G14" s="120"/>
      <c r="H14" s="159"/>
    </row>
    <row r="15" spans="1:8" ht="14.25">
      <c r="A15" s="220"/>
      <c r="B15" s="222" t="s">
        <v>3067</v>
      </c>
      <c r="C15" s="158"/>
      <c r="D15" s="158"/>
      <c r="E15" s="159"/>
      <c r="F15" s="159"/>
      <c r="G15" s="120"/>
      <c r="H15" s="159"/>
    </row>
    <row r="16" spans="1:8" ht="25.5">
      <c r="A16" s="438" t="s">
        <v>3908</v>
      </c>
      <c r="B16" s="439" t="s">
        <v>3909</v>
      </c>
      <c r="C16" s="158">
        <v>756</v>
      </c>
      <c r="D16" s="158">
        <v>750</v>
      </c>
      <c r="E16" s="159"/>
      <c r="F16" s="159"/>
      <c r="G16" s="120">
        <f>SUM(C16,E16)</f>
        <v>756</v>
      </c>
      <c r="H16" s="120">
        <f>SUM(D16,F16)</f>
        <v>750</v>
      </c>
    </row>
    <row r="17" spans="1:8" ht="38.25">
      <c r="A17" s="438">
        <v>130207</v>
      </c>
      <c r="B17" s="440" t="s">
        <v>3910</v>
      </c>
      <c r="C17" s="158">
        <v>33</v>
      </c>
      <c r="D17" s="158">
        <v>50</v>
      </c>
      <c r="E17" s="159"/>
      <c r="F17" s="159"/>
      <c r="G17" s="120">
        <f t="shared" ref="G17:H39" si="0">SUM(C17,E17)</f>
        <v>33</v>
      </c>
      <c r="H17" s="120">
        <f t="shared" si="0"/>
        <v>50</v>
      </c>
    </row>
    <row r="18" spans="1:8" ht="25.5">
      <c r="A18" s="438">
        <v>130208</v>
      </c>
      <c r="B18" s="440" t="s">
        <v>3911</v>
      </c>
      <c r="C18" s="158">
        <v>21</v>
      </c>
      <c r="D18" s="158">
        <v>30</v>
      </c>
      <c r="E18" s="159"/>
      <c r="F18" s="159"/>
      <c r="G18" s="120">
        <f t="shared" si="0"/>
        <v>21</v>
      </c>
      <c r="H18" s="120">
        <f t="shared" si="0"/>
        <v>30</v>
      </c>
    </row>
    <row r="19" spans="1:8" ht="25.5">
      <c r="A19" s="438" t="s">
        <v>3912</v>
      </c>
      <c r="B19" s="440" t="s">
        <v>3913</v>
      </c>
      <c r="C19" s="158">
        <v>9</v>
      </c>
      <c r="D19" s="158">
        <v>15</v>
      </c>
      <c r="E19" s="159"/>
      <c r="F19" s="159"/>
      <c r="G19" s="120">
        <f t="shared" si="0"/>
        <v>9</v>
      </c>
      <c r="H19" s="120">
        <f t="shared" si="0"/>
        <v>15</v>
      </c>
    </row>
    <row r="20" spans="1:8">
      <c r="A20" s="438" t="s">
        <v>3914</v>
      </c>
      <c r="B20" s="440" t="s">
        <v>3915</v>
      </c>
      <c r="C20" s="158">
        <v>681</v>
      </c>
      <c r="D20" s="158">
        <v>680</v>
      </c>
      <c r="E20" s="159"/>
      <c r="F20" s="159"/>
      <c r="G20" s="120">
        <f t="shared" si="0"/>
        <v>681</v>
      </c>
      <c r="H20" s="120">
        <f t="shared" si="0"/>
        <v>680</v>
      </c>
    </row>
    <row r="21" spans="1:8">
      <c r="A21" s="438" t="s">
        <v>3916</v>
      </c>
      <c r="B21" s="440" t="s">
        <v>3917</v>
      </c>
      <c r="C21" s="158">
        <v>59</v>
      </c>
      <c r="D21" s="158">
        <v>60</v>
      </c>
      <c r="E21" s="159"/>
      <c r="F21" s="159"/>
      <c r="G21" s="120">
        <f t="shared" si="0"/>
        <v>59</v>
      </c>
      <c r="H21" s="120">
        <f t="shared" si="0"/>
        <v>60</v>
      </c>
    </row>
    <row r="22" spans="1:8">
      <c r="A22" s="438" t="s">
        <v>3918</v>
      </c>
      <c r="B22" s="440" t="s">
        <v>3919</v>
      </c>
      <c r="C22" s="158">
        <v>19</v>
      </c>
      <c r="D22" s="158">
        <v>30</v>
      </c>
      <c r="E22" s="159"/>
      <c r="F22" s="159"/>
      <c r="G22" s="120">
        <f t="shared" si="0"/>
        <v>19</v>
      </c>
      <c r="H22" s="120">
        <f t="shared" si="0"/>
        <v>30</v>
      </c>
    </row>
    <row r="23" spans="1:8">
      <c r="A23" s="438" t="s">
        <v>3920</v>
      </c>
      <c r="B23" s="440" t="s">
        <v>3921</v>
      </c>
      <c r="C23" s="158">
        <v>17</v>
      </c>
      <c r="D23" s="158">
        <v>50</v>
      </c>
      <c r="E23" s="159"/>
      <c r="F23" s="159"/>
      <c r="G23" s="120">
        <f t="shared" si="0"/>
        <v>17</v>
      </c>
      <c r="H23" s="120">
        <f t="shared" si="0"/>
        <v>50</v>
      </c>
    </row>
    <row r="24" spans="1:8">
      <c r="A24" s="438" t="s">
        <v>3922</v>
      </c>
      <c r="B24" s="440" t="s">
        <v>3923</v>
      </c>
      <c r="C24" s="158">
        <v>30</v>
      </c>
      <c r="D24" s="158">
        <v>60</v>
      </c>
      <c r="E24" s="159"/>
      <c r="F24" s="159"/>
      <c r="G24" s="120">
        <f t="shared" si="0"/>
        <v>30</v>
      </c>
      <c r="H24" s="120">
        <f t="shared" si="0"/>
        <v>60</v>
      </c>
    </row>
    <row r="25" spans="1:8">
      <c r="A25" s="438" t="s">
        <v>3924</v>
      </c>
      <c r="B25" s="440" t="s">
        <v>3925</v>
      </c>
      <c r="C25" s="158">
        <v>196</v>
      </c>
      <c r="D25" s="158">
        <v>190</v>
      </c>
      <c r="E25" s="159"/>
      <c r="F25" s="159"/>
      <c r="G25" s="120">
        <f t="shared" si="0"/>
        <v>196</v>
      </c>
      <c r="H25" s="120">
        <f t="shared" si="0"/>
        <v>190</v>
      </c>
    </row>
    <row r="26" spans="1:8">
      <c r="A26" s="438" t="s">
        <v>3926</v>
      </c>
      <c r="B26" s="440" t="s">
        <v>3927</v>
      </c>
      <c r="C26" s="158">
        <v>5595</v>
      </c>
      <c r="D26" s="158">
        <v>5600</v>
      </c>
      <c r="E26" s="159"/>
      <c r="F26" s="159"/>
      <c r="G26" s="120">
        <f t="shared" si="0"/>
        <v>5595</v>
      </c>
      <c r="H26" s="120">
        <f t="shared" si="0"/>
        <v>5600</v>
      </c>
    </row>
    <row r="27" spans="1:8" ht="25.5">
      <c r="A27" s="438" t="s">
        <v>3928</v>
      </c>
      <c r="B27" s="440" t="s">
        <v>3929</v>
      </c>
      <c r="C27" s="158">
        <v>29</v>
      </c>
      <c r="D27" s="158">
        <v>30</v>
      </c>
      <c r="E27" s="159"/>
      <c r="F27" s="159"/>
      <c r="G27" s="120">
        <f t="shared" si="0"/>
        <v>29</v>
      </c>
      <c r="H27" s="120">
        <f t="shared" si="0"/>
        <v>30</v>
      </c>
    </row>
    <row r="28" spans="1:8" ht="25.5">
      <c r="A28" s="438" t="s">
        <v>3930</v>
      </c>
      <c r="B28" s="440" t="s">
        <v>3931</v>
      </c>
      <c r="C28" s="158">
        <v>237</v>
      </c>
      <c r="D28" s="158">
        <v>230</v>
      </c>
      <c r="E28" s="159"/>
      <c r="F28" s="159"/>
      <c r="G28" s="120">
        <f t="shared" si="0"/>
        <v>237</v>
      </c>
      <c r="H28" s="120">
        <f t="shared" si="0"/>
        <v>230</v>
      </c>
    </row>
    <row r="29" spans="1:8">
      <c r="A29" s="438" t="s">
        <v>3932</v>
      </c>
      <c r="B29" s="440" t="s">
        <v>3933</v>
      </c>
      <c r="C29" s="158">
        <v>1</v>
      </c>
      <c r="D29" s="158">
        <v>10</v>
      </c>
      <c r="E29" s="159"/>
      <c r="F29" s="159"/>
      <c r="G29" s="120">
        <f t="shared" si="0"/>
        <v>1</v>
      </c>
      <c r="H29" s="120">
        <f t="shared" si="0"/>
        <v>10</v>
      </c>
    </row>
    <row r="30" spans="1:8">
      <c r="A30" s="438" t="s">
        <v>3934</v>
      </c>
      <c r="B30" s="440" t="s">
        <v>3935</v>
      </c>
      <c r="C30" s="158">
        <v>2</v>
      </c>
      <c r="D30" s="158">
        <v>2</v>
      </c>
      <c r="E30" s="159"/>
      <c r="F30" s="159"/>
      <c r="G30" s="120">
        <f t="shared" si="0"/>
        <v>2</v>
      </c>
      <c r="H30" s="120">
        <f t="shared" si="0"/>
        <v>2</v>
      </c>
    </row>
    <row r="31" spans="1:8">
      <c r="A31" s="438" t="s">
        <v>3936</v>
      </c>
      <c r="B31" s="440" t="s">
        <v>3937</v>
      </c>
      <c r="C31" s="158">
        <v>18</v>
      </c>
      <c r="D31" s="158">
        <v>25</v>
      </c>
      <c r="E31" s="159"/>
      <c r="F31" s="159"/>
      <c r="G31" s="120">
        <f t="shared" si="0"/>
        <v>18</v>
      </c>
      <c r="H31" s="120">
        <f t="shared" si="0"/>
        <v>25</v>
      </c>
    </row>
    <row r="32" spans="1:8">
      <c r="A32" s="438" t="s">
        <v>3938</v>
      </c>
      <c r="B32" s="440" t="s">
        <v>3939</v>
      </c>
      <c r="C32" s="158">
        <v>257</v>
      </c>
      <c r="D32" s="158">
        <v>250</v>
      </c>
      <c r="E32" s="159"/>
      <c r="F32" s="159"/>
      <c r="G32" s="120">
        <f t="shared" si="0"/>
        <v>257</v>
      </c>
      <c r="H32" s="120">
        <f t="shared" si="0"/>
        <v>250</v>
      </c>
    </row>
    <row r="33" spans="1:8">
      <c r="A33" s="438" t="s">
        <v>3940</v>
      </c>
      <c r="B33" s="440" t="s">
        <v>3477</v>
      </c>
      <c r="C33" s="158">
        <v>62</v>
      </c>
      <c r="D33" s="158">
        <v>70</v>
      </c>
      <c r="E33" s="159"/>
      <c r="F33" s="159"/>
      <c r="G33" s="120">
        <f t="shared" si="0"/>
        <v>62</v>
      </c>
      <c r="H33" s="120">
        <f t="shared" si="0"/>
        <v>70</v>
      </c>
    </row>
    <row r="34" spans="1:8">
      <c r="A34" s="438" t="s">
        <v>3478</v>
      </c>
      <c r="B34" s="440" t="s">
        <v>3479</v>
      </c>
      <c r="C34" s="158">
        <v>111</v>
      </c>
      <c r="D34" s="158">
        <v>120</v>
      </c>
      <c r="E34" s="159"/>
      <c r="F34" s="159"/>
      <c r="G34" s="120">
        <f t="shared" si="0"/>
        <v>111</v>
      </c>
      <c r="H34" s="120">
        <f t="shared" si="0"/>
        <v>120</v>
      </c>
    </row>
    <row r="35" spans="1:8" ht="25.5">
      <c r="A35" s="438" t="s">
        <v>3480</v>
      </c>
      <c r="B35" s="440" t="s">
        <v>3481</v>
      </c>
      <c r="C35" s="158">
        <v>6938</v>
      </c>
      <c r="D35" s="158">
        <v>6900</v>
      </c>
      <c r="E35" s="159"/>
      <c r="F35" s="159"/>
      <c r="G35" s="120">
        <f t="shared" si="0"/>
        <v>6938</v>
      </c>
      <c r="H35" s="120">
        <f t="shared" si="0"/>
        <v>6900</v>
      </c>
    </row>
    <row r="36" spans="1:8" ht="25.5">
      <c r="A36" s="438" t="s">
        <v>3482</v>
      </c>
      <c r="B36" s="440" t="s">
        <v>3483</v>
      </c>
      <c r="C36" s="158">
        <v>1665</v>
      </c>
      <c r="D36" s="158">
        <v>1600</v>
      </c>
      <c r="E36" s="159"/>
      <c r="F36" s="159"/>
      <c r="G36" s="120">
        <f t="shared" si="0"/>
        <v>1665</v>
      </c>
      <c r="H36" s="120">
        <f t="shared" si="0"/>
        <v>1600</v>
      </c>
    </row>
    <row r="37" spans="1:8">
      <c r="A37" s="438" t="s">
        <v>3484</v>
      </c>
      <c r="B37" s="440" t="s">
        <v>3485</v>
      </c>
      <c r="C37" s="158"/>
      <c r="D37" s="158"/>
      <c r="E37" s="159"/>
      <c r="F37" s="159"/>
      <c r="G37" s="120">
        <f t="shared" si="0"/>
        <v>0</v>
      </c>
      <c r="H37" s="120">
        <f t="shared" si="0"/>
        <v>0</v>
      </c>
    </row>
    <row r="38" spans="1:8">
      <c r="A38" s="438" t="s">
        <v>3486</v>
      </c>
      <c r="B38" s="440" t="s">
        <v>3487</v>
      </c>
      <c r="C38" s="158">
        <v>765</v>
      </c>
      <c r="D38" s="158">
        <v>760</v>
      </c>
      <c r="E38" s="159"/>
      <c r="F38" s="159"/>
      <c r="G38" s="120">
        <f t="shared" si="0"/>
        <v>765</v>
      </c>
      <c r="H38" s="120">
        <f t="shared" si="0"/>
        <v>760</v>
      </c>
    </row>
    <row r="39" spans="1:8" ht="25.5">
      <c r="A39" s="438" t="s">
        <v>3488</v>
      </c>
      <c r="B39" s="440" t="s">
        <v>3489</v>
      </c>
      <c r="C39" s="158">
        <v>457</v>
      </c>
      <c r="D39" s="158">
        <v>460</v>
      </c>
      <c r="E39" s="159"/>
      <c r="F39" s="159"/>
      <c r="G39" s="120">
        <f t="shared" si="0"/>
        <v>457</v>
      </c>
      <c r="H39" s="120">
        <f t="shared" si="0"/>
        <v>460</v>
      </c>
    </row>
    <row r="40" spans="1:8" ht="14.25">
      <c r="A40" s="220"/>
      <c r="B40" s="441"/>
      <c r="C40" s="158"/>
      <c r="D40" s="158"/>
      <c r="E40" s="159"/>
      <c r="F40" s="159"/>
      <c r="G40" s="120"/>
      <c r="H40" s="159"/>
    </row>
    <row r="41" spans="1:8" ht="14.25">
      <c r="A41" s="219"/>
      <c r="B41" s="223"/>
      <c r="C41" s="223"/>
      <c r="D41" s="223"/>
      <c r="E41" s="120"/>
      <c r="F41" s="120"/>
      <c r="G41" s="120"/>
      <c r="H41" s="120"/>
    </row>
    <row r="42" spans="1:8" ht="14.25">
      <c r="A42" s="219"/>
      <c r="B42" s="223"/>
      <c r="C42" s="223"/>
      <c r="D42" s="223"/>
      <c r="E42" s="120"/>
      <c r="F42" s="120"/>
      <c r="G42" s="120"/>
      <c r="H42" s="120"/>
    </row>
    <row r="43" spans="1:8">
      <c r="A43" s="121"/>
      <c r="B43" s="158"/>
      <c r="C43" s="158"/>
      <c r="D43" s="158"/>
      <c r="E43" s="159"/>
      <c r="F43" s="159"/>
      <c r="G43" s="120"/>
      <c r="H43" s="159"/>
    </row>
    <row r="44" spans="1:8" ht="14.25">
      <c r="A44" s="129" t="s">
        <v>3068</v>
      </c>
      <c r="B44" s="226"/>
      <c r="C44" s="226"/>
      <c r="D44" s="226"/>
      <c r="E44" s="226"/>
      <c r="F44" s="226"/>
      <c r="G44" s="226"/>
      <c r="H44" s="227"/>
    </row>
    <row r="45" spans="1:8" ht="14.25">
      <c r="A45" s="219" t="s">
        <v>3069</v>
      </c>
      <c r="B45" s="158" t="s">
        <v>3070</v>
      </c>
      <c r="C45" s="158"/>
      <c r="D45" s="158"/>
      <c r="E45" s="159"/>
      <c r="F45" s="159"/>
      <c r="G45" s="120"/>
      <c r="H45" s="159"/>
    </row>
    <row r="46" spans="1:8" ht="14.25">
      <c r="A46" s="219" t="s">
        <v>3071</v>
      </c>
      <c r="B46" s="158" t="s">
        <v>3072</v>
      </c>
      <c r="C46" s="158"/>
      <c r="D46" s="158"/>
      <c r="E46" s="159"/>
      <c r="F46" s="159"/>
      <c r="G46" s="120"/>
      <c r="H46" s="159"/>
    </row>
    <row r="47" spans="1:8" ht="14.25">
      <c r="A47" s="219" t="s">
        <v>3073</v>
      </c>
      <c r="B47" s="158" t="s">
        <v>3074</v>
      </c>
      <c r="C47" s="158"/>
      <c r="D47" s="158"/>
      <c r="E47" s="159"/>
      <c r="F47" s="159"/>
      <c r="G47" s="120"/>
      <c r="H47" s="159"/>
    </row>
    <row r="48" spans="1:8" ht="25.5">
      <c r="A48" s="219" t="s">
        <v>3075</v>
      </c>
      <c r="B48" s="158" t="s">
        <v>3076</v>
      </c>
      <c r="C48" s="158"/>
      <c r="D48" s="158"/>
      <c r="E48" s="159"/>
      <c r="F48" s="159"/>
      <c r="G48" s="120"/>
      <c r="H48" s="159"/>
    </row>
    <row r="49" spans="1:8" ht="14.25">
      <c r="A49" s="219" t="s">
        <v>3077</v>
      </c>
      <c r="B49" s="158" t="s">
        <v>3078</v>
      </c>
      <c r="C49" s="158"/>
      <c r="D49" s="158"/>
      <c r="E49" s="159"/>
      <c r="F49" s="159"/>
      <c r="G49" s="120"/>
      <c r="H49" s="159"/>
    </row>
    <row r="50" spans="1:8" ht="25.5">
      <c r="A50" s="219" t="s">
        <v>3079</v>
      </c>
      <c r="B50" s="158" t="s">
        <v>3080</v>
      </c>
      <c r="C50" s="158"/>
      <c r="D50" s="158"/>
      <c r="E50" s="159"/>
      <c r="F50" s="159"/>
      <c r="G50" s="120"/>
      <c r="H50" s="159"/>
    </row>
    <row r="51" spans="1:8" ht="51">
      <c r="A51" s="219" t="s">
        <v>3081</v>
      </c>
      <c r="B51" s="158" t="s">
        <v>3082</v>
      </c>
      <c r="C51" s="158"/>
      <c r="D51" s="158"/>
      <c r="E51" s="159"/>
      <c r="F51" s="159"/>
      <c r="G51" s="120"/>
      <c r="H51" s="159"/>
    </row>
    <row r="52" spans="1:8" ht="51">
      <c r="A52" s="219" t="s">
        <v>3083</v>
      </c>
      <c r="B52" s="158" t="s">
        <v>2274</v>
      </c>
      <c r="C52" s="158"/>
      <c r="D52" s="158"/>
      <c r="E52" s="159"/>
      <c r="F52" s="159"/>
      <c r="G52" s="120"/>
      <c r="H52" s="159"/>
    </row>
    <row r="53" spans="1:8" ht="25.5">
      <c r="A53" s="219" t="s">
        <v>2275</v>
      </c>
      <c r="B53" s="158" t="s">
        <v>2276</v>
      </c>
      <c r="C53" s="158"/>
      <c r="D53" s="158"/>
      <c r="E53" s="159"/>
      <c r="F53" s="159"/>
      <c r="G53" s="120"/>
      <c r="H53" s="159"/>
    </row>
    <row r="54" spans="1:8" ht="38.25">
      <c r="A54" s="219" t="s">
        <v>2277</v>
      </c>
      <c r="B54" s="158" t="s">
        <v>2278</v>
      </c>
      <c r="C54" s="158"/>
      <c r="D54" s="158"/>
      <c r="E54" s="159"/>
      <c r="F54" s="159"/>
      <c r="G54" s="120"/>
      <c r="H54" s="159"/>
    </row>
    <row r="55" spans="1:8" ht="76.5">
      <c r="A55" s="219" t="s">
        <v>2279</v>
      </c>
      <c r="B55" s="158" t="s">
        <v>2280</v>
      </c>
      <c r="C55" s="158"/>
      <c r="D55" s="158"/>
      <c r="E55" s="159"/>
      <c r="F55" s="159"/>
      <c r="G55" s="120"/>
      <c r="H55" s="159"/>
    </row>
    <row r="56" spans="1:8" ht="76.5">
      <c r="A56" s="219" t="s">
        <v>2281</v>
      </c>
      <c r="B56" s="158" t="s">
        <v>1948</v>
      </c>
      <c r="C56" s="158"/>
      <c r="D56" s="158"/>
      <c r="E56" s="159"/>
      <c r="F56" s="159"/>
      <c r="G56" s="120"/>
      <c r="H56" s="159"/>
    </row>
    <row r="57" spans="1:8">
      <c r="A57" s="129" t="s">
        <v>1949</v>
      </c>
      <c r="B57" s="228"/>
      <c r="C57" s="228"/>
      <c r="D57" s="228"/>
      <c r="E57" s="229"/>
      <c r="F57" s="229"/>
      <c r="G57" s="230"/>
      <c r="H57" s="229"/>
    </row>
    <row r="58" spans="1:8">
      <c r="A58" s="135" t="s">
        <v>1950</v>
      </c>
      <c r="B58" s="161"/>
      <c r="C58" s="449">
        <f t="shared" ref="C58:H58" si="1">SUM(C16:C39)</f>
        <v>17958</v>
      </c>
      <c r="D58" s="449">
        <f t="shared" si="1"/>
        <v>17972</v>
      </c>
      <c r="E58" s="449">
        <f t="shared" si="1"/>
        <v>0</v>
      </c>
      <c r="F58" s="449">
        <f t="shared" si="1"/>
        <v>0</v>
      </c>
      <c r="G58" s="449">
        <f t="shared" si="1"/>
        <v>17958</v>
      </c>
      <c r="H58" s="449">
        <f t="shared" si="1"/>
        <v>17972</v>
      </c>
    </row>
    <row r="59" spans="1:8" ht="12.75" customHeight="1">
      <c r="A59" s="756" t="s">
        <v>1951</v>
      </c>
      <c r="B59" s="756"/>
      <c r="C59" s="756"/>
      <c r="D59" s="756"/>
      <c r="E59" s="756"/>
      <c r="F59" s="756"/>
      <c r="G59" s="756"/>
      <c r="H59" s="756"/>
    </row>
    <row r="60" spans="1:8" ht="12.75" customHeight="1">
      <c r="A60" s="756" t="s">
        <v>1952</v>
      </c>
      <c r="B60" s="756"/>
      <c r="C60" s="756"/>
      <c r="D60" s="756"/>
      <c r="E60" s="756"/>
      <c r="F60" s="756"/>
      <c r="G60" s="756"/>
      <c r="H60" s="756"/>
    </row>
    <row r="62" spans="1:8">
      <c r="A62" s="33"/>
      <c r="B62" s="34" t="s">
        <v>2698</v>
      </c>
      <c r="C62" s="35">
        <f>[4]Kadar.ode.!C62</f>
        <v>0</v>
      </c>
      <c r="D62" s="36"/>
      <c r="E62" s="36"/>
      <c r="F62" s="36"/>
      <c r="G62" s="37"/>
      <c r="H62" s="187"/>
    </row>
    <row r="63" spans="1:8">
      <c r="A63" s="33"/>
      <c r="B63" s="34" t="s">
        <v>2700</v>
      </c>
      <c r="C63" s="35">
        <f>[4]Kadar.ode.!C63</f>
        <v>0</v>
      </c>
      <c r="D63" s="36"/>
      <c r="E63" s="36"/>
      <c r="F63" s="36"/>
      <c r="G63" s="37"/>
      <c r="H63" s="187"/>
    </row>
    <row r="64" spans="1:8">
      <c r="A64" s="33"/>
      <c r="B64" s="34"/>
      <c r="C64" s="35"/>
      <c r="D64" s="36"/>
      <c r="E64" s="36"/>
      <c r="F64" s="36"/>
      <c r="G64" s="37"/>
      <c r="H64" s="187"/>
    </row>
    <row r="65" spans="1:8" ht="14.25">
      <c r="A65" s="33"/>
      <c r="B65" s="34" t="s">
        <v>2704</v>
      </c>
      <c r="C65" s="3" t="s">
        <v>3476</v>
      </c>
      <c r="D65" s="4"/>
      <c r="E65" s="4"/>
      <c r="F65" s="4"/>
      <c r="G65" s="42"/>
      <c r="H65" s="187"/>
    </row>
    <row r="66" spans="1:8" ht="14.25">
      <c r="A66" s="33"/>
      <c r="B66" s="34" t="s">
        <v>3057</v>
      </c>
      <c r="C66" s="3" t="s">
        <v>3495</v>
      </c>
      <c r="D66" s="4"/>
      <c r="E66" s="4"/>
      <c r="F66" s="4"/>
      <c r="G66" s="42"/>
      <c r="H66" s="187"/>
    </row>
    <row r="67" spans="1:8" ht="15.75">
      <c r="A67" s="188"/>
      <c r="B67" s="188"/>
      <c r="C67" s="188"/>
      <c r="D67" s="188"/>
      <c r="E67" s="188"/>
      <c r="F67" s="188"/>
      <c r="G67" s="189"/>
      <c r="H67" s="189"/>
    </row>
    <row r="68" spans="1:8" ht="12.75" customHeight="1" thickBot="1">
      <c r="A68" s="742" t="s">
        <v>3065</v>
      </c>
      <c r="B68" s="742" t="s">
        <v>3066</v>
      </c>
      <c r="C68" s="740" t="s">
        <v>3060</v>
      </c>
      <c r="D68" s="740"/>
      <c r="E68" s="740" t="s">
        <v>3061</v>
      </c>
      <c r="F68" s="740"/>
      <c r="G68" s="740" t="s">
        <v>3008</v>
      </c>
      <c r="H68" s="740"/>
    </row>
    <row r="69" spans="1:8" ht="35.25" thickTop="1" thickBot="1">
      <c r="A69" s="742"/>
      <c r="B69" s="742"/>
      <c r="C69" s="128" t="s">
        <v>3037</v>
      </c>
      <c r="D69" s="128" t="s">
        <v>3038</v>
      </c>
      <c r="E69" s="128" t="s">
        <v>3037</v>
      </c>
      <c r="F69" s="128" t="s">
        <v>3038</v>
      </c>
      <c r="G69" s="128" t="s">
        <v>3037</v>
      </c>
      <c r="H69" s="128" t="s">
        <v>3038</v>
      </c>
    </row>
    <row r="70" spans="1:8" ht="15" thickTop="1">
      <c r="A70" s="214"/>
      <c r="B70" s="215" t="s">
        <v>3474</v>
      </c>
      <c r="C70" s="215"/>
      <c r="D70" s="215"/>
      <c r="E70" s="215"/>
      <c r="F70" s="215"/>
      <c r="G70" s="215"/>
      <c r="H70" s="216"/>
    </row>
    <row r="71" spans="1:8">
      <c r="A71" s="217"/>
      <c r="B71" s="218"/>
      <c r="C71" s="158"/>
      <c r="D71" s="158"/>
      <c r="E71" s="159"/>
      <c r="F71" s="159"/>
      <c r="G71" s="120"/>
      <c r="H71" s="159"/>
    </row>
    <row r="72" spans="1:8" ht="14.25">
      <c r="A72" s="219"/>
      <c r="B72" s="158"/>
      <c r="C72" s="158"/>
      <c r="D72" s="158"/>
      <c r="E72" s="159"/>
      <c r="F72" s="159"/>
      <c r="G72" s="120"/>
      <c r="H72" s="159"/>
    </row>
    <row r="73" spans="1:8" ht="14.25">
      <c r="A73" s="219"/>
      <c r="B73" s="158"/>
      <c r="C73" s="158"/>
      <c r="D73" s="158"/>
      <c r="E73" s="159"/>
      <c r="F73" s="159"/>
      <c r="G73" s="120"/>
      <c r="H73" s="159"/>
    </row>
    <row r="74" spans="1:8" ht="14.25">
      <c r="A74" s="220"/>
      <c r="B74" s="221"/>
      <c r="C74" s="158"/>
      <c r="D74" s="158"/>
      <c r="E74" s="159"/>
      <c r="F74" s="159"/>
      <c r="G74" s="120"/>
      <c r="H74" s="159"/>
    </row>
    <row r="75" spans="1:8" ht="14.25">
      <c r="A75" s="220"/>
      <c r="B75" s="221"/>
      <c r="C75" s="158"/>
      <c r="D75" s="158"/>
      <c r="E75" s="159"/>
      <c r="F75" s="159"/>
      <c r="G75" s="120"/>
      <c r="H75" s="159"/>
    </row>
    <row r="76" spans="1:8" ht="14.25">
      <c r="A76" s="220"/>
      <c r="B76" s="222" t="s">
        <v>3067</v>
      </c>
      <c r="C76" s="158"/>
      <c r="D76" s="158"/>
      <c r="E76" s="159"/>
      <c r="F76" s="159"/>
      <c r="G76" s="120"/>
      <c r="H76" s="159"/>
    </row>
    <row r="77" spans="1:8" ht="14.25">
      <c r="A77" s="220"/>
      <c r="B77" s="221"/>
      <c r="C77" s="158"/>
      <c r="D77" s="158"/>
      <c r="E77" s="159"/>
      <c r="F77" s="159"/>
      <c r="G77" s="120"/>
      <c r="H77" s="159"/>
    </row>
    <row r="78" spans="1:8">
      <c r="A78" s="444" t="s">
        <v>3496</v>
      </c>
      <c r="B78" s="406" t="s">
        <v>3497</v>
      </c>
      <c r="C78" s="158">
        <v>1111</v>
      </c>
      <c r="D78" s="158">
        <v>1050</v>
      </c>
      <c r="E78" s="159">
        <v>158</v>
      </c>
      <c r="F78" s="159">
        <v>150</v>
      </c>
      <c r="G78" s="120">
        <f>C78+E78</f>
        <v>1269</v>
      </c>
      <c r="H78" s="120">
        <f>D78+F78</f>
        <v>1200</v>
      </c>
    </row>
    <row r="79" spans="1:8" ht="25.5">
      <c r="A79" s="444" t="s">
        <v>3498</v>
      </c>
      <c r="B79" s="440" t="s">
        <v>3499</v>
      </c>
      <c r="C79" s="158">
        <v>123</v>
      </c>
      <c r="D79" s="158">
        <v>110</v>
      </c>
      <c r="E79" s="159"/>
      <c r="F79" s="159"/>
      <c r="G79" s="120">
        <f t="shared" ref="G79:H139" si="2">C79+E79</f>
        <v>123</v>
      </c>
      <c r="H79" s="120">
        <f t="shared" si="2"/>
        <v>110</v>
      </c>
    </row>
    <row r="80" spans="1:8">
      <c r="A80" s="444" t="s">
        <v>3500</v>
      </c>
      <c r="B80" s="440" t="s">
        <v>3501</v>
      </c>
      <c r="C80" s="158">
        <v>3933</v>
      </c>
      <c r="D80" s="158">
        <v>3900</v>
      </c>
      <c r="E80" s="159">
        <v>10</v>
      </c>
      <c r="F80" s="159">
        <v>10</v>
      </c>
      <c r="G80" s="120">
        <f t="shared" si="2"/>
        <v>3943</v>
      </c>
      <c r="H80" s="120">
        <f t="shared" si="2"/>
        <v>3910</v>
      </c>
    </row>
    <row r="81" spans="1:8">
      <c r="A81" s="444" t="s">
        <v>3502</v>
      </c>
      <c r="B81" s="440" t="s">
        <v>3503</v>
      </c>
      <c r="C81" s="158">
        <v>10845</v>
      </c>
      <c r="D81" s="158">
        <v>10000</v>
      </c>
      <c r="E81" s="159"/>
      <c r="F81" s="159">
        <v>30</v>
      </c>
      <c r="G81" s="120">
        <f t="shared" si="2"/>
        <v>10845</v>
      </c>
      <c r="H81" s="120">
        <f t="shared" si="2"/>
        <v>10030</v>
      </c>
    </row>
    <row r="82" spans="1:8">
      <c r="A82" s="444" t="s">
        <v>3504</v>
      </c>
      <c r="B82" s="440" t="s">
        <v>3505</v>
      </c>
      <c r="C82" s="158"/>
      <c r="D82" s="158"/>
      <c r="E82" s="159"/>
      <c r="F82" s="159"/>
      <c r="G82" s="120">
        <f t="shared" si="2"/>
        <v>0</v>
      </c>
      <c r="H82" s="120">
        <f t="shared" si="2"/>
        <v>0</v>
      </c>
    </row>
    <row r="83" spans="1:8">
      <c r="A83" s="444" t="s">
        <v>3506</v>
      </c>
      <c r="B83" s="440" t="s">
        <v>3507</v>
      </c>
      <c r="C83" s="158">
        <v>6422</v>
      </c>
      <c r="D83" s="158">
        <v>6400</v>
      </c>
      <c r="E83" s="159">
        <v>10</v>
      </c>
      <c r="F83" s="159">
        <v>10</v>
      </c>
      <c r="G83" s="120">
        <f t="shared" si="2"/>
        <v>6432</v>
      </c>
      <c r="H83" s="120">
        <f t="shared" si="2"/>
        <v>6410</v>
      </c>
    </row>
    <row r="84" spans="1:8">
      <c r="A84" s="444" t="s">
        <v>3198</v>
      </c>
      <c r="B84" s="440" t="s">
        <v>3199</v>
      </c>
      <c r="C84" s="158">
        <v>14364</v>
      </c>
      <c r="D84" s="158">
        <v>14000</v>
      </c>
      <c r="E84" s="159">
        <v>7</v>
      </c>
      <c r="F84" s="159">
        <v>10</v>
      </c>
      <c r="G84" s="120">
        <f t="shared" si="2"/>
        <v>14371</v>
      </c>
      <c r="H84" s="120">
        <f t="shared" si="2"/>
        <v>14010</v>
      </c>
    </row>
    <row r="85" spans="1:8">
      <c r="A85" s="444" t="s">
        <v>3200</v>
      </c>
      <c r="B85" s="440" t="s">
        <v>3201</v>
      </c>
      <c r="C85" s="158">
        <v>17</v>
      </c>
      <c r="D85" s="158">
        <v>15</v>
      </c>
      <c r="E85" s="159"/>
      <c r="F85" s="159"/>
      <c r="G85" s="120">
        <f t="shared" si="2"/>
        <v>17</v>
      </c>
      <c r="H85" s="120">
        <f t="shared" si="2"/>
        <v>15</v>
      </c>
    </row>
    <row r="86" spans="1:8">
      <c r="A86" s="444" t="s">
        <v>3202</v>
      </c>
      <c r="B86" s="440" t="s">
        <v>3203</v>
      </c>
      <c r="C86" s="158">
        <v>492</v>
      </c>
      <c r="D86" s="158">
        <v>480</v>
      </c>
      <c r="E86" s="159"/>
      <c r="F86" s="159">
        <v>10</v>
      </c>
      <c r="G86" s="120">
        <f t="shared" si="2"/>
        <v>492</v>
      </c>
      <c r="H86" s="120">
        <f t="shared" si="2"/>
        <v>490</v>
      </c>
    </row>
    <row r="87" spans="1:8">
      <c r="A87" s="444" t="s">
        <v>3204</v>
      </c>
      <c r="B87" s="440" t="s">
        <v>3205</v>
      </c>
      <c r="C87" s="158">
        <v>14946</v>
      </c>
      <c r="D87" s="158">
        <v>14900</v>
      </c>
      <c r="E87" s="159">
        <v>7</v>
      </c>
      <c r="F87" s="159">
        <v>10</v>
      </c>
      <c r="G87" s="120">
        <f t="shared" si="2"/>
        <v>14953</v>
      </c>
      <c r="H87" s="120">
        <f t="shared" si="2"/>
        <v>14910</v>
      </c>
    </row>
    <row r="88" spans="1:8">
      <c r="A88" s="444" t="s">
        <v>3206</v>
      </c>
      <c r="B88" s="440" t="s">
        <v>3207</v>
      </c>
      <c r="C88" s="158">
        <v>11662</v>
      </c>
      <c r="D88" s="158">
        <v>11500</v>
      </c>
      <c r="E88" s="159">
        <v>17</v>
      </c>
      <c r="F88" s="159">
        <v>20</v>
      </c>
      <c r="G88" s="120">
        <f t="shared" si="2"/>
        <v>11679</v>
      </c>
      <c r="H88" s="120">
        <f t="shared" si="2"/>
        <v>11520</v>
      </c>
    </row>
    <row r="89" spans="1:8">
      <c r="A89" s="444" t="s">
        <v>3208</v>
      </c>
      <c r="B89" s="440" t="s">
        <v>3209</v>
      </c>
      <c r="C89" s="158">
        <v>4817</v>
      </c>
      <c r="D89" s="158">
        <v>4800</v>
      </c>
      <c r="E89" s="159"/>
      <c r="F89" s="159"/>
      <c r="G89" s="120">
        <f t="shared" si="2"/>
        <v>4817</v>
      </c>
      <c r="H89" s="120">
        <f t="shared" si="2"/>
        <v>4800</v>
      </c>
    </row>
    <row r="90" spans="1:8">
      <c r="A90" s="444" t="s">
        <v>3210</v>
      </c>
      <c r="B90" s="440" t="s">
        <v>3211</v>
      </c>
      <c r="C90" s="158">
        <v>519</v>
      </c>
      <c r="D90" s="158">
        <v>500</v>
      </c>
      <c r="E90" s="159"/>
      <c r="F90" s="159"/>
      <c r="G90" s="120">
        <f t="shared" si="2"/>
        <v>519</v>
      </c>
      <c r="H90" s="120">
        <f t="shared" si="2"/>
        <v>500</v>
      </c>
    </row>
    <row r="91" spans="1:8">
      <c r="A91" s="444" t="s">
        <v>3212</v>
      </c>
      <c r="B91" s="440" t="s">
        <v>3213</v>
      </c>
      <c r="C91" s="158">
        <v>11643</v>
      </c>
      <c r="D91" s="158">
        <v>11000</v>
      </c>
      <c r="E91" s="159"/>
      <c r="F91" s="159">
        <v>50</v>
      </c>
      <c r="G91" s="120">
        <f t="shared" si="2"/>
        <v>11643</v>
      </c>
      <c r="H91" s="120">
        <f t="shared" si="2"/>
        <v>11050</v>
      </c>
    </row>
    <row r="92" spans="1:8">
      <c r="A92" s="444" t="s">
        <v>3214</v>
      </c>
      <c r="B92" s="440" t="s">
        <v>3215</v>
      </c>
      <c r="C92" s="158">
        <v>1428</v>
      </c>
      <c r="D92" s="158">
        <v>1400</v>
      </c>
      <c r="E92" s="159">
        <v>108</v>
      </c>
      <c r="F92" s="159">
        <v>110</v>
      </c>
      <c r="G92" s="120">
        <f t="shared" si="2"/>
        <v>1536</v>
      </c>
      <c r="H92" s="120">
        <f t="shared" si="2"/>
        <v>1510</v>
      </c>
    </row>
    <row r="93" spans="1:8">
      <c r="A93" s="444" t="s">
        <v>3216</v>
      </c>
      <c r="B93" s="440" t="s">
        <v>3217</v>
      </c>
      <c r="C93" s="158">
        <v>5017</v>
      </c>
      <c r="D93" s="158">
        <v>5000</v>
      </c>
      <c r="E93" s="159"/>
      <c r="F93" s="159">
        <v>50</v>
      </c>
      <c r="G93" s="120">
        <f t="shared" si="2"/>
        <v>5017</v>
      </c>
      <c r="H93" s="120">
        <f t="shared" si="2"/>
        <v>5050</v>
      </c>
    </row>
    <row r="94" spans="1:8">
      <c r="A94" s="444" t="s">
        <v>3218</v>
      </c>
      <c r="B94" s="440" t="s">
        <v>3219</v>
      </c>
      <c r="C94" s="158">
        <v>27092</v>
      </c>
      <c r="D94" s="158">
        <v>27000</v>
      </c>
      <c r="E94" s="159">
        <v>90</v>
      </c>
      <c r="F94" s="159">
        <v>100</v>
      </c>
      <c r="G94" s="120">
        <f t="shared" si="2"/>
        <v>27182</v>
      </c>
      <c r="H94" s="120">
        <f t="shared" si="2"/>
        <v>27100</v>
      </c>
    </row>
    <row r="95" spans="1:8">
      <c r="A95" s="444" t="s">
        <v>3220</v>
      </c>
      <c r="B95" s="440" t="s">
        <v>3221</v>
      </c>
      <c r="C95" s="158">
        <v>4104</v>
      </c>
      <c r="D95" s="158">
        <v>4050</v>
      </c>
      <c r="E95" s="159"/>
      <c r="F95" s="159"/>
      <c r="G95" s="120">
        <f t="shared" si="2"/>
        <v>4104</v>
      </c>
      <c r="H95" s="120">
        <f t="shared" si="2"/>
        <v>4050</v>
      </c>
    </row>
    <row r="96" spans="1:8">
      <c r="A96" s="444" t="s">
        <v>3222</v>
      </c>
      <c r="B96" s="440" t="s">
        <v>3223</v>
      </c>
      <c r="C96" s="158">
        <v>12518</v>
      </c>
      <c r="D96" s="158">
        <v>12500</v>
      </c>
      <c r="E96" s="159">
        <v>105</v>
      </c>
      <c r="F96" s="159">
        <v>100</v>
      </c>
      <c r="G96" s="120">
        <f t="shared" si="2"/>
        <v>12623</v>
      </c>
      <c r="H96" s="120">
        <f t="shared" si="2"/>
        <v>12600</v>
      </c>
    </row>
    <row r="97" spans="1:8" ht="25.5">
      <c r="A97" s="444" t="s">
        <v>3224</v>
      </c>
      <c r="B97" s="440" t="s">
        <v>3225</v>
      </c>
      <c r="C97" s="158">
        <v>4852</v>
      </c>
      <c r="D97" s="158">
        <v>4800</v>
      </c>
      <c r="E97" s="159">
        <v>3</v>
      </c>
      <c r="F97" s="159">
        <v>10</v>
      </c>
      <c r="G97" s="120">
        <f t="shared" si="2"/>
        <v>4855</v>
      </c>
      <c r="H97" s="120">
        <f t="shared" si="2"/>
        <v>4810</v>
      </c>
    </row>
    <row r="98" spans="1:8">
      <c r="A98" s="444" t="s">
        <v>3226</v>
      </c>
      <c r="B98" s="440" t="s">
        <v>3227</v>
      </c>
      <c r="C98" s="158">
        <v>37107</v>
      </c>
      <c r="D98" s="158">
        <v>37000</v>
      </c>
      <c r="E98" s="159">
        <v>181</v>
      </c>
      <c r="F98" s="159">
        <v>200</v>
      </c>
      <c r="G98" s="120">
        <f t="shared" si="2"/>
        <v>37288</v>
      </c>
      <c r="H98" s="120">
        <f t="shared" si="2"/>
        <v>37200</v>
      </c>
    </row>
    <row r="99" spans="1:8">
      <c r="A99" s="444" t="s">
        <v>3228</v>
      </c>
      <c r="B99" s="440" t="s">
        <v>3229</v>
      </c>
      <c r="C99" s="158">
        <v>17130</v>
      </c>
      <c r="D99" s="158">
        <v>17000</v>
      </c>
      <c r="E99" s="159">
        <v>196</v>
      </c>
      <c r="F99" s="159">
        <v>200</v>
      </c>
      <c r="G99" s="120">
        <f t="shared" si="2"/>
        <v>17326</v>
      </c>
      <c r="H99" s="120">
        <f t="shared" si="2"/>
        <v>17200</v>
      </c>
    </row>
    <row r="100" spans="1:8" ht="25.5">
      <c r="A100" s="444" t="s">
        <v>3230</v>
      </c>
      <c r="B100" s="440" t="s">
        <v>3231</v>
      </c>
      <c r="C100" s="158">
        <v>1405</v>
      </c>
      <c r="D100" s="158">
        <v>1400</v>
      </c>
      <c r="E100" s="159">
        <v>103</v>
      </c>
      <c r="F100" s="159">
        <v>100</v>
      </c>
      <c r="G100" s="120">
        <f t="shared" si="2"/>
        <v>1508</v>
      </c>
      <c r="H100" s="120">
        <f t="shared" si="2"/>
        <v>1500</v>
      </c>
    </row>
    <row r="101" spans="1:8">
      <c r="A101" s="444" t="s">
        <v>3232</v>
      </c>
      <c r="B101" s="440" t="s">
        <v>3233</v>
      </c>
      <c r="C101" s="158">
        <v>30066</v>
      </c>
      <c r="D101" s="158">
        <v>30000</v>
      </c>
      <c r="E101" s="159">
        <v>26</v>
      </c>
      <c r="F101" s="159">
        <v>30</v>
      </c>
      <c r="G101" s="120">
        <f t="shared" si="2"/>
        <v>30092</v>
      </c>
      <c r="H101" s="120">
        <f t="shared" si="2"/>
        <v>30030</v>
      </c>
    </row>
    <row r="102" spans="1:8" ht="25.5">
      <c r="A102" s="444" t="s">
        <v>3234</v>
      </c>
      <c r="B102" s="440" t="s">
        <v>3235</v>
      </c>
      <c r="C102" s="158">
        <v>234</v>
      </c>
      <c r="D102" s="158">
        <v>220</v>
      </c>
      <c r="E102" s="159">
        <v>59</v>
      </c>
      <c r="F102" s="159">
        <v>100</v>
      </c>
      <c r="G102" s="120">
        <f t="shared" si="2"/>
        <v>293</v>
      </c>
      <c r="H102" s="120">
        <f t="shared" si="2"/>
        <v>320</v>
      </c>
    </row>
    <row r="103" spans="1:8" ht="25.5">
      <c r="A103" s="444" t="s">
        <v>3236</v>
      </c>
      <c r="B103" s="440" t="s">
        <v>3237</v>
      </c>
      <c r="C103" s="158">
        <v>1555</v>
      </c>
      <c r="D103" s="158">
        <v>1500</v>
      </c>
      <c r="E103" s="159">
        <v>203</v>
      </c>
      <c r="F103" s="159">
        <v>200</v>
      </c>
      <c r="G103" s="120">
        <f t="shared" si="2"/>
        <v>1758</v>
      </c>
      <c r="H103" s="120">
        <f t="shared" si="2"/>
        <v>1700</v>
      </c>
    </row>
    <row r="104" spans="1:8">
      <c r="A104" s="444" t="s">
        <v>3238</v>
      </c>
      <c r="B104" s="440" t="s">
        <v>3239</v>
      </c>
      <c r="C104" s="158">
        <v>42546</v>
      </c>
      <c r="D104" s="158">
        <v>42000</v>
      </c>
      <c r="E104" s="159">
        <v>361</v>
      </c>
      <c r="F104" s="159">
        <v>360</v>
      </c>
      <c r="G104" s="120">
        <f t="shared" si="2"/>
        <v>42907</v>
      </c>
      <c r="H104" s="120">
        <f t="shared" si="2"/>
        <v>42360</v>
      </c>
    </row>
    <row r="105" spans="1:8">
      <c r="A105" s="444" t="s">
        <v>3240</v>
      </c>
      <c r="B105" s="440" t="s">
        <v>3241</v>
      </c>
      <c r="C105" s="158">
        <v>8287</v>
      </c>
      <c r="D105" s="158">
        <v>8000</v>
      </c>
      <c r="E105" s="159">
        <v>74</v>
      </c>
      <c r="F105" s="159">
        <v>70</v>
      </c>
      <c r="G105" s="120">
        <f t="shared" si="2"/>
        <v>8361</v>
      </c>
      <c r="H105" s="120">
        <f t="shared" si="2"/>
        <v>8070</v>
      </c>
    </row>
    <row r="106" spans="1:8">
      <c r="A106" s="444" t="s">
        <v>3242</v>
      </c>
      <c r="B106" s="440" t="s">
        <v>3243</v>
      </c>
      <c r="C106" s="158">
        <v>3267</v>
      </c>
      <c r="D106" s="158">
        <v>3200</v>
      </c>
      <c r="E106" s="159">
        <v>25</v>
      </c>
      <c r="F106" s="159">
        <v>25</v>
      </c>
      <c r="G106" s="120">
        <f t="shared" si="2"/>
        <v>3292</v>
      </c>
      <c r="H106" s="120">
        <f t="shared" si="2"/>
        <v>3225</v>
      </c>
    </row>
    <row r="107" spans="1:8">
      <c r="A107" s="444" t="s">
        <v>3244</v>
      </c>
      <c r="B107" s="440" t="s">
        <v>3245</v>
      </c>
      <c r="C107" s="158">
        <v>6124</v>
      </c>
      <c r="D107" s="158">
        <v>6100</v>
      </c>
      <c r="E107" s="159"/>
      <c r="F107" s="159"/>
      <c r="G107" s="120">
        <f t="shared" si="2"/>
        <v>6124</v>
      </c>
      <c r="H107" s="120">
        <f t="shared" si="2"/>
        <v>6100</v>
      </c>
    </row>
    <row r="108" spans="1:8">
      <c r="A108" s="444" t="s">
        <v>3246</v>
      </c>
      <c r="B108" s="440" t="s">
        <v>3247</v>
      </c>
      <c r="C108" s="158">
        <v>17230</v>
      </c>
      <c r="D108" s="158">
        <v>17000</v>
      </c>
      <c r="E108" s="159"/>
      <c r="F108" s="159">
        <v>50</v>
      </c>
      <c r="G108" s="120">
        <f t="shared" si="2"/>
        <v>17230</v>
      </c>
      <c r="H108" s="120">
        <f t="shared" si="2"/>
        <v>17050</v>
      </c>
    </row>
    <row r="109" spans="1:8">
      <c r="A109" s="444" t="s">
        <v>3248</v>
      </c>
      <c r="B109" s="440" t="s">
        <v>3249</v>
      </c>
      <c r="C109" s="158">
        <v>5051</v>
      </c>
      <c r="D109" s="158">
        <v>5000</v>
      </c>
      <c r="E109" s="159"/>
      <c r="F109" s="159"/>
      <c r="G109" s="120">
        <f t="shared" si="2"/>
        <v>5051</v>
      </c>
      <c r="H109" s="120">
        <f t="shared" si="2"/>
        <v>5000</v>
      </c>
    </row>
    <row r="110" spans="1:8" ht="38.25">
      <c r="A110" s="444" t="s">
        <v>3250</v>
      </c>
      <c r="B110" s="440" t="s">
        <v>3251</v>
      </c>
      <c r="C110" s="158">
        <v>588</v>
      </c>
      <c r="D110" s="158">
        <v>550</v>
      </c>
      <c r="E110" s="159"/>
      <c r="F110" s="159"/>
      <c r="G110" s="120">
        <f t="shared" si="2"/>
        <v>588</v>
      </c>
      <c r="H110" s="120">
        <f t="shared" si="2"/>
        <v>550</v>
      </c>
    </row>
    <row r="111" spans="1:8">
      <c r="A111" s="444" t="s">
        <v>3484</v>
      </c>
      <c r="B111" s="440" t="s">
        <v>3485</v>
      </c>
      <c r="C111" s="158">
        <v>17210</v>
      </c>
      <c r="D111" s="158">
        <v>17000</v>
      </c>
      <c r="E111" s="159"/>
      <c r="F111" s="159">
        <v>50</v>
      </c>
      <c r="G111" s="120">
        <f t="shared" si="2"/>
        <v>17210</v>
      </c>
      <c r="H111" s="120">
        <f t="shared" si="2"/>
        <v>17050</v>
      </c>
    </row>
    <row r="112" spans="1:8">
      <c r="A112" s="444" t="s">
        <v>3252</v>
      </c>
      <c r="B112" s="440" t="s">
        <v>3253</v>
      </c>
      <c r="C112" s="158">
        <v>10982</v>
      </c>
      <c r="D112" s="158">
        <v>10500</v>
      </c>
      <c r="E112" s="159">
        <v>161</v>
      </c>
      <c r="F112" s="159">
        <v>160</v>
      </c>
      <c r="G112" s="120">
        <f t="shared" si="2"/>
        <v>11143</v>
      </c>
      <c r="H112" s="120">
        <f t="shared" si="2"/>
        <v>10660</v>
      </c>
    </row>
    <row r="113" spans="1:8">
      <c r="A113" s="444" t="s">
        <v>3254</v>
      </c>
      <c r="B113" s="440" t="s">
        <v>3255</v>
      </c>
      <c r="C113" s="158">
        <v>1</v>
      </c>
      <c r="D113" s="158">
        <v>5</v>
      </c>
      <c r="E113" s="159"/>
      <c r="F113" s="159"/>
      <c r="G113" s="120">
        <f t="shared" si="2"/>
        <v>1</v>
      </c>
      <c r="H113" s="120">
        <f t="shared" si="2"/>
        <v>5</v>
      </c>
    </row>
    <row r="114" spans="1:8">
      <c r="A114" s="444" t="s">
        <v>3256</v>
      </c>
      <c r="B114" s="440" t="s">
        <v>3257</v>
      </c>
      <c r="C114" s="158">
        <v>135</v>
      </c>
      <c r="D114" s="158">
        <v>130</v>
      </c>
      <c r="E114" s="159">
        <v>63</v>
      </c>
      <c r="F114" s="159">
        <v>60</v>
      </c>
      <c r="G114" s="120">
        <f t="shared" si="2"/>
        <v>198</v>
      </c>
      <c r="H114" s="120">
        <f t="shared" si="2"/>
        <v>190</v>
      </c>
    </row>
    <row r="115" spans="1:8">
      <c r="A115" s="444" t="s">
        <v>3258</v>
      </c>
      <c r="B115" s="440" t="s">
        <v>3259</v>
      </c>
      <c r="C115" s="158">
        <v>135</v>
      </c>
      <c r="D115" s="158">
        <v>130</v>
      </c>
      <c r="E115" s="159">
        <v>64</v>
      </c>
      <c r="F115" s="159">
        <v>60</v>
      </c>
      <c r="G115" s="120">
        <f t="shared" si="2"/>
        <v>199</v>
      </c>
      <c r="H115" s="120">
        <f t="shared" si="2"/>
        <v>190</v>
      </c>
    </row>
    <row r="116" spans="1:8">
      <c r="A116" s="444" t="s">
        <v>3260</v>
      </c>
      <c r="B116" s="440" t="s">
        <v>3259</v>
      </c>
      <c r="C116" s="158"/>
      <c r="D116" s="158"/>
      <c r="E116" s="159"/>
      <c r="F116" s="159"/>
      <c r="G116" s="120">
        <f t="shared" si="2"/>
        <v>0</v>
      </c>
      <c r="H116" s="120">
        <f t="shared" si="2"/>
        <v>0</v>
      </c>
    </row>
    <row r="117" spans="1:8" ht="25.5">
      <c r="A117" s="444" t="s">
        <v>3261</v>
      </c>
      <c r="B117" s="440" t="s">
        <v>3262</v>
      </c>
      <c r="C117" s="158"/>
      <c r="D117" s="158"/>
      <c r="E117" s="159"/>
      <c r="F117" s="159"/>
      <c r="G117" s="120">
        <f t="shared" si="2"/>
        <v>0</v>
      </c>
      <c r="H117" s="120">
        <f t="shared" si="2"/>
        <v>0</v>
      </c>
    </row>
    <row r="118" spans="1:8" ht="25.5">
      <c r="A118" s="444" t="s">
        <v>3263</v>
      </c>
      <c r="B118" s="440" t="s">
        <v>3264</v>
      </c>
      <c r="C118" s="158">
        <v>257</v>
      </c>
      <c r="D118" s="158">
        <v>250</v>
      </c>
      <c r="E118" s="159"/>
      <c r="F118" s="159"/>
      <c r="G118" s="120">
        <f t="shared" si="2"/>
        <v>257</v>
      </c>
      <c r="H118" s="120">
        <f t="shared" si="2"/>
        <v>250</v>
      </c>
    </row>
    <row r="119" spans="1:8">
      <c r="A119" s="444" t="s">
        <v>3265</v>
      </c>
      <c r="B119" s="440" t="s">
        <v>3266</v>
      </c>
      <c r="C119" s="158">
        <v>257</v>
      </c>
      <c r="D119" s="158">
        <v>250</v>
      </c>
      <c r="E119" s="159"/>
      <c r="F119" s="159"/>
      <c r="G119" s="120">
        <f t="shared" si="2"/>
        <v>257</v>
      </c>
      <c r="H119" s="120">
        <f t="shared" si="2"/>
        <v>250</v>
      </c>
    </row>
    <row r="120" spans="1:8">
      <c r="A120" s="444" t="s">
        <v>3267</v>
      </c>
      <c r="B120" s="440" t="s">
        <v>3268</v>
      </c>
      <c r="C120" s="158">
        <v>10794</v>
      </c>
      <c r="D120" s="158">
        <v>10500</v>
      </c>
      <c r="E120" s="159">
        <v>8</v>
      </c>
      <c r="F120" s="159">
        <v>100</v>
      </c>
      <c r="G120" s="120">
        <f t="shared" si="2"/>
        <v>10802</v>
      </c>
      <c r="H120" s="120">
        <f t="shared" si="2"/>
        <v>10600</v>
      </c>
    </row>
    <row r="121" spans="1:8" ht="25.5">
      <c r="A121" s="444" t="s">
        <v>3269</v>
      </c>
      <c r="B121" s="440" t="s">
        <v>3270</v>
      </c>
      <c r="C121" s="158">
        <v>10620</v>
      </c>
      <c r="D121" s="158">
        <v>10500</v>
      </c>
      <c r="E121" s="159">
        <v>5</v>
      </c>
      <c r="F121" s="159">
        <v>100</v>
      </c>
      <c r="G121" s="120">
        <f t="shared" si="2"/>
        <v>10625</v>
      </c>
      <c r="H121" s="120">
        <f t="shared" si="2"/>
        <v>10600</v>
      </c>
    </row>
    <row r="122" spans="1:8">
      <c r="A122" s="444" t="s">
        <v>3271</v>
      </c>
      <c r="B122" s="440" t="s">
        <v>3272</v>
      </c>
      <c r="C122" s="158">
        <v>10896</v>
      </c>
      <c r="D122" s="158">
        <v>10700</v>
      </c>
      <c r="E122" s="159">
        <v>26</v>
      </c>
      <c r="F122" s="159">
        <v>100</v>
      </c>
      <c r="G122" s="120">
        <f t="shared" si="2"/>
        <v>10922</v>
      </c>
      <c r="H122" s="120">
        <f t="shared" si="2"/>
        <v>10800</v>
      </c>
    </row>
    <row r="123" spans="1:8">
      <c r="A123" s="444" t="s">
        <v>3273</v>
      </c>
      <c r="B123" s="440" t="s">
        <v>3274</v>
      </c>
      <c r="C123" s="158">
        <v>4174</v>
      </c>
      <c r="D123" s="158">
        <v>4000</v>
      </c>
      <c r="E123" s="159"/>
      <c r="F123" s="159">
        <v>100</v>
      </c>
      <c r="G123" s="120">
        <f t="shared" si="2"/>
        <v>4174</v>
      </c>
      <c r="H123" s="120">
        <f t="shared" si="2"/>
        <v>4100</v>
      </c>
    </row>
    <row r="124" spans="1:8">
      <c r="A124" s="444" t="s">
        <v>3275</v>
      </c>
      <c r="B124" s="440" t="s">
        <v>3276</v>
      </c>
      <c r="C124" s="158">
        <v>1941</v>
      </c>
      <c r="D124" s="158">
        <v>1900</v>
      </c>
      <c r="E124" s="159"/>
      <c r="F124" s="159">
        <v>100</v>
      </c>
      <c r="G124" s="120">
        <f t="shared" si="2"/>
        <v>1941</v>
      </c>
      <c r="H124" s="120">
        <f t="shared" si="2"/>
        <v>2000</v>
      </c>
    </row>
    <row r="125" spans="1:8" ht="25.5">
      <c r="A125" s="444" t="s">
        <v>3277</v>
      </c>
      <c r="B125" s="440" t="s">
        <v>3278</v>
      </c>
      <c r="C125" s="158">
        <v>4159</v>
      </c>
      <c r="D125" s="158">
        <v>4100</v>
      </c>
      <c r="E125" s="159"/>
      <c r="F125" s="159">
        <v>100</v>
      </c>
      <c r="G125" s="120">
        <f t="shared" si="2"/>
        <v>4159</v>
      </c>
      <c r="H125" s="120">
        <f t="shared" si="2"/>
        <v>4200</v>
      </c>
    </row>
    <row r="126" spans="1:8">
      <c r="A126" s="444" t="s">
        <v>3279</v>
      </c>
      <c r="B126" s="440" t="s">
        <v>3280</v>
      </c>
      <c r="C126" s="158">
        <v>1834</v>
      </c>
      <c r="D126" s="158">
        <v>1800</v>
      </c>
      <c r="E126" s="159">
        <v>35</v>
      </c>
      <c r="F126" s="159">
        <v>100</v>
      </c>
      <c r="G126" s="120">
        <f t="shared" si="2"/>
        <v>1869</v>
      </c>
      <c r="H126" s="120">
        <f t="shared" si="2"/>
        <v>1900</v>
      </c>
    </row>
    <row r="127" spans="1:8">
      <c r="A127" s="444" t="s">
        <v>3281</v>
      </c>
      <c r="B127" s="440" t="s">
        <v>3282</v>
      </c>
      <c r="C127" s="158">
        <v>1834</v>
      </c>
      <c r="D127" s="158">
        <v>1800</v>
      </c>
      <c r="E127" s="159">
        <v>35</v>
      </c>
      <c r="F127" s="159">
        <v>100</v>
      </c>
      <c r="G127" s="120">
        <f t="shared" si="2"/>
        <v>1869</v>
      </c>
      <c r="H127" s="120">
        <f t="shared" si="2"/>
        <v>1900</v>
      </c>
    </row>
    <row r="128" spans="1:8">
      <c r="A128" s="444" t="s">
        <v>3283</v>
      </c>
      <c r="B128" s="440" t="s">
        <v>3284</v>
      </c>
      <c r="C128" s="158">
        <v>4221</v>
      </c>
      <c r="D128" s="158">
        <v>4000</v>
      </c>
      <c r="E128" s="159">
        <v>88</v>
      </c>
      <c r="F128" s="159">
        <v>100</v>
      </c>
      <c r="G128" s="120">
        <f t="shared" si="2"/>
        <v>4309</v>
      </c>
      <c r="H128" s="120">
        <f t="shared" si="2"/>
        <v>4100</v>
      </c>
    </row>
    <row r="129" spans="1:8">
      <c r="A129" s="444" t="s">
        <v>3285</v>
      </c>
      <c r="B129" s="440" t="s">
        <v>3286</v>
      </c>
      <c r="C129" s="158">
        <v>3347</v>
      </c>
      <c r="D129" s="158">
        <v>3000</v>
      </c>
      <c r="E129" s="159">
        <v>53</v>
      </c>
      <c r="F129" s="159">
        <v>100</v>
      </c>
      <c r="G129" s="120">
        <f t="shared" si="2"/>
        <v>3400</v>
      </c>
      <c r="H129" s="120">
        <f t="shared" si="2"/>
        <v>3100</v>
      </c>
    </row>
    <row r="130" spans="1:8" ht="25.5">
      <c r="A130" s="444" t="s">
        <v>3287</v>
      </c>
      <c r="B130" s="440" t="s">
        <v>3288</v>
      </c>
      <c r="C130" s="158">
        <v>5340</v>
      </c>
      <c r="D130" s="158">
        <v>5250</v>
      </c>
      <c r="E130" s="159">
        <v>85</v>
      </c>
      <c r="F130" s="159">
        <v>100</v>
      </c>
      <c r="G130" s="120">
        <f t="shared" si="2"/>
        <v>5425</v>
      </c>
      <c r="H130" s="120">
        <f t="shared" si="2"/>
        <v>5350</v>
      </c>
    </row>
    <row r="131" spans="1:8">
      <c r="A131" s="444" t="s">
        <v>3289</v>
      </c>
      <c r="B131" s="440" t="s">
        <v>3290</v>
      </c>
      <c r="C131" s="158">
        <v>17312</v>
      </c>
      <c r="D131" s="158">
        <v>17000</v>
      </c>
      <c r="E131" s="159">
        <v>88</v>
      </c>
      <c r="F131" s="159">
        <v>100</v>
      </c>
      <c r="G131" s="120">
        <f t="shared" si="2"/>
        <v>17400</v>
      </c>
      <c r="H131" s="120">
        <f t="shared" si="2"/>
        <v>17100</v>
      </c>
    </row>
    <row r="132" spans="1:8" ht="25.5">
      <c r="A132" s="444" t="s">
        <v>3291</v>
      </c>
      <c r="B132" s="440" t="s">
        <v>3292</v>
      </c>
      <c r="C132" s="158">
        <v>5952</v>
      </c>
      <c r="D132" s="158">
        <v>5500</v>
      </c>
      <c r="E132" s="159">
        <v>20</v>
      </c>
      <c r="F132" s="159">
        <v>100</v>
      </c>
      <c r="G132" s="120">
        <f t="shared" si="2"/>
        <v>5972</v>
      </c>
      <c r="H132" s="120">
        <f t="shared" si="2"/>
        <v>5600</v>
      </c>
    </row>
    <row r="133" spans="1:8" ht="25.5">
      <c r="A133" s="444" t="s">
        <v>3293</v>
      </c>
      <c r="B133" s="440" t="s">
        <v>3294</v>
      </c>
      <c r="C133" s="158">
        <v>545</v>
      </c>
      <c r="D133" s="158">
        <v>520</v>
      </c>
      <c r="E133" s="159">
        <v>106</v>
      </c>
      <c r="F133" s="159">
        <v>100</v>
      </c>
      <c r="G133" s="120">
        <f t="shared" si="2"/>
        <v>651</v>
      </c>
      <c r="H133" s="120">
        <f t="shared" si="2"/>
        <v>620</v>
      </c>
    </row>
    <row r="134" spans="1:8" ht="25.5">
      <c r="A134" s="444" t="s">
        <v>3295</v>
      </c>
      <c r="B134" s="440" t="s">
        <v>3296</v>
      </c>
      <c r="C134" s="158">
        <v>10846</v>
      </c>
      <c r="D134" s="158">
        <v>10000</v>
      </c>
      <c r="E134" s="159"/>
      <c r="F134" s="159"/>
      <c r="G134" s="120">
        <f t="shared" si="2"/>
        <v>10846</v>
      </c>
      <c r="H134" s="120">
        <f t="shared" si="2"/>
        <v>10000</v>
      </c>
    </row>
    <row r="135" spans="1:8">
      <c r="A135" s="444" t="s">
        <v>3297</v>
      </c>
      <c r="B135" s="440" t="s">
        <v>3298</v>
      </c>
      <c r="C135" s="158">
        <v>2187</v>
      </c>
      <c r="D135" s="158">
        <v>2100</v>
      </c>
      <c r="E135" s="159">
        <v>10</v>
      </c>
      <c r="F135" s="159">
        <v>30</v>
      </c>
      <c r="G135" s="120">
        <f t="shared" si="2"/>
        <v>2197</v>
      </c>
      <c r="H135" s="120">
        <f t="shared" si="2"/>
        <v>2130</v>
      </c>
    </row>
    <row r="136" spans="1:8" ht="25.5">
      <c r="A136" s="444" t="s">
        <v>3299</v>
      </c>
      <c r="B136" s="440" t="s">
        <v>1667</v>
      </c>
      <c r="C136" s="158">
        <v>564</v>
      </c>
      <c r="D136" s="158">
        <v>550</v>
      </c>
      <c r="E136" s="159">
        <v>205</v>
      </c>
      <c r="F136" s="159">
        <v>200</v>
      </c>
      <c r="G136" s="120">
        <f t="shared" si="2"/>
        <v>769</v>
      </c>
      <c r="H136" s="120">
        <f t="shared" si="2"/>
        <v>750</v>
      </c>
    </row>
    <row r="137" spans="1:8" ht="25.5">
      <c r="A137" s="444" t="s">
        <v>1668</v>
      </c>
      <c r="B137" s="440" t="s">
        <v>1669</v>
      </c>
      <c r="C137" s="158">
        <v>1314</v>
      </c>
      <c r="D137" s="158">
        <v>1250</v>
      </c>
      <c r="E137" s="159"/>
      <c r="F137" s="159"/>
      <c r="G137" s="120">
        <f t="shared" si="2"/>
        <v>1314</v>
      </c>
      <c r="H137" s="120">
        <f t="shared" si="2"/>
        <v>1250</v>
      </c>
    </row>
    <row r="138" spans="1:8">
      <c r="A138" s="444" t="s">
        <v>1670</v>
      </c>
      <c r="B138" s="440" t="s">
        <v>1671</v>
      </c>
      <c r="C138" s="158"/>
      <c r="D138" s="158">
        <v>10000</v>
      </c>
      <c r="E138" s="159"/>
      <c r="F138" s="159">
        <v>50</v>
      </c>
      <c r="G138" s="120">
        <f t="shared" si="2"/>
        <v>0</v>
      </c>
      <c r="H138" s="120">
        <f t="shared" si="2"/>
        <v>10050</v>
      </c>
    </row>
    <row r="139" spans="1:8" ht="38.25">
      <c r="A139" s="444" t="s">
        <v>1672</v>
      </c>
      <c r="B139" s="440" t="s">
        <v>1673</v>
      </c>
      <c r="C139" s="158">
        <v>1901</v>
      </c>
      <c r="D139" s="158">
        <v>1850</v>
      </c>
      <c r="E139" s="159"/>
      <c r="F139" s="159">
        <v>10</v>
      </c>
      <c r="G139" s="120">
        <f t="shared" si="2"/>
        <v>1901</v>
      </c>
      <c r="H139" s="120">
        <f t="shared" si="2"/>
        <v>1860</v>
      </c>
    </row>
    <row r="140" spans="1:8" ht="14.25">
      <c r="A140" s="220"/>
      <c r="B140" s="221"/>
      <c r="C140" s="158"/>
      <c r="D140" s="158"/>
      <c r="E140" s="159"/>
      <c r="F140" s="159"/>
      <c r="G140" s="120"/>
      <c r="H140" s="159"/>
    </row>
    <row r="141" spans="1:8">
      <c r="A141" s="121"/>
      <c r="B141" s="158"/>
      <c r="C141" s="158"/>
      <c r="D141" s="158"/>
      <c r="E141" s="159"/>
      <c r="F141" s="159"/>
      <c r="G141" s="120"/>
      <c r="H141" s="159"/>
    </row>
    <row r="142" spans="1:8" ht="14.25">
      <c r="A142" s="129" t="s">
        <v>3068</v>
      </c>
      <c r="B142" s="226"/>
      <c r="C142" s="226"/>
      <c r="D142" s="226"/>
      <c r="E142" s="226"/>
      <c r="F142" s="226"/>
      <c r="G142" s="226"/>
      <c r="H142" s="227"/>
    </row>
    <row r="143" spans="1:8" ht="14.25">
      <c r="A143" s="219" t="s">
        <v>3069</v>
      </c>
      <c r="B143" s="158" t="s">
        <v>3070</v>
      </c>
      <c r="C143" s="158"/>
      <c r="D143" s="158"/>
      <c r="E143" s="159"/>
      <c r="F143" s="159"/>
      <c r="G143" s="120"/>
      <c r="H143" s="159"/>
    </row>
    <row r="144" spans="1:8" ht="14.25">
      <c r="A144" s="219" t="s">
        <v>3071</v>
      </c>
      <c r="B144" s="158" t="s">
        <v>3072</v>
      </c>
      <c r="C144" s="158"/>
      <c r="D144" s="158"/>
      <c r="E144" s="159"/>
      <c r="F144" s="159"/>
      <c r="G144" s="120"/>
      <c r="H144" s="159"/>
    </row>
    <row r="145" spans="1:8" ht="14.25">
      <c r="A145" s="219" t="s">
        <v>3073</v>
      </c>
      <c r="B145" s="158" t="s">
        <v>3074</v>
      </c>
      <c r="C145" s="158"/>
      <c r="D145" s="158"/>
      <c r="E145" s="159"/>
      <c r="F145" s="159"/>
      <c r="G145" s="120"/>
      <c r="H145" s="159"/>
    </row>
    <row r="146" spans="1:8" ht="25.5">
      <c r="A146" s="219" t="s">
        <v>3075</v>
      </c>
      <c r="B146" s="158" t="s">
        <v>3076</v>
      </c>
      <c r="C146" s="158"/>
      <c r="D146" s="158"/>
      <c r="E146" s="159"/>
      <c r="F146" s="159"/>
      <c r="G146" s="120"/>
      <c r="H146" s="159"/>
    </row>
    <row r="147" spans="1:8" ht="14.25">
      <c r="A147" s="219" t="s">
        <v>3077</v>
      </c>
      <c r="B147" s="158" t="s">
        <v>3078</v>
      </c>
      <c r="C147" s="158"/>
      <c r="D147" s="158"/>
      <c r="E147" s="159"/>
      <c r="F147" s="159"/>
      <c r="G147" s="120"/>
      <c r="H147" s="159"/>
    </row>
    <row r="148" spans="1:8" ht="25.5">
      <c r="A148" s="219" t="s">
        <v>3079</v>
      </c>
      <c r="B148" s="158" t="s">
        <v>3080</v>
      </c>
      <c r="C148" s="158"/>
      <c r="D148" s="158"/>
      <c r="E148" s="159"/>
      <c r="F148" s="159"/>
      <c r="G148" s="120"/>
      <c r="H148" s="159"/>
    </row>
    <row r="149" spans="1:8" ht="51">
      <c r="A149" s="219" t="s">
        <v>3081</v>
      </c>
      <c r="B149" s="158" t="s">
        <v>3082</v>
      </c>
      <c r="C149" s="158"/>
      <c r="D149" s="158"/>
      <c r="E149" s="159"/>
      <c r="F149" s="159"/>
      <c r="G149" s="120"/>
      <c r="H149" s="159"/>
    </row>
    <row r="150" spans="1:8" ht="51">
      <c r="A150" s="219" t="s">
        <v>3083</v>
      </c>
      <c r="B150" s="158" t="s">
        <v>2274</v>
      </c>
      <c r="C150" s="158"/>
      <c r="D150" s="158"/>
      <c r="E150" s="159"/>
      <c r="F150" s="159"/>
      <c r="G150" s="120"/>
      <c r="H150" s="159"/>
    </row>
    <row r="151" spans="1:8" ht="25.5">
      <c r="A151" s="219" t="s">
        <v>2275</v>
      </c>
      <c r="B151" s="158" t="s">
        <v>2276</v>
      </c>
      <c r="C151" s="158"/>
      <c r="D151" s="158"/>
      <c r="E151" s="159"/>
      <c r="F151" s="159"/>
      <c r="G151" s="120"/>
      <c r="H151" s="159"/>
    </row>
    <row r="152" spans="1:8" ht="38.25">
      <c r="A152" s="219" t="s">
        <v>2277</v>
      </c>
      <c r="B152" s="158" t="s">
        <v>2278</v>
      </c>
      <c r="C152" s="158"/>
      <c r="D152" s="158"/>
      <c r="E152" s="159"/>
      <c r="F152" s="159"/>
      <c r="G152" s="120"/>
      <c r="H152" s="159"/>
    </row>
    <row r="153" spans="1:8" ht="76.5">
      <c r="A153" s="219" t="s">
        <v>2279</v>
      </c>
      <c r="B153" s="158" t="s">
        <v>2280</v>
      </c>
      <c r="C153" s="158"/>
      <c r="D153" s="158"/>
      <c r="E153" s="159"/>
      <c r="F153" s="159"/>
      <c r="G153" s="120"/>
      <c r="H153" s="159"/>
    </row>
    <row r="154" spans="1:8" ht="76.5">
      <c r="A154" s="219" t="s">
        <v>2281</v>
      </c>
      <c r="B154" s="158" t="s">
        <v>1948</v>
      </c>
      <c r="C154" s="158"/>
      <c r="D154" s="158"/>
      <c r="E154" s="159"/>
      <c r="F154" s="159"/>
      <c r="G154" s="120"/>
      <c r="H154" s="159"/>
    </row>
    <row r="155" spans="1:8">
      <c r="A155" s="129" t="s">
        <v>1949</v>
      </c>
      <c r="B155" s="228"/>
      <c r="C155" s="228"/>
      <c r="D155" s="228"/>
      <c r="E155" s="229"/>
      <c r="F155" s="229"/>
      <c r="G155" s="230"/>
      <c r="H155" s="229"/>
    </row>
    <row r="156" spans="1:8">
      <c r="A156" s="135" t="s">
        <v>1950</v>
      </c>
      <c r="B156" s="161"/>
      <c r="C156" s="449">
        <f t="shared" ref="C156:H156" si="3">SUM(C78:C139)</f>
        <v>435253</v>
      </c>
      <c r="D156" s="449">
        <f t="shared" si="3"/>
        <v>436960</v>
      </c>
      <c r="E156" s="449">
        <f t="shared" si="3"/>
        <v>2795</v>
      </c>
      <c r="F156" s="449">
        <f t="shared" si="3"/>
        <v>4025</v>
      </c>
      <c r="G156" s="449">
        <f t="shared" si="3"/>
        <v>438048</v>
      </c>
      <c r="H156" s="449">
        <f t="shared" si="3"/>
        <v>440985</v>
      </c>
    </row>
    <row r="157" spans="1:8" ht="12.75" customHeight="1">
      <c r="A157" s="756" t="s">
        <v>1951</v>
      </c>
      <c r="B157" s="756"/>
      <c r="C157" s="756"/>
      <c r="D157" s="756"/>
      <c r="E157" s="756"/>
      <c r="F157" s="756"/>
      <c r="G157" s="756"/>
      <c r="H157" s="756"/>
    </row>
    <row r="158" spans="1:8" ht="12.75" customHeight="1">
      <c r="A158" s="756" t="s">
        <v>1952</v>
      </c>
      <c r="B158" s="756"/>
      <c r="C158" s="756"/>
      <c r="D158" s="756"/>
      <c r="E158" s="756"/>
      <c r="F158" s="756"/>
      <c r="G158" s="756"/>
      <c r="H158" s="756"/>
    </row>
    <row r="160" spans="1:8">
      <c r="A160" s="33"/>
      <c r="B160" s="34" t="s">
        <v>2698</v>
      </c>
      <c r="C160" s="35">
        <f>[5]Kadar.ode.!C160</f>
        <v>0</v>
      </c>
      <c r="D160" s="36"/>
      <c r="E160" s="36"/>
      <c r="F160" s="36"/>
      <c r="G160" s="37"/>
      <c r="H160" s="187"/>
    </row>
    <row r="161" spans="1:8">
      <c r="A161" s="33"/>
      <c r="B161" s="34" t="s">
        <v>2700</v>
      </c>
      <c r="C161" s="35">
        <f>[5]Kadar.ode.!C161</f>
        <v>0</v>
      </c>
      <c r="D161" s="36"/>
      <c r="E161" s="36"/>
      <c r="F161" s="36"/>
      <c r="G161" s="37"/>
      <c r="H161" s="187"/>
    </row>
    <row r="162" spans="1:8">
      <c r="A162" s="33"/>
      <c r="B162" s="34"/>
      <c r="C162" s="35"/>
      <c r="D162" s="36"/>
      <c r="E162" s="36"/>
      <c r="F162" s="36"/>
      <c r="G162" s="37"/>
      <c r="H162" s="187"/>
    </row>
    <row r="163" spans="1:8" ht="14.25">
      <c r="A163" s="33"/>
      <c r="B163" s="34" t="s">
        <v>2704</v>
      </c>
      <c r="C163" s="3" t="s">
        <v>3476</v>
      </c>
      <c r="D163" s="4"/>
      <c r="E163" s="4"/>
      <c r="F163" s="4"/>
      <c r="G163" s="42"/>
      <c r="H163" s="187"/>
    </row>
    <row r="164" spans="1:8" ht="14.25">
      <c r="A164" s="33"/>
      <c r="B164" s="34" t="s">
        <v>3057</v>
      </c>
      <c r="C164" s="3" t="s">
        <v>1676</v>
      </c>
      <c r="D164" s="4"/>
      <c r="E164" s="4"/>
      <c r="F164" s="4"/>
      <c r="G164" s="42"/>
      <c r="H164" s="187"/>
    </row>
    <row r="165" spans="1:8" ht="15.75">
      <c r="A165" s="188"/>
      <c r="B165" s="188"/>
      <c r="C165" s="188"/>
      <c r="D165" s="188"/>
      <c r="E165" s="188"/>
      <c r="F165" s="188"/>
      <c r="G165" s="189"/>
      <c r="H165" s="189"/>
    </row>
    <row r="166" spans="1:8" ht="12.75" customHeight="1" thickBot="1">
      <c r="A166" s="742" t="s">
        <v>3065</v>
      </c>
      <c r="B166" s="742" t="s">
        <v>3066</v>
      </c>
      <c r="C166" s="740" t="s">
        <v>3060</v>
      </c>
      <c r="D166" s="740"/>
      <c r="E166" s="740" t="s">
        <v>3061</v>
      </c>
      <c r="F166" s="740"/>
      <c r="G166" s="740" t="s">
        <v>3008</v>
      </c>
      <c r="H166" s="740"/>
    </row>
    <row r="167" spans="1:8" ht="35.25" thickTop="1" thickBot="1">
      <c r="A167" s="742"/>
      <c r="B167" s="742"/>
      <c r="C167" s="128" t="s">
        <v>3037</v>
      </c>
      <c r="D167" s="128" t="s">
        <v>3038</v>
      </c>
      <c r="E167" s="128" t="s">
        <v>3037</v>
      </c>
      <c r="F167" s="128" t="s">
        <v>3038</v>
      </c>
      <c r="G167" s="128" t="s">
        <v>3037</v>
      </c>
      <c r="H167" s="128" t="s">
        <v>3038</v>
      </c>
    </row>
    <row r="168" spans="1:8" ht="15" thickTop="1">
      <c r="A168" s="214"/>
      <c r="B168" s="215" t="s">
        <v>3474</v>
      </c>
      <c r="C168" s="215"/>
      <c r="D168" s="215"/>
      <c r="E168" s="215"/>
      <c r="F168" s="215"/>
      <c r="G168" s="215"/>
      <c r="H168" s="216"/>
    </row>
    <row r="169" spans="1:8">
      <c r="A169" s="217"/>
      <c r="B169" s="218"/>
      <c r="C169" s="158"/>
      <c r="D169" s="158"/>
      <c r="E169" s="159"/>
      <c r="F169" s="159"/>
      <c r="G169" s="120"/>
      <c r="H169" s="159"/>
    </row>
    <row r="170" spans="1:8" ht="14.25">
      <c r="A170" s="219"/>
      <c r="B170" s="158"/>
      <c r="C170" s="158"/>
      <c r="D170" s="158"/>
      <c r="E170" s="159"/>
      <c r="F170" s="159"/>
      <c r="G170" s="120"/>
      <c r="H170" s="159"/>
    </row>
    <row r="171" spans="1:8" ht="14.25">
      <c r="A171" s="219"/>
      <c r="B171" s="158"/>
      <c r="C171" s="158"/>
      <c r="D171" s="158"/>
      <c r="E171" s="159"/>
      <c r="F171" s="159"/>
      <c r="G171" s="120"/>
      <c r="H171" s="159"/>
    </row>
    <row r="172" spans="1:8" ht="14.25">
      <c r="A172" s="220"/>
      <c r="B172" s="221"/>
      <c r="C172" s="158"/>
      <c r="D172" s="158"/>
      <c r="E172" s="159"/>
      <c r="F172" s="159"/>
      <c r="G172" s="120"/>
      <c r="H172" s="159"/>
    </row>
    <row r="173" spans="1:8" ht="14.25">
      <c r="A173" s="220"/>
      <c r="B173" s="221"/>
      <c r="C173" s="158"/>
      <c r="D173" s="158"/>
      <c r="E173" s="159"/>
      <c r="F173" s="159"/>
      <c r="G173" s="120"/>
      <c r="H173" s="159"/>
    </row>
    <row r="174" spans="1:8" ht="15">
      <c r="A174" s="220"/>
      <c r="B174" s="448" t="s">
        <v>3067</v>
      </c>
      <c r="C174" s="449">
        <f t="shared" ref="C174:H174" si="4">SUM(C176:C200)</f>
        <v>57685</v>
      </c>
      <c r="D174" s="449">
        <f t="shared" si="4"/>
        <v>57716</v>
      </c>
      <c r="E174" s="449">
        <f t="shared" si="4"/>
        <v>0</v>
      </c>
      <c r="F174" s="449">
        <f t="shared" si="4"/>
        <v>0</v>
      </c>
      <c r="G174" s="449">
        <f t="shared" si="4"/>
        <v>57685</v>
      </c>
      <c r="H174" s="449">
        <f t="shared" si="4"/>
        <v>57716</v>
      </c>
    </row>
    <row r="175" spans="1:8" ht="14.25">
      <c r="A175" s="220"/>
      <c r="B175" s="221"/>
      <c r="C175" s="158"/>
      <c r="D175" s="158"/>
      <c r="E175" s="159"/>
      <c r="F175" s="159"/>
      <c r="G175" s="120"/>
      <c r="H175" s="159"/>
    </row>
    <row r="176" spans="1:8">
      <c r="A176" s="444" t="s">
        <v>1677</v>
      </c>
      <c r="B176" s="406" t="s">
        <v>1678</v>
      </c>
      <c r="C176" s="158">
        <v>10819</v>
      </c>
      <c r="D176" s="158">
        <v>10820</v>
      </c>
      <c r="E176" s="159"/>
      <c r="F176" s="159"/>
      <c r="G176" s="120">
        <f>C176+E176</f>
        <v>10819</v>
      </c>
      <c r="H176" s="120">
        <f>D176+F176</f>
        <v>10820</v>
      </c>
    </row>
    <row r="177" spans="1:8">
      <c r="A177" s="444" t="s">
        <v>1679</v>
      </c>
      <c r="B177" s="440" t="s">
        <v>1680</v>
      </c>
      <c r="C177" s="158">
        <v>392</v>
      </c>
      <c r="D177" s="158">
        <v>400</v>
      </c>
      <c r="E177" s="159"/>
      <c r="F177" s="159"/>
      <c r="G177" s="120">
        <f t="shared" ref="G177:H200" si="5">C177+E177</f>
        <v>392</v>
      </c>
      <c r="H177" s="120">
        <f t="shared" si="5"/>
        <v>400</v>
      </c>
    </row>
    <row r="178" spans="1:8">
      <c r="A178" s="444" t="s">
        <v>1681</v>
      </c>
      <c r="B178" s="440" t="s">
        <v>1682</v>
      </c>
      <c r="C178" s="158">
        <v>240</v>
      </c>
      <c r="D178" s="158">
        <v>240</v>
      </c>
      <c r="E178" s="159"/>
      <c r="F178" s="159"/>
      <c r="G178" s="120">
        <f t="shared" si="5"/>
        <v>240</v>
      </c>
      <c r="H178" s="120">
        <f t="shared" si="5"/>
        <v>240</v>
      </c>
    </row>
    <row r="179" spans="1:8">
      <c r="A179" s="444" t="s">
        <v>1683</v>
      </c>
      <c r="B179" s="440" t="s">
        <v>1684</v>
      </c>
      <c r="C179" s="158">
        <v>240</v>
      </c>
      <c r="D179" s="158">
        <v>240</v>
      </c>
      <c r="E179" s="159"/>
      <c r="F179" s="159"/>
      <c r="G179" s="120">
        <f t="shared" si="5"/>
        <v>240</v>
      </c>
      <c r="H179" s="120">
        <f t="shared" si="5"/>
        <v>240</v>
      </c>
    </row>
    <row r="180" spans="1:8">
      <c r="A180" s="444" t="s">
        <v>1685</v>
      </c>
      <c r="B180" s="440" t="s">
        <v>1686</v>
      </c>
      <c r="C180" s="158">
        <v>25</v>
      </c>
      <c r="D180" s="158">
        <v>30</v>
      </c>
      <c r="E180" s="159"/>
      <c r="F180" s="159"/>
      <c r="G180" s="120">
        <f t="shared" si="5"/>
        <v>25</v>
      </c>
      <c r="H180" s="120">
        <f t="shared" si="5"/>
        <v>30</v>
      </c>
    </row>
    <row r="181" spans="1:8">
      <c r="A181" s="444" t="s">
        <v>1687</v>
      </c>
      <c r="B181" s="440" t="s">
        <v>1688</v>
      </c>
      <c r="C181" s="158">
        <v>7</v>
      </c>
      <c r="D181" s="158">
        <v>8</v>
      </c>
      <c r="E181" s="159"/>
      <c r="F181" s="159"/>
      <c r="G181" s="120">
        <f t="shared" si="5"/>
        <v>7</v>
      </c>
      <c r="H181" s="120">
        <f t="shared" si="5"/>
        <v>8</v>
      </c>
    </row>
    <row r="182" spans="1:8">
      <c r="A182" s="444" t="s">
        <v>1689</v>
      </c>
      <c r="B182" s="440" t="s">
        <v>1690</v>
      </c>
      <c r="C182" s="158">
        <v>165</v>
      </c>
      <c r="D182" s="158">
        <v>160</v>
      </c>
      <c r="E182" s="159"/>
      <c r="F182" s="159"/>
      <c r="G182" s="120">
        <f t="shared" si="5"/>
        <v>165</v>
      </c>
      <c r="H182" s="120">
        <f t="shared" si="5"/>
        <v>160</v>
      </c>
    </row>
    <row r="183" spans="1:8">
      <c r="A183" s="444" t="s">
        <v>1691</v>
      </c>
      <c r="B183" s="440" t="s">
        <v>1692</v>
      </c>
      <c r="C183" s="158">
        <v>211</v>
      </c>
      <c r="D183" s="158">
        <v>210</v>
      </c>
      <c r="E183" s="159"/>
      <c r="F183" s="159"/>
      <c r="G183" s="120">
        <f t="shared" si="5"/>
        <v>211</v>
      </c>
      <c r="H183" s="120">
        <f t="shared" si="5"/>
        <v>210</v>
      </c>
    </row>
    <row r="184" spans="1:8">
      <c r="A184" s="444" t="s">
        <v>1693</v>
      </c>
      <c r="B184" s="440" t="s">
        <v>1694</v>
      </c>
      <c r="C184" s="158"/>
      <c r="D184" s="158">
        <v>5</v>
      </c>
      <c r="E184" s="159"/>
      <c r="F184" s="159"/>
      <c r="G184" s="120">
        <f t="shared" si="5"/>
        <v>0</v>
      </c>
      <c r="H184" s="120">
        <f t="shared" si="5"/>
        <v>5</v>
      </c>
    </row>
    <row r="185" spans="1:8" ht="25.5">
      <c r="A185" s="444" t="s">
        <v>1695</v>
      </c>
      <c r="B185" s="440" t="s">
        <v>1696</v>
      </c>
      <c r="C185" s="158">
        <v>91</v>
      </c>
      <c r="D185" s="158">
        <v>90</v>
      </c>
      <c r="E185" s="159"/>
      <c r="F185" s="159"/>
      <c r="G185" s="120">
        <f t="shared" si="5"/>
        <v>91</v>
      </c>
      <c r="H185" s="120">
        <f t="shared" si="5"/>
        <v>90</v>
      </c>
    </row>
    <row r="186" spans="1:8">
      <c r="A186" s="444" t="s">
        <v>1697</v>
      </c>
      <c r="B186" s="440" t="s">
        <v>1698</v>
      </c>
      <c r="C186" s="158">
        <v>884</v>
      </c>
      <c r="D186" s="158">
        <v>885</v>
      </c>
      <c r="E186" s="159"/>
      <c r="F186" s="159"/>
      <c r="G186" s="120">
        <f t="shared" si="5"/>
        <v>884</v>
      </c>
      <c r="H186" s="120">
        <f t="shared" si="5"/>
        <v>885</v>
      </c>
    </row>
    <row r="187" spans="1:8">
      <c r="A187" s="444" t="s">
        <v>1699</v>
      </c>
      <c r="B187" s="440" t="s">
        <v>1700</v>
      </c>
      <c r="C187" s="158">
        <v>886</v>
      </c>
      <c r="D187" s="158">
        <v>890</v>
      </c>
      <c r="E187" s="159"/>
      <c r="F187" s="159"/>
      <c r="G187" s="120">
        <f t="shared" si="5"/>
        <v>886</v>
      </c>
      <c r="H187" s="120">
        <f t="shared" si="5"/>
        <v>890</v>
      </c>
    </row>
    <row r="188" spans="1:8">
      <c r="A188" s="444" t="s">
        <v>1701</v>
      </c>
      <c r="B188" s="440" t="s">
        <v>1702</v>
      </c>
      <c r="C188" s="158">
        <v>352</v>
      </c>
      <c r="D188" s="158">
        <v>355</v>
      </c>
      <c r="E188" s="159"/>
      <c r="F188" s="159"/>
      <c r="G188" s="120">
        <f t="shared" si="5"/>
        <v>352</v>
      </c>
      <c r="H188" s="120">
        <f t="shared" si="5"/>
        <v>355</v>
      </c>
    </row>
    <row r="189" spans="1:8" ht="25.5">
      <c r="A189" s="444" t="s">
        <v>1703</v>
      </c>
      <c r="B189" s="440" t="s">
        <v>1704</v>
      </c>
      <c r="C189" s="158">
        <v>4326</v>
      </c>
      <c r="D189" s="158">
        <v>4330</v>
      </c>
      <c r="E189" s="159"/>
      <c r="F189" s="159"/>
      <c r="G189" s="120">
        <f t="shared" si="5"/>
        <v>4326</v>
      </c>
      <c r="H189" s="120">
        <f t="shared" si="5"/>
        <v>4330</v>
      </c>
    </row>
    <row r="190" spans="1:8" ht="25.5">
      <c r="A190" s="444" t="s">
        <v>1705</v>
      </c>
      <c r="B190" s="440" t="s">
        <v>1706</v>
      </c>
      <c r="C190" s="158">
        <v>9</v>
      </c>
      <c r="D190" s="158">
        <v>10</v>
      </c>
      <c r="E190" s="159"/>
      <c r="F190" s="159"/>
      <c r="G190" s="120">
        <f t="shared" si="5"/>
        <v>9</v>
      </c>
      <c r="H190" s="120">
        <f t="shared" si="5"/>
        <v>10</v>
      </c>
    </row>
    <row r="191" spans="1:8" ht="25.5">
      <c r="A191" s="444" t="s">
        <v>1707</v>
      </c>
      <c r="B191" s="440" t="s">
        <v>1708</v>
      </c>
      <c r="C191" s="158">
        <v>8302</v>
      </c>
      <c r="D191" s="158">
        <v>8300</v>
      </c>
      <c r="E191" s="159"/>
      <c r="F191" s="159"/>
      <c r="G191" s="120">
        <f t="shared" si="5"/>
        <v>8302</v>
      </c>
      <c r="H191" s="120">
        <f t="shared" si="5"/>
        <v>8300</v>
      </c>
    </row>
    <row r="192" spans="1:8" ht="25.5">
      <c r="A192" s="444" t="s">
        <v>1709</v>
      </c>
      <c r="B192" s="440" t="s">
        <v>1710</v>
      </c>
      <c r="C192" s="158">
        <v>1832</v>
      </c>
      <c r="D192" s="158">
        <v>1830</v>
      </c>
      <c r="E192" s="159"/>
      <c r="F192" s="159"/>
      <c r="G192" s="120">
        <f t="shared" si="5"/>
        <v>1832</v>
      </c>
      <c r="H192" s="120">
        <f t="shared" si="5"/>
        <v>1830</v>
      </c>
    </row>
    <row r="193" spans="1:8">
      <c r="A193" s="444" t="s">
        <v>1711</v>
      </c>
      <c r="B193" s="440" t="s">
        <v>1712</v>
      </c>
      <c r="C193" s="158">
        <v>38</v>
      </c>
      <c r="D193" s="158">
        <v>40</v>
      </c>
      <c r="E193" s="159"/>
      <c r="F193" s="159"/>
      <c r="G193" s="120">
        <f t="shared" si="5"/>
        <v>38</v>
      </c>
      <c r="H193" s="120">
        <f t="shared" si="5"/>
        <v>40</v>
      </c>
    </row>
    <row r="194" spans="1:8">
      <c r="A194" s="444" t="s">
        <v>1713</v>
      </c>
      <c r="B194" s="440" t="s">
        <v>1714</v>
      </c>
      <c r="C194" s="158">
        <v>6</v>
      </c>
      <c r="D194" s="158">
        <v>10</v>
      </c>
      <c r="E194" s="159"/>
      <c r="F194" s="159"/>
      <c r="G194" s="120">
        <f t="shared" si="5"/>
        <v>6</v>
      </c>
      <c r="H194" s="120">
        <f t="shared" si="5"/>
        <v>10</v>
      </c>
    </row>
    <row r="195" spans="1:8">
      <c r="A195" s="444" t="s">
        <v>1715</v>
      </c>
      <c r="B195" s="440" t="s">
        <v>1716</v>
      </c>
      <c r="C195" s="158"/>
      <c r="D195" s="158">
        <v>5</v>
      </c>
      <c r="E195" s="159"/>
      <c r="F195" s="159"/>
      <c r="G195" s="120">
        <f t="shared" si="5"/>
        <v>0</v>
      </c>
      <c r="H195" s="120">
        <f t="shared" si="5"/>
        <v>5</v>
      </c>
    </row>
    <row r="196" spans="1:8">
      <c r="A196" s="444" t="s">
        <v>1717</v>
      </c>
      <c r="B196" s="440" t="s">
        <v>1718</v>
      </c>
      <c r="C196" s="158">
        <v>7316</v>
      </c>
      <c r="D196" s="158">
        <v>7320</v>
      </c>
      <c r="E196" s="159"/>
      <c r="F196" s="159"/>
      <c r="G196" s="120">
        <f t="shared" si="5"/>
        <v>7316</v>
      </c>
      <c r="H196" s="120">
        <f t="shared" si="5"/>
        <v>7320</v>
      </c>
    </row>
    <row r="197" spans="1:8">
      <c r="A197" s="444" t="s">
        <v>1719</v>
      </c>
      <c r="B197" s="440" t="s">
        <v>1720</v>
      </c>
      <c r="C197" s="158">
        <v>323</v>
      </c>
      <c r="D197" s="158">
        <v>300</v>
      </c>
      <c r="E197" s="159"/>
      <c r="F197" s="159"/>
      <c r="G197" s="120">
        <f t="shared" si="5"/>
        <v>323</v>
      </c>
      <c r="H197" s="120">
        <f t="shared" si="5"/>
        <v>300</v>
      </c>
    </row>
    <row r="198" spans="1:8">
      <c r="A198" s="444" t="s">
        <v>1721</v>
      </c>
      <c r="B198" s="440" t="s">
        <v>1722</v>
      </c>
      <c r="C198" s="158">
        <v>8944</v>
      </c>
      <c r="D198" s="158">
        <v>8950</v>
      </c>
      <c r="E198" s="159"/>
      <c r="F198" s="159"/>
      <c r="G198" s="120">
        <f t="shared" si="5"/>
        <v>8944</v>
      </c>
      <c r="H198" s="120">
        <f t="shared" si="5"/>
        <v>8950</v>
      </c>
    </row>
    <row r="199" spans="1:8">
      <c r="A199" s="444" t="s">
        <v>1723</v>
      </c>
      <c r="B199" s="440" t="s">
        <v>1724</v>
      </c>
      <c r="C199" s="158">
        <v>12272</v>
      </c>
      <c r="D199" s="158">
        <v>12280</v>
      </c>
      <c r="E199" s="159"/>
      <c r="F199" s="159"/>
      <c r="G199" s="120">
        <f t="shared" si="5"/>
        <v>12272</v>
      </c>
      <c r="H199" s="120">
        <f t="shared" si="5"/>
        <v>12280</v>
      </c>
    </row>
    <row r="200" spans="1:8">
      <c r="A200" s="444" t="s">
        <v>1725</v>
      </c>
      <c r="B200" s="440" t="s">
        <v>4123</v>
      </c>
      <c r="C200" s="158">
        <v>5</v>
      </c>
      <c r="D200" s="158">
        <v>8</v>
      </c>
      <c r="E200" s="159"/>
      <c r="F200" s="159"/>
      <c r="G200" s="120">
        <f t="shared" si="5"/>
        <v>5</v>
      </c>
      <c r="H200" s="120">
        <f t="shared" si="5"/>
        <v>8</v>
      </c>
    </row>
    <row r="201" spans="1:8" ht="14.25">
      <c r="A201" s="220"/>
      <c r="B201" s="221"/>
      <c r="C201" s="158"/>
      <c r="D201" s="158"/>
      <c r="E201" s="159"/>
      <c r="F201" s="159"/>
      <c r="G201" s="120"/>
      <c r="H201" s="159"/>
    </row>
    <row r="202" spans="1:8">
      <c r="A202" s="121"/>
      <c r="B202" s="158"/>
      <c r="C202" s="158"/>
      <c r="D202" s="158"/>
      <c r="E202" s="159"/>
      <c r="F202" s="159"/>
      <c r="G202" s="120"/>
      <c r="H202" s="159"/>
    </row>
    <row r="203" spans="1:8" ht="14.25">
      <c r="A203" s="129" t="s">
        <v>3068</v>
      </c>
      <c r="B203" s="226"/>
      <c r="C203" s="226"/>
      <c r="D203" s="226"/>
      <c r="E203" s="226"/>
      <c r="F203" s="226"/>
      <c r="G203" s="226"/>
      <c r="H203" s="227"/>
    </row>
    <row r="204" spans="1:8" ht="14.25">
      <c r="A204" s="219" t="s">
        <v>3069</v>
      </c>
      <c r="B204" s="158" t="s">
        <v>3070</v>
      </c>
      <c r="C204" s="158"/>
      <c r="D204" s="158"/>
      <c r="E204" s="159"/>
      <c r="F204" s="159"/>
      <c r="G204" s="120"/>
      <c r="H204" s="159"/>
    </row>
    <row r="205" spans="1:8" ht="14.25">
      <c r="A205" s="219" t="s">
        <v>3071</v>
      </c>
      <c r="B205" s="158" t="s">
        <v>3072</v>
      </c>
      <c r="C205" s="158"/>
      <c r="D205" s="158"/>
      <c r="E205" s="159"/>
      <c r="F205" s="159"/>
      <c r="G205" s="120"/>
      <c r="H205" s="159"/>
    </row>
    <row r="206" spans="1:8" ht="14.25">
      <c r="A206" s="219" t="s">
        <v>3073</v>
      </c>
      <c r="B206" s="158" t="s">
        <v>3074</v>
      </c>
      <c r="C206" s="158"/>
      <c r="D206" s="158"/>
      <c r="E206" s="159"/>
      <c r="F206" s="159"/>
      <c r="G206" s="120"/>
      <c r="H206" s="159"/>
    </row>
    <row r="207" spans="1:8" ht="25.5">
      <c r="A207" s="219" t="s">
        <v>3075</v>
      </c>
      <c r="B207" s="158" t="s">
        <v>3076</v>
      </c>
      <c r="C207" s="158"/>
      <c r="D207" s="158"/>
      <c r="E207" s="159"/>
      <c r="F207" s="159"/>
      <c r="G207" s="120"/>
      <c r="H207" s="159"/>
    </row>
    <row r="208" spans="1:8" ht="14.25">
      <c r="A208" s="219" t="s">
        <v>3077</v>
      </c>
      <c r="B208" s="158" t="s">
        <v>3078</v>
      </c>
      <c r="C208" s="158"/>
      <c r="D208" s="158"/>
      <c r="E208" s="159"/>
      <c r="F208" s="159"/>
      <c r="G208" s="120"/>
      <c r="H208" s="159"/>
    </row>
    <row r="209" spans="1:8" ht="25.5">
      <c r="A209" s="219" t="s">
        <v>3079</v>
      </c>
      <c r="B209" s="158" t="s">
        <v>3080</v>
      </c>
      <c r="C209" s="158"/>
      <c r="D209" s="158"/>
      <c r="E209" s="159"/>
      <c r="F209" s="159"/>
      <c r="G209" s="120"/>
      <c r="H209" s="159"/>
    </row>
    <row r="210" spans="1:8" ht="51">
      <c r="A210" s="219" t="s">
        <v>3081</v>
      </c>
      <c r="B210" s="158" t="s">
        <v>3082</v>
      </c>
      <c r="C210" s="158"/>
      <c r="D210" s="158"/>
      <c r="E210" s="159"/>
      <c r="F210" s="159"/>
      <c r="G210" s="120"/>
      <c r="H210" s="159"/>
    </row>
    <row r="211" spans="1:8" ht="51">
      <c r="A211" s="219" t="s">
        <v>3083</v>
      </c>
      <c r="B211" s="158" t="s">
        <v>2274</v>
      </c>
      <c r="C211" s="158"/>
      <c r="D211" s="158"/>
      <c r="E211" s="159"/>
      <c r="F211" s="159"/>
      <c r="G211" s="120"/>
      <c r="H211" s="159"/>
    </row>
    <row r="212" spans="1:8" ht="25.5">
      <c r="A212" s="219" t="s">
        <v>2275</v>
      </c>
      <c r="B212" s="158" t="s">
        <v>2276</v>
      </c>
      <c r="C212" s="158"/>
      <c r="D212" s="158"/>
      <c r="E212" s="159"/>
      <c r="F212" s="159"/>
      <c r="G212" s="120"/>
      <c r="H212" s="159"/>
    </row>
    <row r="213" spans="1:8" ht="38.25">
      <c r="A213" s="219" t="s">
        <v>2277</v>
      </c>
      <c r="B213" s="158" t="s">
        <v>2278</v>
      </c>
      <c r="C213" s="158"/>
      <c r="D213" s="158"/>
      <c r="E213" s="159"/>
      <c r="F213" s="159"/>
      <c r="G213" s="120"/>
      <c r="H213" s="159"/>
    </row>
    <row r="214" spans="1:8" ht="76.5">
      <c r="A214" s="219" t="s">
        <v>2279</v>
      </c>
      <c r="B214" s="158" t="s">
        <v>2280</v>
      </c>
      <c r="C214" s="158"/>
      <c r="D214" s="158"/>
      <c r="E214" s="159"/>
      <c r="F214" s="159"/>
      <c r="G214" s="120"/>
      <c r="H214" s="159"/>
    </row>
    <row r="215" spans="1:8" ht="76.5">
      <c r="A215" s="219" t="s">
        <v>2281</v>
      </c>
      <c r="B215" s="158" t="s">
        <v>1948</v>
      </c>
      <c r="C215" s="158"/>
      <c r="D215" s="158"/>
      <c r="E215" s="159"/>
      <c r="F215" s="159"/>
      <c r="G215" s="120"/>
      <c r="H215" s="159"/>
    </row>
    <row r="216" spans="1:8">
      <c r="A216" s="129" t="s">
        <v>1949</v>
      </c>
      <c r="B216" s="228"/>
      <c r="C216" s="228"/>
      <c r="D216" s="228"/>
      <c r="E216" s="229"/>
      <c r="F216" s="229"/>
      <c r="G216" s="230"/>
      <c r="H216" s="229"/>
    </row>
    <row r="217" spans="1:8">
      <c r="A217" s="135" t="s">
        <v>1950</v>
      </c>
      <c r="B217" s="161"/>
      <c r="C217" s="449">
        <f t="shared" ref="C217:H217" si="6">SUM(C176:C200)</f>
        <v>57685</v>
      </c>
      <c r="D217" s="449">
        <f t="shared" si="6"/>
        <v>57716</v>
      </c>
      <c r="E217" s="449">
        <f t="shared" si="6"/>
        <v>0</v>
      </c>
      <c r="F217" s="449">
        <f t="shared" si="6"/>
        <v>0</v>
      </c>
      <c r="G217" s="449">
        <f t="shared" si="6"/>
        <v>57685</v>
      </c>
      <c r="H217" s="449">
        <f t="shared" si="6"/>
        <v>57716</v>
      </c>
    </row>
    <row r="218" spans="1:8" ht="12.75" customHeight="1">
      <c r="A218" s="756" t="s">
        <v>1951</v>
      </c>
      <c r="B218" s="756"/>
      <c r="C218" s="756"/>
      <c r="D218" s="756"/>
      <c r="E218" s="756"/>
      <c r="F218" s="756"/>
      <c r="G218" s="756"/>
      <c r="H218" s="756"/>
    </row>
    <row r="219" spans="1:8" ht="12.75" customHeight="1">
      <c r="A219" s="756" t="s">
        <v>1952</v>
      </c>
      <c r="B219" s="756"/>
      <c r="C219" s="756"/>
      <c r="D219" s="756"/>
      <c r="E219" s="756"/>
      <c r="F219" s="756"/>
      <c r="G219" s="756"/>
      <c r="H219" s="756"/>
    </row>
    <row r="221" spans="1:8">
      <c r="A221" s="33"/>
      <c r="B221" s="34" t="s">
        <v>2698</v>
      </c>
      <c r="C221" s="35">
        <f>[6]Kadar.ode.!C221</f>
        <v>0</v>
      </c>
      <c r="D221" s="36"/>
      <c r="E221" s="36"/>
      <c r="F221" s="36"/>
      <c r="G221" s="37"/>
      <c r="H221" s="187"/>
    </row>
    <row r="222" spans="1:8">
      <c r="A222" s="33"/>
      <c r="B222" s="34" t="s">
        <v>2700</v>
      </c>
      <c r="C222" s="35">
        <f>[6]Kadar.ode.!C222</f>
        <v>0</v>
      </c>
      <c r="D222" s="36"/>
      <c r="E222" s="36"/>
      <c r="F222" s="36"/>
      <c r="G222" s="37"/>
      <c r="H222" s="187"/>
    </row>
    <row r="223" spans="1:8">
      <c r="A223" s="33"/>
      <c r="B223" s="34"/>
      <c r="C223" s="35"/>
      <c r="D223" s="36"/>
      <c r="E223" s="36"/>
      <c r="F223" s="36"/>
      <c r="G223" s="37"/>
      <c r="H223" s="187"/>
    </row>
    <row r="224" spans="1:8" ht="14.25">
      <c r="A224" s="33"/>
      <c r="B224" s="34" t="s">
        <v>2704</v>
      </c>
      <c r="C224" s="3" t="s">
        <v>3476</v>
      </c>
      <c r="D224" s="4"/>
      <c r="E224" s="4"/>
      <c r="F224" s="4"/>
      <c r="G224" s="42"/>
      <c r="H224" s="187"/>
    </row>
    <row r="225" spans="1:8" ht="14.25">
      <c r="A225" s="33"/>
      <c r="B225" s="34" t="s">
        <v>3057</v>
      </c>
      <c r="C225" s="3" t="s">
        <v>4124</v>
      </c>
      <c r="D225" s="4"/>
      <c r="E225" s="4"/>
      <c r="F225" s="4"/>
      <c r="G225" s="42"/>
      <c r="H225" s="187"/>
    </row>
    <row r="226" spans="1:8" ht="15.75">
      <c r="A226" s="188"/>
      <c r="B226" s="188"/>
      <c r="C226" s="188"/>
      <c r="D226" s="188"/>
      <c r="E226" s="188"/>
      <c r="F226" s="188"/>
      <c r="G226" s="189"/>
      <c r="H226" s="189"/>
    </row>
    <row r="227" spans="1:8" ht="12.75" customHeight="1" thickBot="1">
      <c r="A227" s="742" t="s">
        <v>3065</v>
      </c>
      <c r="B227" s="742" t="s">
        <v>3066</v>
      </c>
      <c r="C227" s="740" t="s">
        <v>3060</v>
      </c>
      <c r="D227" s="740"/>
      <c r="E227" s="740" t="s">
        <v>3061</v>
      </c>
      <c r="F227" s="740"/>
      <c r="G227" s="740" t="s">
        <v>3008</v>
      </c>
      <c r="H227" s="740"/>
    </row>
    <row r="228" spans="1:8" ht="35.25" thickTop="1" thickBot="1">
      <c r="A228" s="742"/>
      <c r="B228" s="742"/>
      <c r="C228" s="128" t="s">
        <v>3037</v>
      </c>
      <c r="D228" s="128" t="s">
        <v>3038</v>
      </c>
      <c r="E228" s="128" t="s">
        <v>3037</v>
      </c>
      <c r="F228" s="128" t="s">
        <v>3038</v>
      </c>
      <c r="G228" s="128" t="s">
        <v>3037</v>
      </c>
      <c r="H228" s="128" t="s">
        <v>3038</v>
      </c>
    </row>
    <row r="229" spans="1:8" ht="15" thickTop="1">
      <c r="A229" s="214"/>
      <c r="B229" s="215" t="s">
        <v>3474</v>
      </c>
      <c r="C229" s="215"/>
      <c r="D229" s="215"/>
      <c r="E229" s="215"/>
      <c r="F229" s="215"/>
      <c r="G229" s="215"/>
      <c r="H229" s="216"/>
    </row>
    <row r="230" spans="1:8">
      <c r="A230" s="217"/>
      <c r="B230" s="218"/>
      <c r="C230" s="158"/>
      <c r="D230" s="158"/>
      <c r="E230" s="159"/>
      <c r="F230" s="159"/>
      <c r="G230" s="120"/>
      <c r="H230" s="159"/>
    </row>
    <row r="231" spans="1:8" ht="14.25">
      <c r="A231" s="219"/>
      <c r="B231" s="158"/>
      <c r="C231" s="158"/>
      <c r="D231" s="158"/>
      <c r="E231" s="159"/>
      <c r="F231" s="159"/>
      <c r="G231" s="120"/>
      <c r="H231" s="159"/>
    </row>
    <row r="232" spans="1:8" ht="14.25">
      <c r="A232" s="219"/>
      <c r="B232" s="158"/>
      <c r="C232" s="158"/>
      <c r="D232" s="158"/>
      <c r="E232" s="159"/>
      <c r="F232" s="159"/>
      <c r="G232" s="120"/>
      <c r="H232" s="159"/>
    </row>
    <row r="233" spans="1:8" ht="14.25">
      <c r="A233" s="220"/>
      <c r="B233" s="221"/>
      <c r="C233" s="158"/>
      <c r="D233" s="158"/>
      <c r="E233" s="159"/>
      <c r="F233" s="159"/>
      <c r="G233" s="120"/>
      <c r="H233" s="159"/>
    </row>
    <row r="234" spans="1:8" ht="14.25">
      <c r="A234" s="220"/>
      <c r="B234" s="221"/>
      <c r="C234" s="158"/>
      <c r="D234" s="158"/>
      <c r="E234" s="159"/>
      <c r="F234" s="159"/>
      <c r="G234" s="120"/>
      <c r="H234" s="159"/>
    </row>
    <row r="235" spans="1:8" ht="15">
      <c r="A235" s="220"/>
      <c r="B235" s="448" t="s">
        <v>3067</v>
      </c>
      <c r="C235" s="449">
        <f t="shared" ref="C235:H235" si="7">SUM(C237:C300)</f>
        <v>90920</v>
      </c>
      <c r="D235" s="449">
        <f t="shared" si="7"/>
        <v>93461</v>
      </c>
      <c r="E235" s="449">
        <f t="shared" si="7"/>
        <v>0</v>
      </c>
      <c r="F235" s="449">
        <f t="shared" si="7"/>
        <v>0</v>
      </c>
      <c r="G235" s="449">
        <f t="shared" si="7"/>
        <v>90920</v>
      </c>
      <c r="H235" s="449">
        <f t="shared" si="7"/>
        <v>93461</v>
      </c>
    </row>
    <row r="236" spans="1:8" ht="14.25">
      <c r="A236" s="220"/>
      <c r="B236" s="221"/>
      <c r="C236" s="158"/>
      <c r="D236" s="158"/>
      <c r="E236" s="159"/>
      <c r="F236" s="159"/>
      <c r="G236" s="120"/>
      <c r="H236" s="159"/>
    </row>
    <row r="237" spans="1:8">
      <c r="A237" s="444" t="s">
        <v>4125</v>
      </c>
      <c r="B237" s="406" t="s">
        <v>4126</v>
      </c>
      <c r="C237" s="158"/>
      <c r="D237" s="158"/>
      <c r="E237" s="159"/>
      <c r="F237" s="159"/>
      <c r="G237" s="120"/>
      <c r="H237" s="159"/>
    </row>
    <row r="238" spans="1:8">
      <c r="A238" s="444" t="s">
        <v>4127</v>
      </c>
      <c r="B238" s="452" t="s">
        <v>4128</v>
      </c>
      <c r="C238" s="158"/>
      <c r="D238" s="158"/>
      <c r="E238" s="159"/>
      <c r="F238" s="159"/>
      <c r="G238" s="120"/>
      <c r="H238" s="159"/>
    </row>
    <row r="239" spans="1:8" ht="25.5">
      <c r="A239" s="444" t="s">
        <v>4129</v>
      </c>
      <c r="B239" s="452" t="s">
        <v>4130</v>
      </c>
      <c r="C239" s="158"/>
      <c r="D239" s="158"/>
      <c r="E239" s="159"/>
      <c r="F239" s="159"/>
      <c r="G239" s="120"/>
      <c r="H239" s="159"/>
    </row>
    <row r="240" spans="1:8" ht="25.5">
      <c r="A240" s="444" t="s">
        <v>4131</v>
      </c>
      <c r="B240" s="452" t="s">
        <v>4132</v>
      </c>
      <c r="C240" s="158">
        <v>2</v>
      </c>
      <c r="D240" s="158">
        <f>-D244</f>
        <v>0</v>
      </c>
      <c r="E240" s="159"/>
      <c r="F240" s="159"/>
      <c r="G240" s="120">
        <f>C240+E240</f>
        <v>2</v>
      </c>
      <c r="H240" s="120">
        <f>D240+F240</f>
        <v>0</v>
      </c>
    </row>
    <row r="241" spans="1:8" ht="25.5">
      <c r="A241" s="444" t="s">
        <v>4133</v>
      </c>
      <c r="B241" s="452" t="s">
        <v>4134</v>
      </c>
      <c r="C241" s="158">
        <v>4416</v>
      </c>
      <c r="D241" s="158">
        <v>5000</v>
      </c>
      <c r="E241" s="159"/>
      <c r="F241" s="159"/>
      <c r="G241" s="120">
        <f t="shared" ref="G241:H300" si="8">C241+E241</f>
        <v>4416</v>
      </c>
      <c r="H241" s="120">
        <f t="shared" si="8"/>
        <v>5000</v>
      </c>
    </row>
    <row r="242" spans="1:8">
      <c r="A242" s="444" t="s">
        <v>4135</v>
      </c>
      <c r="B242" s="452" t="s">
        <v>4136</v>
      </c>
      <c r="C242" s="158">
        <v>3257</v>
      </c>
      <c r="D242" s="158">
        <v>3260</v>
      </c>
      <c r="E242" s="159"/>
      <c r="F242" s="159"/>
      <c r="G242" s="120">
        <f t="shared" si="8"/>
        <v>3257</v>
      </c>
      <c r="H242" s="120">
        <f t="shared" si="8"/>
        <v>3260</v>
      </c>
    </row>
    <row r="243" spans="1:8">
      <c r="A243" s="444" t="s">
        <v>4137</v>
      </c>
      <c r="B243" s="452" t="s">
        <v>4138</v>
      </c>
      <c r="C243" s="158"/>
      <c r="D243" s="158"/>
      <c r="E243" s="159"/>
      <c r="F243" s="159"/>
      <c r="G243" s="120">
        <f t="shared" si="8"/>
        <v>0</v>
      </c>
      <c r="H243" s="120">
        <f t="shared" si="8"/>
        <v>0</v>
      </c>
    </row>
    <row r="244" spans="1:8" ht="25.5">
      <c r="A244" s="444" t="s">
        <v>4139</v>
      </c>
      <c r="B244" s="452" t="s">
        <v>4140</v>
      </c>
      <c r="C244" s="158">
        <v>2</v>
      </c>
      <c r="D244" s="158">
        <v>0</v>
      </c>
      <c r="E244" s="159"/>
      <c r="F244" s="159"/>
      <c r="G244" s="120">
        <f t="shared" si="8"/>
        <v>2</v>
      </c>
      <c r="H244" s="120">
        <f t="shared" si="8"/>
        <v>0</v>
      </c>
    </row>
    <row r="245" spans="1:8" ht="25.5">
      <c r="A245" s="444" t="s">
        <v>4141</v>
      </c>
      <c r="B245" s="452" t="s">
        <v>4142</v>
      </c>
      <c r="C245" s="158"/>
      <c r="D245" s="158"/>
      <c r="E245" s="159"/>
      <c r="F245" s="159"/>
      <c r="G245" s="120">
        <f t="shared" si="8"/>
        <v>0</v>
      </c>
      <c r="H245" s="120">
        <f t="shared" si="8"/>
        <v>0</v>
      </c>
    </row>
    <row r="246" spans="1:8">
      <c r="A246" s="444" t="s">
        <v>4143</v>
      </c>
      <c r="B246" s="452" t="s">
        <v>4144</v>
      </c>
      <c r="C246" s="158">
        <v>13</v>
      </c>
      <c r="D246" s="158">
        <v>15</v>
      </c>
      <c r="E246" s="159"/>
      <c r="F246" s="159"/>
      <c r="G246" s="120">
        <f t="shared" si="8"/>
        <v>13</v>
      </c>
      <c r="H246" s="120">
        <f t="shared" si="8"/>
        <v>15</v>
      </c>
    </row>
    <row r="247" spans="1:8">
      <c r="A247" s="444" t="s">
        <v>3914</v>
      </c>
      <c r="B247" s="452" t="s">
        <v>3915</v>
      </c>
      <c r="C247" s="158">
        <v>73</v>
      </c>
      <c r="D247" s="158">
        <v>75</v>
      </c>
      <c r="E247" s="159"/>
      <c r="F247" s="159"/>
      <c r="G247" s="120">
        <f t="shared" si="8"/>
        <v>73</v>
      </c>
      <c r="H247" s="120">
        <f t="shared" si="8"/>
        <v>75</v>
      </c>
    </row>
    <row r="248" spans="1:8">
      <c r="A248" s="444" t="s">
        <v>4145</v>
      </c>
      <c r="B248" s="452" t="s">
        <v>4146</v>
      </c>
      <c r="C248" s="158">
        <v>4</v>
      </c>
      <c r="D248" s="158">
        <v>10</v>
      </c>
      <c r="E248" s="159"/>
      <c r="F248" s="159"/>
      <c r="G248" s="120">
        <f t="shared" si="8"/>
        <v>4</v>
      </c>
      <c r="H248" s="120">
        <f t="shared" si="8"/>
        <v>10</v>
      </c>
    </row>
    <row r="249" spans="1:8" ht="25.5">
      <c r="A249" s="444" t="s">
        <v>4147</v>
      </c>
      <c r="B249" s="452" t="s">
        <v>4148</v>
      </c>
      <c r="C249" s="158"/>
      <c r="D249" s="158"/>
      <c r="E249" s="159"/>
      <c r="F249" s="159"/>
      <c r="G249" s="120">
        <f t="shared" si="8"/>
        <v>0</v>
      </c>
      <c r="H249" s="120">
        <f t="shared" si="8"/>
        <v>0</v>
      </c>
    </row>
    <row r="250" spans="1:8">
      <c r="A250" s="444" t="s">
        <v>4149</v>
      </c>
      <c r="B250" s="452" t="s">
        <v>4150</v>
      </c>
      <c r="C250" s="158">
        <v>10</v>
      </c>
      <c r="D250" s="158">
        <v>0</v>
      </c>
      <c r="E250" s="159"/>
      <c r="F250" s="159"/>
      <c r="G250" s="120">
        <f t="shared" si="8"/>
        <v>10</v>
      </c>
      <c r="H250" s="120">
        <f t="shared" si="8"/>
        <v>0</v>
      </c>
    </row>
    <row r="251" spans="1:8">
      <c r="A251" s="444" t="s">
        <v>4151</v>
      </c>
      <c r="B251" s="452" t="s">
        <v>4152</v>
      </c>
      <c r="C251" s="158">
        <v>5</v>
      </c>
      <c r="D251" s="158">
        <v>15</v>
      </c>
      <c r="E251" s="159"/>
      <c r="F251" s="159"/>
      <c r="G251" s="120">
        <f t="shared" si="8"/>
        <v>5</v>
      </c>
      <c r="H251" s="120">
        <f t="shared" si="8"/>
        <v>15</v>
      </c>
    </row>
    <row r="252" spans="1:8">
      <c r="A252" s="444" t="s">
        <v>4153</v>
      </c>
      <c r="B252" s="452" t="s">
        <v>4154</v>
      </c>
      <c r="C252" s="158"/>
      <c r="D252" s="158"/>
      <c r="E252" s="159"/>
      <c r="F252" s="159"/>
      <c r="G252" s="120">
        <f t="shared" si="8"/>
        <v>0</v>
      </c>
      <c r="H252" s="120">
        <f t="shared" si="8"/>
        <v>0</v>
      </c>
    </row>
    <row r="253" spans="1:8">
      <c r="A253" s="444" t="s">
        <v>4155</v>
      </c>
      <c r="B253" s="452" t="s">
        <v>4156</v>
      </c>
      <c r="C253" s="158">
        <v>1</v>
      </c>
      <c r="D253" s="158">
        <v>5</v>
      </c>
      <c r="E253" s="159"/>
      <c r="F253" s="159"/>
      <c r="G253" s="120">
        <f t="shared" si="8"/>
        <v>1</v>
      </c>
      <c r="H253" s="120">
        <f t="shared" si="8"/>
        <v>5</v>
      </c>
    </row>
    <row r="254" spans="1:8" ht="25.5">
      <c r="A254" s="444" t="s">
        <v>4157</v>
      </c>
      <c r="B254" s="452" t="s">
        <v>4158</v>
      </c>
      <c r="C254" s="158"/>
      <c r="D254" s="158"/>
      <c r="E254" s="159"/>
      <c r="F254" s="159"/>
      <c r="G254" s="120">
        <f t="shared" si="8"/>
        <v>0</v>
      </c>
      <c r="H254" s="120">
        <f t="shared" si="8"/>
        <v>0</v>
      </c>
    </row>
    <row r="255" spans="1:8" ht="25.5">
      <c r="A255" s="444" t="s">
        <v>4159</v>
      </c>
      <c r="B255" s="452" t="s">
        <v>4160</v>
      </c>
      <c r="C255" s="158">
        <v>19</v>
      </c>
      <c r="D255" s="158">
        <v>20</v>
      </c>
      <c r="E255" s="159"/>
      <c r="F255" s="159"/>
      <c r="G255" s="120">
        <f t="shared" si="8"/>
        <v>19</v>
      </c>
      <c r="H255" s="120">
        <f t="shared" si="8"/>
        <v>20</v>
      </c>
    </row>
    <row r="256" spans="1:8">
      <c r="A256" s="444" t="s">
        <v>4161</v>
      </c>
      <c r="B256" s="452" t="s">
        <v>4162</v>
      </c>
      <c r="C256" s="158">
        <v>2700</v>
      </c>
      <c r="D256" s="158">
        <v>2710</v>
      </c>
      <c r="E256" s="159"/>
      <c r="F256" s="159"/>
      <c r="G256" s="120">
        <f t="shared" si="8"/>
        <v>2700</v>
      </c>
      <c r="H256" s="120">
        <f t="shared" si="8"/>
        <v>2710</v>
      </c>
    </row>
    <row r="257" spans="1:8">
      <c r="A257" s="444" t="s">
        <v>4163</v>
      </c>
      <c r="B257" s="452" t="s">
        <v>4164</v>
      </c>
      <c r="C257" s="158">
        <v>583</v>
      </c>
      <c r="D257" s="158">
        <v>590</v>
      </c>
      <c r="E257" s="159"/>
      <c r="F257" s="159"/>
      <c r="G257" s="120">
        <f t="shared" si="8"/>
        <v>583</v>
      </c>
      <c r="H257" s="120">
        <f t="shared" si="8"/>
        <v>590</v>
      </c>
    </row>
    <row r="258" spans="1:8">
      <c r="A258" s="444" t="s">
        <v>4165</v>
      </c>
      <c r="B258" s="452" t="s">
        <v>4166</v>
      </c>
      <c r="C258" s="158">
        <v>20484</v>
      </c>
      <c r="D258" s="158">
        <v>20500</v>
      </c>
      <c r="E258" s="159"/>
      <c r="F258" s="159"/>
      <c r="G258" s="120">
        <f t="shared" si="8"/>
        <v>20484</v>
      </c>
      <c r="H258" s="120">
        <f t="shared" si="8"/>
        <v>20500</v>
      </c>
    </row>
    <row r="259" spans="1:8">
      <c r="A259" s="444" t="s">
        <v>4167</v>
      </c>
      <c r="B259" s="452" t="s">
        <v>4168</v>
      </c>
      <c r="C259" s="158">
        <v>20398</v>
      </c>
      <c r="D259" s="158">
        <v>20400</v>
      </c>
      <c r="E259" s="159"/>
      <c r="F259" s="159"/>
      <c r="G259" s="120">
        <f t="shared" si="8"/>
        <v>20398</v>
      </c>
      <c r="H259" s="120">
        <f t="shared" si="8"/>
        <v>20400</v>
      </c>
    </row>
    <row r="260" spans="1:8" ht="25.5">
      <c r="A260" s="444" t="s">
        <v>4169</v>
      </c>
      <c r="B260" s="452" t="s">
        <v>4170</v>
      </c>
      <c r="C260" s="158">
        <v>4</v>
      </c>
      <c r="D260" s="158">
        <v>5</v>
      </c>
      <c r="E260" s="159"/>
      <c r="F260" s="159"/>
      <c r="G260" s="120">
        <f t="shared" si="8"/>
        <v>4</v>
      </c>
      <c r="H260" s="120">
        <f t="shared" si="8"/>
        <v>5</v>
      </c>
    </row>
    <row r="261" spans="1:8" ht="25.5">
      <c r="A261" s="444" t="s">
        <v>4171</v>
      </c>
      <c r="B261" s="452" t="s">
        <v>4172</v>
      </c>
      <c r="C261" s="158">
        <v>22</v>
      </c>
      <c r="D261" s="158">
        <v>25</v>
      </c>
      <c r="E261" s="159"/>
      <c r="F261" s="159"/>
      <c r="G261" s="120">
        <f t="shared" si="8"/>
        <v>22</v>
      </c>
      <c r="H261" s="120">
        <f t="shared" si="8"/>
        <v>25</v>
      </c>
    </row>
    <row r="262" spans="1:8">
      <c r="A262" s="444" t="s">
        <v>4173</v>
      </c>
      <c r="B262" s="452" t="s">
        <v>4174</v>
      </c>
      <c r="C262" s="158">
        <v>5</v>
      </c>
      <c r="D262" s="158">
        <v>6</v>
      </c>
      <c r="E262" s="159"/>
      <c r="F262" s="159"/>
      <c r="G262" s="120">
        <f t="shared" si="8"/>
        <v>5</v>
      </c>
      <c r="H262" s="120">
        <f t="shared" si="8"/>
        <v>6</v>
      </c>
    </row>
    <row r="263" spans="1:8">
      <c r="A263" s="444" t="s">
        <v>4175</v>
      </c>
      <c r="B263" s="452" t="s">
        <v>4176</v>
      </c>
      <c r="C263" s="158"/>
      <c r="D263" s="158"/>
      <c r="E263" s="159"/>
      <c r="F263" s="159"/>
      <c r="G263" s="120">
        <f t="shared" si="8"/>
        <v>0</v>
      </c>
      <c r="H263" s="120">
        <f t="shared" si="8"/>
        <v>0</v>
      </c>
    </row>
    <row r="264" spans="1:8">
      <c r="A264" s="444" t="s">
        <v>4177</v>
      </c>
      <c r="B264" s="452" t="s">
        <v>4178</v>
      </c>
      <c r="C264" s="158">
        <v>5201</v>
      </c>
      <c r="D264" s="158">
        <v>5210</v>
      </c>
      <c r="E264" s="159"/>
      <c r="F264" s="159"/>
      <c r="G264" s="120">
        <f t="shared" si="8"/>
        <v>5201</v>
      </c>
      <c r="H264" s="120">
        <f t="shared" si="8"/>
        <v>5210</v>
      </c>
    </row>
    <row r="265" spans="1:8">
      <c r="A265" s="444" t="s">
        <v>1788</v>
      </c>
      <c r="B265" s="452" t="s">
        <v>1789</v>
      </c>
      <c r="C265" s="158">
        <v>3</v>
      </c>
      <c r="D265" s="158">
        <v>200</v>
      </c>
      <c r="E265" s="159"/>
      <c r="F265" s="159"/>
      <c r="G265" s="120">
        <f t="shared" si="8"/>
        <v>3</v>
      </c>
      <c r="H265" s="120">
        <f t="shared" si="8"/>
        <v>200</v>
      </c>
    </row>
    <row r="266" spans="1:8" ht="25.5">
      <c r="A266" s="444" t="s">
        <v>4179</v>
      </c>
      <c r="B266" s="452" t="s">
        <v>4180</v>
      </c>
      <c r="C266" s="158">
        <v>350</v>
      </c>
      <c r="D266" s="158">
        <v>500</v>
      </c>
      <c r="E266" s="159"/>
      <c r="F266" s="159"/>
      <c r="G266" s="120">
        <f t="shared" si="8"/>
        <v>350</v>
      </c>
      <c r="H266" s="120">
        <f t="shared" si="8"/>
        <v>500</v>
      </c>
    </row>
    <row r="267" spans="1:8">
      <c r="A267" s="444" t="s">
        <v>4181</v>
      </c>
      <c r="B267" s="452" t="s">
        <v>4182</v>
      </c>
      <c r="C267" s="158">
        <v>3334</v>
      </c>
      <c r="D267" s="158">
        <v>3350</v>
      </c>
      <c r="E267" s="159"/>
      <c r="F267" s="159"/>
      <c r="G267" s="120">
        <f t="shared" si="8"/>
        <v>3334</v>
      </c>
      <c r="H267" s="120">
        <f t="shared" si="8"/>
        <v>3350</v>
      </c>
    </row>
    <row r="268" spans="1:8" ht="25.5">
      <c r="A268" s="444" t="s">
        <v>4183</v>
      </c>
      <c r="B268" s="452" t="s">
        <v>4184</v>
      </c>
      <c r="C268" s="158">
        <v>3736</v>
      </c>
      <c r="D268" s="158">
        <v>3750</v>
      </c>
      <c r="E268" s="159"/>
      <c r="F268" s="159"/>
      <c r="G268" s="120">
        <f t="shared" si="8"/>
        <v>3736</v>
      </c>
      <c r="H268" s="120">
        <f t="shared" si="8"/>
        <v>3750</v>
      </c>
    </row>
    <row r="269" spans="1:8">
      <c r="A269" s="444" t="s">
        <v>4185</v>
      </c>
      <c r="B269" s="452" t="s">
        <v>4186</v>
      </c>
      <c r="C269" s="158">
        <v>3736</v>
      </c>
      <c r="D269" s="158">
        <v>3750</v>
      </c>
      <c r="E269" s="159"/>
      <c r="F269" s="159"/>
      <c r="G269" s="120">
        <f t="shared" si="8"/>
        <v>3736</v>
      </c>
      <c r="H269" s="120">
        <f t="shared" si="8"/>
        <v>3750</v>
      </c>
    </row>
    <row r="270" spans="1:8" ht="25.5">
      <c r="A270" s="444" t="s">
        <v>4187</v>
      </c>
      <c r="B270" s="452" t="s">
        <v>4188</v>
      </c>
      <c r="C270" s="158">
        <v>358</v>
      </c>
      <c r="D270" s="158">
        <v>400</v>
      </c>
      <c r="E270" s="159"/>
      <c r="F270" s="159"/>
      <c r="G270" s="120">
        <f t="shared" si="8"/>
        <v>358</v>
      </c>
      <c r="H270" s="120">
        <f t="shared" si="8"/>
        <v>400</v>
      </c>
    </row>
    <row r="271" spans="1:8">
      <c r="A271" s="444" t="s">
        <v>4189</v>
      </c>
      <c r="B271" s="452" t="s">
        <v>4190</v>
      </c>
      <c r="C271" s="158">
        <v>14</v>
      </c>
      <c r="D271" s="158">
        <v>20</v>
      </c>
      <c r="E271" s="159"/>
      <c r="F271" s="159"/>
      <c r="G271" s="120">
        <f t="shared" si="8"/>
        <v>14</v>
      </c>
      <c r="H271" s="120">
        <f t="shared" si="8"/>
        <v>20</v>
      </c>
    </row>
    <row r="272" spans="1:8">
      <c r="A272" s="444" t="s">
        <v>4191</v>
      </c>
      <c r="B272" s="452" t="s">
        <v>4192</v>
      </c>
      <c r="C272" s="158">
        <v>14</v>
      </c>
      <c r="D272" s="158">
        <v>20</v>
      </c>
      <c r="E272" s="159"/>
      <c r="F272" s="159"/>
      <c r="G272" s="120">
        <f t="shared" si="8"/>
        <v>14</v>
      </c>
      <c r="H272" s="120">
        <f t="shared" si="8"/>
        <v>20</v>
      </c>
    </row>
    <row r="273" spans="1:8">
      <c r="A273" s="444" t="s">
        <v>4193</v>
      </c>
      <c r="B273" s="452" t="s">
        <v>4194</v>
      </c>
      <c r="C273" s="158">
        <v>14</v>
      </c>
      <c r="D273" s="158">
        <v>20</v>
      </c>
      <c r="E273" s="159"/>
      <c r="F273" s="159"/>
      <c r="G273" s="120">
        <f t="shared" si="8"/>
        <v>14</v>
      </c>
      <c r="H273" s="120">
        <f t="shared" si="8"/>
        <v>20</v>
      </c>
    </row>
    <row r="274" spans="1:8">
      <c r="A274" s="444" t="s">
        <v>4195</v>
      </c>
      <c r="B274" s="452" t="s">
        <v>4196</v>
      </c>
      <c r="C274" s="158">
        <v>14</v>
      </c>
      <c r="D274" s="158">
        <v>20</v>
      </c>
      <c r="E274" s="159"/>
      <c r="F274" s="159"/>
      <c r="G274" s="120">
        <f t="shared" si="8"/>
        <v>14</v>
      </c>
      <c r="H274" s="120">
        <f t="shared" si="8"/>
        <v>20</v>
      </c>
    </row>
    <row r="275" spans="1:8">
      <c r="A275" s="444" t="s">
        <v>4197</v>
      </c>
      <c r="B275" s="452" t="s">
        <v>4198</v>
      </c>
      <c r="C275" s="158">
        <v>14</v>
      </c>
      <c r="D275" s="158">
        <v>20</v>
      </c>
      <c r="E275" s="159"/>
      <c r="F275" s="159"/>
      <c r="G275" s="120">
        <f t="shared" si="8"/>
        <v>14</v>
      </c>
      <c r="H275" s="120">
        <f t="shared" si="8"/>
        <v>20</v>
      </c>
    </row>
    <row r="276" spans="1:8">
      <c r="A276" s="444" t="s">
        <v>4199</v>
      </c>
      <c r="B276" s="452" t="s">
        <v>4200</v>
      </c>
      <c r="C276" s="158">
        <v>126</v>
      </c>
      <c r="D276" s="158">
        <v>700</v>
      </c>
      <c r="E276" s="159"/>
      <c r="F276" s="159"/>
      <c r="G276" s="120">
        <f t="shared" si="8"/>
        <v>126</v>
      </c>
      <c r="H276" s="120">
        <f t="shared" si="8"/>
        <v>700</v>
      </c>
    </row>
    <row r="277" spans="1:8" ht="25.5">
      <c r="A277" s="444" t="s">
        <v>4201</v>
      </c>
      <c r="B277" s="452" t="s">
        <v>4202</v>
      </c>
      <c r="C277" s="158">
        <v>5</v>
      </c>
      <c r="D277" s="158">
        <v>10</v>
      </c>
      <c r="E277" s="159"/>
      <c r="F277" s="159"/>
      <c r="G277" s="120">
        <f t="shared" si="8"/>
        <v>5</v>
      </c>
      <c r="H277" s="120">
        <f t="shared" si="8"/>
        <v>10</v>
      </c>
    </row>
    <row r="278" spans="1:8" ht="25.5">
      <c r="A278" s="444" t="s">
        <v>4203</v>
      </c>
      <c r="B278" s="452" t="s">
        <v>4204</v>
      </c>
      <c r="C278" s="158"/>
      <c r="D278" s="158"/>
      <c r="E278" s="159"/>
      <c r="F278" s="159"/>
      <c r="G278" s="120">
        <f t="shared" si="8"/>
        <v>0</v>
      </c>
      <c r="H278" s="120">
        <f t="shared" si="8"/>
        <v>0</v>
      </c>
    </row>
    <row r="279" spans="1:8">
      <c r="A279" s="444" t="s">
        <v>4205</v>
      </c>
      <c r="B279" s="452" t="s">
        <v>4206</v>
      </c>
      <c r="C279" s="158"/>
      <c r="D279" s="158"/>
      <c r="E279" s="159"/>
      <c r="F279" s="159"/>
      <c r="G279" s="120">
        <f t="shared" si="8"/>
        <v>0</v>
      </c>
      <c r="H279" s="120">
        <f t="shared" si="8"/>
        <v>0</v>
      </c>
    </row>
    <row r="280" spans="1:8">
      <c r="A280" s="444" t="s">
        <v>4207</v>
      </c>
      <c r="B280" s="452" t="s">
        <v>4208</v>
      </c>
      <c r="C280" s="158"/>
      <c r="D280" s="158"/>
      <c r="E280" s="159"/>
      <c r="F280" s="159"/>
      <c r="G280" s="120">
        <f t="shared" si="8"/>
        <v>0</v>
      </c>
      <c r="H280" s="120">
        <f t="shared" si="8"/>
        <v>0</v>
      </c>
    </row>
    <row r="281" spans="1:8">
      <c r="A281" s="444" t="s">
        <v>4209</v>
      </c>
      <c r="B281" s="452" t="s">
        <v>4210</v>
      </c>
      <c r="C281" s="158">
        <v>1</v>
      </c>
      <c r="D281" s="158">
        <v>0</v>
      </c>
      <c r="E281" s="159"/>
      <c r="F281" s="159"/>
      <c r="G281" s="120">
        <f t="shared" si="8"/>
        <v>1</v>
      </c>
      <c r="H281" s="120">
        <f t="shared" si="8"/>
        <v>0</v>
      </c>
    </row>
    <row r="282" spans="1:8">
      <c r="A282" s="444" t="s">
        <v>4211</v>
      </c>
      <c r="B282" s="452" t="s">
        <v>4212</v>
      </c>
      <c r="C282" s="158"/>
      <c r="D282" s="158"/>
      <c r="E282" s="159"/>
      <c r="F282" s="159"/>
      <c r="G282" s="120">
        <f t="shared" si="8"/>
        <v>0</v>
      </c>
      <c r="H282" s="120">
        <f t="shared" si="8"/>
        <v>0</v>
      </c>
    </row>
    <row r="283" spans="1:8">
      <c r="A283" s="444" t="s">
        <v>4213</v>
      </c>
      <c r="B283" s="452" t="s">
        <v>4214</v>
      </c>
      <c r="C283" s="158">
        <v>203</v>
      </c>
      <c r="D283" s="158">
        <v>210</v>
      </c>
      <c r="E283" s="159"/>
      <c r="F283" s="159"/>
      <c r="G283" s="120">
        <f t="shared" si="8"/>
        <v>203</v>
      </c>
      <c r="H283" s="120">
        <f t="shared" si="8"/>
        <v>210</v>
      </c>
    </row>
    <row r="284" spans="1:8">
      <c r="A284" s="444" t="s">
        <v>3486</v>
      </c>
      <c r="B284" s="452" t="s">
        <v>3487</v>
      </c>
      <c r="C284" s="158"/>
      <c r="D284" s="158"/>
      <c r="E284" s="159"/>
      <c r="F284" s="159"/>
      <c r="G284" s="120">
        <f t="shared" si="8"/>
        <v>0</v>
      </c>
      <c r="H284" s="120">
        <f t="shared" si="8"/>
        <v>0</v>
      </c>
    </row>
    <row r="285" spans="1:8">
      <c r="A285" s="444" t="s">
        <v>4215</v>
      </c>
      <c r="B285" s="452" t="s">
        <v>4216</v>
      </c>
      <c r="C285" s="158">
        <v>974</v>
      </c>
      <c r="D285" s="158">
        <v>1050</v>
      </c>
      <c r="E285" s="159"/>
      <c r="F285" s="159"/>
      <c r="G285" s="120">
        <f t="shared" si="8"/>
        <v>974</v>
      </c>
      <c r="H285" s="120">
        <f t="shared" si="8"/>
        <v>1050</v>
      </c>
    </row>
    <row r="286" spans="1:8">
      <c r="A286" s="444" t="s">
        <v>4217</v>
      </c>
      <c r="B286" s="452" t="s">
        <v>4218</v>
      </c>
      <c r="C286" s="158">
        <v>1</v>
      </c>
      <c r="D286" s="158">
        <v>0</v>
      </c>
      <c r="E286" s="159"/>
      <c r="F286" s="159"/>
      <c r="G286" s="120">
        <f t="shared" si="8"/>
        <v>1</v>
      </c>
      <c r="H286" s="120">
        <f t="shared" si="8"/>
        <v>0</v>
      </c>
    </row>
    <row r="287" spans="1:8">
      <c r="A287" s="444" t="s">
        <v>4219</v>
      </c>
      <c r="B287" s="452" t="s">
        <v>4220</v>
      </c>
      <c r="C287" s="158">
        <v>42</v>
      </c>
      <c r="D287" s="158">
        <v>45</v>
      </c>
      <c r="E287" s="159"/>
      <c r="F287" s="159"/>
      <c r="G287" s="120">
        <f t="shared" si="8"/>
        <v>42</v>
      </c>
      <c r="H287" s="120">
        <f t="shared" si="8"/>
        <v>45</v>
      </c>
    </row>
    <row r="288" spans="1:8" ht="25.5">
      <c r="A288" s="444" t="s">
        <v>4221</v>
      </c>
      <c r="B288" s="452" t="s">
        <v>4222</v>
      </c>
      <c r="C288" s="158">
        <v>130</v>
      </c>
      <c r="D288" s="158">
        <v>700</v>
      </c>
      <c r="E288" s="159"/>
      <c r="F288" s="159"/>
      <c r="G288" s="120">
        <f t="shared" si="8"/>
        <v>130</v>
      </c>
      <c r="H288" s="120">
        <f t="shared" si="8"/>
        <v>700</v>
      </c>
    </row>
    <row r="289" spans="1:8">
      <c r="A289" s="444" t="s">
        <v>4223</v>
      </c>
      <c r="B289" s="452" t="s">
        <v>4224</v>
      </c>
      <c r="C289" s="158">
        <v>200</v>
      </c>
      <c r="D289" s="158">
        <v>210</v>
      </c>
      <c r="E289" s="159"/>
      <c r="F289" s="159"/>
      <c r="G289" s="120">
        <f t="shared" si="8"/>
        <v>200</v>
      </c>
      <c r="H289" s="120">
        <f t="shared" si="8"/>
        <v>210</v>
      </c>
    </row>
    <row r="290" spans="1:8">
      <c r="A290" s="444" t="s">
        <v>4225</v>
      </c>
      <c r="B290" s="452" t="s">
        <v>4226</v>
      </c>
      <c r="C290" s="158"/>
      <c r="D290" s="158"/>
      <c r="E290" s="159"/>
      <c r="F290" s="159"/>
      <c r="G290" s="120">
        <f t="shared" si="8"/>
        <v>0</v>
      </c>
      <c r="H290" s="120">
        <f t="shared" si="8"/>
        <v>0</v>
      </c>
    </row>
    <row r="291" spans="1:8" ht="25.5">
      <c r="A291" s="444" t="s">
        <v>4227</v>
      </c>
      <c r="B291" s="452" t="s">
        <v>4228</v>
      </c>
      <c r="C291" s="158">
        <v>7</v>
      </c>
      <c r="D291" s="158">
        <v>10</v>
      </c>
      <c r="E291" s="159"/>
      <c r="F291" s="159"/>
      <c r="G291" s="120">
        <f t="shared" si="8"/>
        <v>7</v>
      </c>
      <c r="H291" s="120">
        <f t="shared" si="8"/>
        <v>10</v>
      </c>
    </row>
    <row r="292" spans="1:8">
      <c r="A292" s="444" t="s">
        <v>4229</v>
      </c>
      <c r="B292" s="452" t="s">
        <v>4230</v>
      </c>
      <c r="C292" s="158">
        <v>27</v>
      </c>
      <c r="D292" s="158">
        <v>30</v>
      </c>
      <c r="E292" s="159"/>
      <c r="F292" s="159"/>
      <c r="G292" s="120">
        <f t="shared" si="8"/>
        <v>27</v>
      </c>
      <c r="H292" s="120">
        <f t="shared" si="8"/>
        <v>30</v>
      </c>
    </row>
    <row r="293" spans="1:8">
      <c r="A293" s="444" t="s">
        <v>4231</v>
      </c>
      <c r="B293" s="452" t="s">
        <v>4232</v>
      </c>
      <c r="C293" s="158">
        <v>20372</v>
      </c>
      <c r="D293" s="158">
        <v>20500</v>
      </c>
      <c r="E293" s="159"/>
      <c r="F293" s="159"/>
      <c r="G293" s="120">
        <f t="shared" si="8"/>
        <v>20372</v>
      </c>
      <c r="H293" s="120">
        <f t="shared" si="8"/>
        <v>20500</v>
      </c>
    </row>
    <row r="294" spans="1:8">
      <c r="A294" s="444" t="s">
        <v>4233</v>
      </c>
      <c r="B294" s="452" t="s">
        <v>4234</v>
      </c>
      <c r="C294" s="158"/>
      <c r="D294" s="158"/>
      <c r="E294" s="159"/>
      <c r="F294" s="159"/>
      <c r="G294" s="120">
        <f t="shared" si="8"/>
        <v>0</v>
      </c>
      <c r="H294" s="120">
        <f t="shared" si="8"/>
        <v>0</v>
      </c>
    </row>
    <row r="295" spans="1:8" ht="25.5">
      <c r="A295" s="444" t="s">
        <v>4235</v>
      </c>
      <c r="B295" s="452" t="s">
        <v>2081</v>
      </c>
      <c r="C295" s="158">
        <v>44</v>
      </c>
      <c r="D295" s="158">
        <v>0</v>
      </c>
      <c r="E295" s="159"/>
      <c r="F295" s="159"/>
      <c r="G295" s="120">
        <f t="shared" si="8"/>
        <v>44</v>
      </c>
      <c r="H295" s="120">
        <f t="shared" si="8"/>
        <v>0</v>
      </c>
    </row>
    <row r="296" spans="1:8">
      <c r="A296" s="444" t="s">
        <v>2082</v>
      </c>
      <c r="B296" s="452" t="s">
        <v>2083</v>
      </c>
      <c r="C296" s="158">
        <v>1</v>
      </c>
      <c r="D296" s="158">
        <v>0</v>
      </c>
      <c r="E296" s="159"/>
      <c r="F296" s="159"/>
      <c r="G296" s="120">
        <f t="shared" si="8"/>
        <v>1</v>
      </c>
      <c r="H296" s="120">
        <f t="shared" si="8"/>
        <v>0</v>
      </c>
    </row>
    <row r="297" spans="1:8" ht="25.5">
      <c r="A297" s="444" t="s">
        <v>2084</v>
      </c>
      <c r="B297" s="452" t="s">
        <v>2085</v>
      </c>
      <c r="C297" s="158"/>
      <c r="D297" s="158"/>
      <c r="E297" s="159"/>
      <c r="F297" s="159"/>
      <c r="G297" s="120">
        <f t="shared" si="8"/>
        <v>0</v>
      </c>
      <c r="H297" s="120">
        <f t="shared" si="8"/>
        <v>0</v>
      </c>
    </row>
    <row r="298" spans="1:8">
      <c r="A298" s="444" t="s">
        <v>2086</v>
      </c>
      <c r="B298" s="452" t="s">
        <v>2087</v>
      </c>
      <c r="C298" s="158"/>
      <c r="D298" s="158"/>
      <c r="E298" s="159"/>
      <c r="F298" s="159"/>
      <c r="G298" s="120">
        <f t="shared" si="8"/>
        <v>0</v>
      </c>
      <c r="H298" s="120">
        <f t="shared" si="8"/>
        <v>0</v>
      </c>
    </row>
    <row r="299" spans="1:8" ht="25.5">
      <c r="A299" s="444" t="s">
        <v>2088</v>
      </c>
      <c r="B299" s="452" t="s">
        <v>2089</v>
      </c>
      <c r="C299" s="158"/>
      <c r="D299" s="158"/>
      <c r="E299" s="159"/>
      <c r="F299" s="159"/>
      <c r="G299" s="120">
        <f t="shared" si="8"/>
        <v>0</v>
      </c>
      <c r="H299" s="120">
        <f t="shared" si="8"/>
        <v>0</v>
      </c>
    </row>
    <row r="300" spans="1:8" ht="25.5">
      <c r="A300" s="444" t="s">
        <v>2090</v>
      </c>
      <c r="B300" s="452" t="s">
        <v>2091</v>
      </c>
      <c r="C300" s="158">
        <v>1</v>
      </c>
      <c r="D300" s="158">
        <v>100</v>
      </c>
      <c r="E300" s="159"/>
      <c r="F300" s="159"/>
      <c r="G300" s="120">
        <f t="shared" si="8"/>
        <v>1</v>
      </c>
      <c r="H300" s="120">
        <f t="shared" si="8"/>
        <v>100</v>
      </c>
    </row>
    <row r="301" spans="1:8">
      <c r="A301" s="121"/>
      <c r="B301" s="158"/>
      <c r="C301" s="158"/>
      <c r="D301" s="158"/>
      <c r="E301" s="159"/>
      <c r="F301" s="159"/>
      <c r="G301" s="120"/>
      <c r="H301" s="159"/>
    </row>
    <row r="302" spans="1:8" ht="14.25">
      <c r="A302" s="129" t="s">
        <v>3068</v>
      </c>
      <c r="B302" s="226"/>
      <c r="C302" s="226"/>
      <c r="D302" s="226"/>
      <c r="E302" s="226"/>
      <c r="F302" s="226"/>
      <c r="G302" s="226"/>
      <c r="H302" s="227"/>
    </row>
    <row r="303" spans="1:8" ht="14.25">
      <c r="A303" s="219" t="s">
        <v>3069</v>
      </c>
      <c r="B303" s="158" t="s">
        <v>3070</v>
      </c>
      <c r="C303" s="158"/>
      <c r="D303" s="158"/>
      <c r="E303" s="159"/>
      <c r="F303" s="159"/>
      <c r="G303" s="120"/>
      <c r="H303" s="159"/>
    </row>
    <row r="304" spans="1:8" ht="14.25">
      <c r="A304" s="219" t="s">
        <v>3071</v>
      </c>
      <c r="B304" s="158" t="s">
        <v>3072</v>
      </c>
      <c r="C304" s="158"/>
      <c r="D304" s="158"/>
      <c r="E304" s="159"/>
      <c r="F304" s="159"/>
      <c r="G304" s="120"/>
      <c r="H304" s="159"/>
    </row>
    <row r="305" spans="1:8" ht="14.25">
      <c r="A305" s="219" t="s">
        <v>3073</v>
      </c>
      <c r="B305" s="158" t="s">
        <v>3074</v>
      </c>
      <c r="C305" s="158"/>
      <c r="D305" s="158"/>
      <c r="E305" s="159"/>
      <c r="F305" s="159"/>
      <c r="G305" s="120"/>
      <c r="H305" s="159"/>
    </row>
    <row r="306" spans="1:8" ht="25.5">
      <c r="A306" s="219" t="s">
        <v>3075</v>
      </c>
      <c r="B306" s="158" t="s">
        <v>3076</v>
      </c>
      <c r="C306" s="158"/>
      <c r="D306" s="158"/>
      <c r="E306" s="159"/>
      <c r="F306" s="159"/>
      <c r="G306" s="120"/>
      <c r="H306" s="159"/>
    </row>
    <row r="307" spans="1:8" ht="14.25">
      <c r="A307" s="219" t="s">
        <v>3077</v>
      </c>
      <c r="B307" s="158" t="s">
        <v>3078</v>
      </c>
      <c r="C307" s="158"/>
      <c r="D307" s="158"/>
      <c r="E307" s="159"/>
      <c r="F307" s="159"/>
      <c r="G307" s="120"/>
      <c r="H307" s="159"/>
    </row>
    <row r="308" spans="1:8" ht="25.5">
      <c r="A308" s="219" t="s">
        <v>3079</v>
      </c>
      <c r="B308" s="158" t="s">
        <v>3080</v>
      </c>
      <c r="C308" s="158"/>
      <c r="D308" s="158"/>
      <c r="E308" s="159"/>
      <c r="F308" s="159"/>
      <c r="G308" s="120"/>
      <c r="H308" s="159"/>
    </row>
    <row r="309" spans="1:8" ht="51">
      <c r="A309" s="219" t="s">
        <v>3081</v>
      </c>
      <c r="B309" s="158" t="s">
        <v>3082</v>
      </c>
      <c r="C309" s="158"/>
      <c r="D309" s="158"/>
      <c r="E309" s="159"/>
      <c r="F309" s="159"/>
      <c r="G309" s="120"/>
      <c r="H309" s="159"/>
    </row>
    <row r="310" spans="1:8" ht="51">
      <c r="A310" s="219" t="s">
        <v>3083</v>
      </c>
      <c r="B310" s="158" t="s">
        <v>2274</v>
      </c>
      <c r="C310" s="158"/>
      <c r="D310" s="158"/>
      <c r="E310" s="159"/>
      <c r="F310" s="159"/>
      <c r="G310" s="120"/>
      <c r="H310" s="159"/>
    </row>
    <row r="311" spans="1:8" ht="25.5">
      <c r="A311" s="219" t="s">
        <v>2275</v>
      </c>
      <c r="B311" s="158" t="s">
        <v>2276</v>
      </c>
      <c r="C311" s="158"/>
      <c r="D311" s="158"/>
      <c r="E311" s="159"/>
      <c r="F311" s="159"/>
      <c r="G311" s="120"/>
      <c r="H311" s="159"/>
    </row>
    <row r="312" spans="1:8" ht="38.25">
      <c r="A312" s="219" t="s">
        <v>2277</v>
      </c>
      <c r="B312" s="158" t="s">
        <v>2278</v>
      </c>
      <c r="C312" s="158"/>
      <c r="D312" s="158"/>
      <c r="E312" s="159"/>
      <c r="F312" s="159"/>
      <c r="G312" s="120"/>
      <c r="H312" s="159"/>
    </row>
    <row r="313" spans="1:8" ht="76.5">
      <c r="A313" s="219" t="s">
        <v>2279</v>
      </c>
      <c r="B313" s="158" t="s">
        <v>2280</v>
      </c>
      <c r="C313" s="158"/>
      <c r="D313" s="158"/>
      <c r="E313" s="159"/>
      <c r="F313" s="159"/>
      <c r="G313" s="120"/>
      <c r="H313" s="159"/>
    </row>
    <row r="314" spans="1:8" ht="76.5">
      <c r="A314" s="219" t="s">
        <v>2281</v>
      </c>
      <c r="B314" s="158" t="s">
        <v>1948</v>
      </c>
      <c r="C314" s="158"/>
      <c r="D314" s="158"/>
      <c r="E314" s="159"/>
      <c r="F314" s="159"/>
      <c r="G314" s="120"/>
      <c r="H314" s="159"/>
    </row>
    <row r="315" spans="1:8">
      <c r="A315" s="129" t="s">
        <v>1949</v>
      </c>
      <c r="B315" s="228"/>
      <c r="C315" s="228"/>
      <c r="D315" s="228"/>
      <c r="E315" s="229"/>
      <c r="F315" s="229"/>
      <c r="G315" s="230"/>
      <c r="H315" s="229"/>
    </row>
    <row r="316" spans="1:8">
      <c r="A316" s="135" t="s">
        <v>1950</v>
      </c>
      <c r="B316" s="161"/>
      <c r="C316" s="449">
        <f t="shared" ref="C316:H316" si="9">SUM(C237:C300)</f>
        <v>90920</v>
      </c>
      <c r="D316" s="449">
        <f t="shared" si="9"/>
        <v>93461</v>
      </c>
      <c r="E316" s="449">
        <f t="shared" si="9"/>
        <v>0</v>
      </c>
      <c r="F316" s="449">
        <f t="shared" si="9"/>
        <v>0</v>
      </c>
      <c r="G316" s="449">
        <f t="shared" si="9"/>
        <v>90920</v>
      </c>
      <c r="H316" s="449">
        <f t="shared" si="9"/>
        <v>93461</v>
      </c>
    </row>
    <row r="317" spans="1:8" ht="12.75" customHeight="1">
      <c r="A317" s="756" t="s">
        <v>1951</v>
      </c>
      <c r="B317" s="756"/>
      <c r="C317" s="756"/>
      <c r="D317" s="756"/>
      <c r="E317" s="756"/>
      <c r="F317" s="756"/>
      <c r="G317" s="756"/>
      <c r="H317" s="756"/>
    </row>
    <row r="318" spans="1:8" ht="12.75" customHeight="1">
      <c r="A318" s="756" t="s">
        <v>1952</v>
      </c>
      <c r="B318" s="756"/>
      <c r="C318" s="756"/>
      <c r="D318" s="756"/>
      <c r="E318" s="756"/>
      <c r="F318" s="756"/>
      <c r="G318" s="756"/>
      <c r="H318" s="756"/>
    </row>
    <row r="320" spans="1:8">
      <c r="A320" s="33"/>
      <c r="B320" s="34" t="s">
        <v>2698</v>
      </c>
      <c r="C320" s="35">
        <f>[7]Kadar.ode.!C320</f>
        <v>0</v>
      </c>
      <c r="D320" s="36"/>
      <c r="E320" s="36"/>
      <c r="F320" s="36"/>
      <c r="G320" s="37"/>
      <c r="H320" s="187"/>
    </row>
    <row r="321" spans="1:8">
      <c r="A321" s="33"/>
      <c r="B321" s="34" t="s">
        <v>2700</v>
      </c>
      <c r="C321" s="35">
        <f>[7]Kadar.ode.!C321</f>
        <v>0</v>
      </c>
      <c r="D321" s="36"/>
      <c r="E321" s="36"/>
      <c r="F321" s="36"/>
      <c r="G321" s="37"/>
      <c r="H321" s="187"/>
    </row>
    <row r="322" spans="1:8">
      <c r="A322" s="33"/>
      <c r="B322" s="34"/>
      <c r="C322" s="35"/>
      <c r="D322" s="36"/>
      <c r="E322" s="36"/>
      <c r="F322" s="36"/>
      <c r="G322" s="37"/>
      <c r="H322" s="187"/>
    </row>
    <row r="323" spans="1:8" ht="14.25">
      <c r="A323" s="33"/>
      <c r="B323" s="34" t="s">
        <v>2704</v>
      </c>
      <c r="C323" s="3" t="s">
        <v>3476</v>
      </c>
      <c r="D323" s="4"/>
      <c r="E323" s="4"/>
      <c r="F323" s="4"/>
      <c r="G323" s="42"/>
      <c r="H323" s="187"/>
    </row>
    <row r="324" spans="1:8" ht="14.25">
      <c r="A324" s="33"/>
      <c r="B324" s="34" t="s">
        <v>3057</v>
      </c>
      <c r="C324" s="3" t="s">
        <v>2092</v>
      </c>
      <c r="D324" s="4"/>
      <c r="E324" s="4"/>
      <c r="F324" s="4"/>
      <c r="G324" s="42"/>
      <c r="H324" s="187"/>
    </row>
    <row r="325" spans="1:8" ht="15.75">
      <c r="A325" s="188"/>
      <c r="B325" s="188"/>
      <c r="C325" s="188"/>
      <c r="D325" s="188"/>
      <c r="E325" s="188"/>
      <c r="F325" s="188"/>
      <c r="G325" s="189"/>
      <c r="H325" s="189"/>
    </row>
    <row r="326" spans="1:8" ht="12.75" customHeight="1" thickBot="1">
      <c r="A326" s="742" t="s">
        <v>3065</v>
      </c>
      <c r="B326" s="742" t="s">
        <v>3066</v>
      </c>
      <c r="C326" s="740" t="s">
        <v>3060</v>
      </c>
      <c r="D326" s="740"/>
      <c r="E326" s="740" t="s">
        <v>3061</v>
      </c>
      <c r="F326" s="740"/>
      <c r="G326" s="740" t="s">
        <v>3008</v>
      </c>
      <c r="H326" s="740"/>
    </row>
    <row r="327" spans="1:8" ht="35.25" thickTop="1" thickBot="1">
      <c r="A327" s="742"/>
      <c r="B327" s="742"/>
      <c r="C327" s="128" t="s">
        <v>3037</v>
      </c>
      <c r="D327" s="128" t="s">
        <v>3038</v>
      </c>
      <c r="E327" s="128" t="s">
        <v>3037</v>
      </c>
      <c r="F327" s="128" t="s">
        <v>3038</v>
      </c>
      <c r="G327" s="128" t="s">
        <v>3037</v>
      </c>
      <c r="H327" s="128" t="s">
        <v>3038</v>
      </c>
    </row>
    <row r="328" spans="1:8" ht="15" thickTop="1">
      <c r="A328" s="214"/>
      <c r="B328" s="215" t="s">
        <v>3474</v>
      </c>
      <c r="C328" s="215"/>
      <c r="D328" s="215"/>
      <c r="E328" s="215"/>
      <c r="F328" s="215"/>
      <c r="G328" s="215"/>
      <c r="H328" s="216"/>
    </row>
    <row r="329" spans="1:8">
      <c r="A329" s="217"/>
      <c r="B329" s="218"/>
      <c r="C329" s="158"/>
      <c r="D329" s="158"/>
      <c r="E329" s="159"/>
      <c r="F329" s="159"/>
      <c r="G329" s="120"/>
      <c r="H329" s="159"/>
    </row>
    <row r="330" spans="1:8" ht="14.25">
      <c r="A330" s="219"/>
      <c r="B330" s="158"/>
      <c r="C330" s="158"/>
      <c r="D330" s="158"/>
      <c r="E330" s="159"/>
      <c r="F330" s="159"/>
      <c r="G330" s="120"/>
      <c r="H330" s="159"/>
    </row>
    <row r="331" spans="1:8" ht="14.25">
      <c r="A331" s="219"/>
      <c r="B331" s="158"/>
      <c r="C331" s="158"/>
      <c r="D331" s="158"/>
      <c r="E331" s="159"/>
      <c r="F331" s="159"/>
      <c r="G331" s="120"/>
      <c r="H331" s="159"/>
    </row>
    <row r="332" spans="1:8" ht="14.25">
      <c r="A332" s="220"/>
      <c r="B332" s="221"/>
      <c r="C332" s="158"/>
      <c r="D332" s="158"/>
      <c r="E332" s="159"/>
      <c r="F332" s="159"/>
      <c r="G332" s="120"/>
      <c r="H332" s="159"/>
    </row>
    <row r="333" spans="1:8" ht="14.25">
      <c r="A333" s="220"/>
      <c r="B333" s="221"/>
      <c r="C333" s="158"/>
      <c r="D333" s="158"/>
      <c r="E333" s="159"/>
      <c r="F333" s="159"/>
      <c r="G333" s="120"/>
      <c r="H333" s="159"/>
    </row>
    <row r="334" spans="1:8" ht="15">
      <c r="A334" s="220"/>
      <c r="B334" s="448" t="s">
        <v>3067</v>
      </c>
      <c r="C334" s="449">
        <f t="shared" ref="C334:H334" si="10">SUM(C336:C478)</f>
        <v>54477</v>
      </c>
      <c r="D334" s="449">
        <f t="shared" si="10"/>
        <v>54721</v>
      </c>
      <c r="E334" s="449">
        <f t="shared" si="10"/>
        <v>0</v>
      </c>
      <c r="F334" s="449">
        <f t="shared" si="10"/>
        <v>0</v>
      </c>
      <c r="G334" s="449">
        <f t="shared" si="10"/>
        <v>54477</v>
      </c>
      <c r="H334" s="449">
        <f t="shared" si="10"/>
        <v>54721</v>
      </c>
    </row>
    <row r="335" spans="1:8" ht="14.25">
      <c r="A335" s="220"/>
      <c r="B335" s="221"/>
      <c r="C335" s="158"/>
      <c r="D335" s="158"/>
      <c r="E335" s="159"/>
      <c r="F335" s="159"/>
      <c r="G335" s="120"/>
      <c r="H335" s="159"/>
    </row>
    <row r="336" spans="1:8">
      <c r="A336" s="444" t="s">
        <v>2093</v>
      </c>
      <c r="B336" s="406" t="s">
        <v>2094</v>
      </c>
      <c r="C336" s="158">
        <v>8397</v>
      </c>
      <c r="D336" s="158">
        <v>8500</v>
      </c>
      <c r="E336" s="159"/>
      <c r="F336" s="159"/>
      <c r="G336" s="120">
        <f>C336+E336</f>
        <v>8397</v>
      </c>
      <c r="H336" s="120">
        <f>D336+F336</f>
        <v>8500</v>
      </c>
    </row>
    <row r="337" spans="1:8">
      <c r="A337" s="444" t="s">
        <v>2095</v>
      </c>
      <c r="B337" s="440" t="s">
        <v>2096</v>
      </c>
      <c r="C337" s="158">
        <v>736</v>
      </c>
      <c r="D337" s="158">
        <v>750</v>
      </c>
      <c r="E337" s="159"/>
      <c r="F337" s="159"/>
      <c r="G337" s="120">
        <f t="shared" ref="G337:H400" si="11">C337+E337</f>
        <v>736</v>
      </c>
      <c r="H337" s="120">
        <f t="shared" si="11"/>
        <v>750</v>
      </c>
    </row>
    <row r="338" spans="1:8">
      <c r="A338" s="444" t="s">
        <v>2097</v>
      </c>
      <c r="B338" s="440" t="s">
        <v>2098</v>
      </c>
      <c r="C338" s="158">
        <v>8</v>
      </c>
      <c r="D338" s="158">
        <v>8</v>
      </c>
      <c r="E338" s="159"/>
      <c r="F338" s="159"/>
      <c r="G338" s="120">
        <f t="shared" si="11"/>
        <v>8</v>
      </c>
      <c r="H338" s="120">
        <f t="shared" si="11"/>
        <v>8</v>
      </c>
    </row>
    <row r="339" spans="1:8">
      <c r="A339" s="444" t="s">
        <v>4137</v>
      </c>
      <c r="B339" s="440" t="s">
        <v>4138</v>
      </c>
      <c r="C339" s="158">
        <v>7226</v>
      </c>
      <c r="D339" s="158">
        <v>7250</v>
      </c>
      <c r="E339" s="159"/>
      <c r="F339" s="159"/>
      <c r="G339" s="120">
        <f t="shared" si="11"/>
        <v>7226</v>
      </c>
      <c r="H339" s="120">
        <f t="shared" si="11"/>
        <v>7250</v>
      </c>
    </row>
    <row r="340" spans="1:8">
      <c r="A340" s="444" t="s">
        <v>2099</v>
      </c>
      <c r="B340" s="440" t="s">
        <v>2100</v>
      </c>
      <c r="C340" s="158">
        <v>34</v>
      </c>
      <c r="D340" s="158">
        <v>35</v>
      </c>
      <c r="E340" s="159"/>
      <c r="F340" s="159"/>
      <c r="G340" s="120">
        <f t="shared" si="11"/>
        <v>34</v>
      </c>
      <c r="H340" s="120">
        <f t="shared" si="11"/>
        <v>35</v>
      </c>
    </row>
    <row r="341" spans="1:8">
      <c r="A341" s="444" t="s">
        <v>2101</v>
      </c>
      <c r="B341" s="440" t="s">
        <v>2102</v>
      </c>
      <c r="C341" s="158">
        <v>43</v>
      </c>
      <c r="D341" s="158">
        <v>45</v>
      </c>
      <c r="E341" s="159"/>
      <c r="F341" s="159"/>
      <c r="G341" s="120">
        <f t="shared" si="11"/>
        <v>43</v>
      </c>
      <c r="H341" s="120">
        <f t="shared" si="11"/>
        <v>45</v>
      </c>
    </row>
    <row r="342" spans="1:8" ht="38.25">
      <c r="A342" s="444" t="s">
        <v>2103</v>
      </c>
      <c r="B342" s="440" t="s">
        <v>2104</v>
      </c>
      <c r="C342" s="158">
        <v>0</v>
      </c>
      <c r="D342" s="158">
        <v>0</v>
      </c>
      <c r="E342" s="159"/>
      <c r="F342" s="159"/>
      <c r="G342" s="120">
        <f t="shared" si="11"/>
        <v>0</v>
      </c>
      <c r="H342" s="120">
        <f t="shared" si="11"/>
        <v>0</v>
      </c>
    </row>
    <row r="343" spans="1:8" ht="25.5">
      <c r="A343" s="444" t="s">
        <v>3912</v>
      </c>
      <c r="B343" s="440" t="s">
        <v>3913</v>
      </c>
      <c r="C343" s="158">
        <v>0</v>
      </c>
      <c r="D343" s="158">
        <v>0</v>
      </c>
      <c r="E343" s="159"/>
      <c r="F343" s="159"/>
      <c r="G343" s="120">
        <f t="shared" si="11"/>
        <v>0</v>
      </c>
      <c r="H343" s="120">
        <f t="shared" si="11"/>
        <v>0</v>
      </c>
    </row>
    <row r="344" spans="1:8">
      <c r="A344" s="444" t="s">
        <v>3914</v>
      </c>
      <c r="B344" s="440" t="s">
        <v>3915</v>
      </c>
      <c r="C344" s="158">
        <v>218</v>
      </c>
      <c r="D344" s="158">
        <v>220</v>
      </c>
      <c r="E344" s="159"/>
      <c r="F344" s="159"/>
      <c r="G344" s="120">
        <f t="shared" si="11"/>
        <v>218</v>
      </c>
      <c r="H344" s="120">
        <f t="shared" si="11"/>
        <v>220</v>
      </c>
    </row>
    <row r="345" spans="1:8">
      <c r="A345" s="444" t="s">
        <v>2105</v>
      </c>
      <c r="B345" s="440" t="s">
        <v>2106</v>
      </c>
      <c r="C345" s="158">
        <v>0</v>
      </c>
      <c r="D345" s="158">
        <v>0</v>
      </c>
      <c r="E345" s="159"/>
      <c r="F345" s="159"/>
      <c r="G345" s="120">
        <f t="shared" si="11"/>
        <v>0</v>
      </c>
      <c r="H345" s="120">
        <f t="shared" si="11"/>
        <v>0</v>
      </c>
    </row>
    <row r="346" spans="1:8">
      <c r="A346" s="444" t="s">
        <v>2107</v>
      </c>
      <c r="B346" s="440" t="s">
        <v>2108</v>
      </c>
      <c r="C346" s="158">
        <v>46</v>
      </c>
      <c r="D346" s="158">
        <v>50</v>
      </c>
      <c r="E346" s="159"/>
      <c r="F346" s="159"/>
      <c r="G346" s="120">
        <f t="shared" si="11"/>
        <v>46</v>
      </c>
      <c r="H346" s="120">
        <f t="shared" si="11"/>
        <v>50</v>
      </c>
    </row>
    <row r="347" spans="1:8">
      <c r="A347" s="444" t="s">
        <v>2109</v>
      </c>
      <c r="B347" s="440" t="s">
        <v>2110</v>
      </c>
      <c r="C347" s="158">
        <v>809</v>
      </c>
      <c r="D347" s="158">
        <v>810</v>
      </c>
      <c r="E347" s="159"/>
      <c r="F347" s="159"/>
      <c r="G347" s="120">
        <f t="shared" si="11"/>
        <v>809</v>
      </c>
      <c r="H347" s="120">
        <f t="shared" si="11"/>
        <v>810</v>
      </c>
    </row>
    <row r="348" spans="1:8" ht="25.5">
      <c r="A348" s="444" t="s">
        <v>2111</v>
      </c>
      <c r="B348" s="440" t="s">
        <v>2112</v>
      </c>
      <c r="C348" s="158">
        <v>0</v>
      </c>
      <c r="D348" s="158">
        <v>0</v>
      </c>
      <c r="E348" s="159"/>
      <c r="F348" s="159"/>
      <c r="G348" s="120">
        <f t="shared" si="11"/>
        <v>0</v>
      </c>
      <c r="H348" s="120">
        <f t="shared" si="11"/>
        <v>0</v>
      </c>
    </row>
    <row r="349" spans="1:8">
      <c r="A349" s="444" t="s">
        <v>1793</v>
      </c>
      <c r="B349" s="440" t="s">
        <v>1794</v>
      </c>
      <c r="C349" s="158">
        <v>151</v>
      </c>
      <c r="D349" s="158">
        <v>150</v>
      </c>
      <c r="E349" s="159"/>
      <c r="F349" s="159"/>
      <c r="G349" s="120">
        <f t="shared" si="11"/>
        <v>151</v>
      </c>
      <c r="H349" s="120">
        <f t="shared" si="11"/>
        <v>150</v>
      </c>
    </row>
    <row r="350" spans="1:8" ht="25.5">
      <c r="A350" s="444" t="s">
        <v>3184</v>
      </c>
      <c r="B350" s="440" t="s">
        <v>2113</v>
      </c>
      <c r="C350" s="158">
        <v>0</v>
      </c>
      <c r="D350" s="158">
        <v>2</v>
      </c>
      <c r="E350" s="159"/>
      <c r="F350" s="159"/>
      <c r="G350" s="120">
        <f t="shared" si="11"/>
        <v>0</v>
      </c>
      <c r="H350" s="120">
        <f t="shared" si="11"/>
        <v>2</v>
      </c>
    </row>
    <row r="351" spans="1:8">
      <c r="A351" s="444" t="s">
        <v>2114</v>
      </c>
      <c r="B351" s="440" t="s">
        <v>2115</v>
      </c>
      <c r="C351" s="158">
        <v>136</v>
      </c>
      <c r="D351" s="158">
        <v>150</v>
      </c>
      <c r="E351" s="159"/>
      <c r="F351" s="159"/>
      <c r="G351" s="120">
        <f t="shared" si="11"/>
        <v>136</v>
      </c>
      <c r="H351" s="120">
        <f t="shared" si="11"/>
        <v>150</v>
      </c>
    </row>
    <row r="352" spans="1:8">
      <c r="A352" s="444" t="s">
        <v>2116</v>
      </c>
      <c r="B352" s="440" t="s">
        <v>2117</v>
      </c>
      <c r="C352" s="158">
        <v>10</v>
      </c>
      <c r="D352" s="158">
        <v>5</v>
      </c>
      <c r="E352" s="159"/>
      <c r="F352" s="159"/>
      <c r="G352" s="120">
        <f t="shared" si="11"/>
        <v>10</v>
      </c>
      <c r="H352" s="120">
        <f t="shared" si="11"/>
        <v>5</v>
      </c>
    </row>
    <row r="353" spans="1:8">
      <c r="A353" s="444" t="s">
        <v>2118</v>
      </c>
      <c r="B353" s="440" t="s">
        <v>2119</v>
      </c>
      <c r="C353" s="158">
        <v>4693</v>
      </c>
      <c r="D353" s="158">
        <v>4700</v>
      </c>
      <c r="E353" s="159"/>
      <c r="F353" s="159"/>
      <c r="G353" s="120">
        <f t="shared" si="11"/>
        <v>4693</v>
      </c>
      <c r="H353" s="120">
        <f t="shared" si="11"/>
        <v>4700</v>
      </c>
    </row>
    <row r="354" spans="1:8">
      <c r="A354" s="444" t="s">
        <v>2120</v>
      </c>
      <c r="B354" s="440" t="s">
        <v>2121</v>
      </c>
      <c r="C354" s="158">
        <v>2</v>
      </c>
      <c r="D354" s="158">
        <v>2</v>
      </c>
      <c r="E354" s="159"/>
      <c r="F354" s="159"/>
      <c r="G354" s="120">
        <f t="shared" si="11"/>
        <v>2</v>
      </c>
      <c r="H354" s="120">
        <f t="shared" si="11"/>
        <v>2</v>
      </c>
    </row>
    <row r="355" spans="1:8">
      <c r="A355" s="444" t="s">
        <v>2122</v>
      </c>
      <c r="B355" s="440" t="s">
        <v>2123</v>
      </c>
      <c r="C355" s="158">
        <v>2</v>
      </c>
      <c r="D355" s="158">
        <v>2</v>
      </c>
      <c r="E355" s="159"/>
      <c r="F355" s="159"/>
      <c r="G355" s="120">
        <f t="shared" si="11"/>
        <v>2</v>
      </c>
      <c r="H355" s="120">
        <f t="shared" si="11"/>
        <v>2</v>
      </c>
    </row>
    <row r="356" spans="1:8">
      <c r="A356" s="444" t="s">
        <v>3486</v>
      </c>
      <c r="B356" s="440" t="s">
        <v>3487</v>
      </c>
      <c r="C356" s="158">
        <v>152</v>
      </c>
      <c r="D356" s="158">
        <v>150</v>
      </c>
      <c r="E356" s="159"/>
      <c r="F356" s="159"/>
      <c r="G356" s="120">
        <f t="shared" si="11"/>
        <v>152</v>
      </c>
      <c r="H356" s="120">
        <f t="shared" si="11"/>
        <v>150</v>
      </c>
    </row>
    <row r="357" spans="1:8">
      <c r="A357" s="444" t="s">
        <v>2124</v>
      </c>
      <c r="B357" s="440" t="s">
        <v>2125</v>
      </c>
      <c r="C357" s="158">
        <v>10</v>
      </c>
      <c r="D357" s="158">
        <v>13</v>
      </c>
      <c r="E357" s="159"/>
      <c r="F357" s="159"/>
      <c r="G357" s="120">
        <f t="shared" si="11"/>
        <v>10</v>
      </c>
      <c r="H357" s="120">
        <f t="shared" si="11"/>
        <v>13</v>
      </c>
    </row>
    <row r="358" spans="1:8">
      <c r="A358" s="444" t="s">
        <v>2126</v>
      </c>
      <c r="B358" s="440" t="s">
        <v>2127</v>
      </c>
      <c r="C358" s="158">
        <v>7</v>
      </c>
      <c r="D358" s="158">
        <v>10</v>
      </c>
      <c r="E358" s="159"/>
      <c r="F358" s="159"/>
      <c r="G358" s="120">
        <f t="shared" si="11"/>
        <v>7</v>
      </c>
      <c r="H358" s="120">
        <f t="shared" si="11"/>
        <v>10</v>
      </c>
    </row>
    <row r="359" spans="1:8">
      <c r="A359" s="444" t="s">
        <v>2128</v>
      </c>
      <c r="B359" s="440" t="s">
        <v>2129</v>
      </c>
      <c r="C359" s="158">
        <v>3</v>
      </c>
      <c r="D359" s="158">
        <v>3</v>
      </c>
      <c r="E359" s="159"/>
      <c r="F359" s="159"/>
      <c r="G359" s="120">
        <f t="shared" si="11"/>
        <v>3</v>
      </c>
      <c r="H359" s="120">
        <f t="shared" si="11"/>
        <v>3</v>
      </c>
    </row>
    <row r="360" spans="1:8">
      <c r="A360" s="444" t="s">
        <v>2130</v>
      </c>
      <c r="B360" s="440" t="s">
        <v>2131</v>
      </c>
      <c r="C360" s="158">
        <v>3</v>
      </c>
      <c r="D360" s="158">
        <v>3</v>
      </c>
      <c r="E360" s="159"/>
      <c r="F360" s="159"/>
      <c r="G360" s="120">
        <f t="shared" si="11"/>
        <v>3</v>
      </c>
      <c r="H360" s="120">
        <f t="shared" si="11"/>
        <v>3</v>
      </c>
    </row>
    <row r="361" spans="1:8" ht="25.5">
      <c r="A361" s="444" t="s">
        <v>4221</v>
      </c>
      <c r="B361" s="440" t="s">
        <v>4222</v>
      </c>
      <c r="C361" s="158">
        <v>488</v>
      </c>
      <c r="D361" s="158">
        <v>490</v>
      </c>
      <c r="E361" s="159"/>
      <c r="F361" s="159"/>
      <c r="G361" s="120">
        <f t="shared" si="11"/>
        <v>488</v>
      </c>
      <c r="H361" s="120">
        <f t="shared" si="11"/>
        <v>490</v>
      </c>
    </row>
    <row r="362" spans="1:8">
      <c r="A362" s="444" t="s">
        <v>2132</v>
      </c>
      <c r="B362" s="440" t="s">
        <v>2133</v>
      </c>
      <c r="C362" s="158">
        <v>693</v>
      </c>
      <c r="D362" s="158">
        <v>700</v>
      </c>
      <c r="E362" s="159"/>
      <c r="F362" s="159"/>
      <c r="G362" s="120">
        <f t="shared" si="11"/>
        <v>693</v>
      </c>
      <c r="H362" s="120">
        <f t="shared" si="11"/>
        <v>700</v>
      </c>
    </row>
    <row r="363" spans="1:8">
      <c r="A363" s="444" t="s">
        <v>2134</v>
      </c>
      <c r="B363" s="440" t="s">
        <v>2135</v>
      </c>
      <c r="C363" s="158">
        <v>33</v>
      </c>
      <c r="D363" s="158">
        <v>35</v>
      </c>
      <c r="E363" s="159"/>
      <c r="F363" s="159"/>
      <c r="G363" s="120">
        <f t="shared" si="11"/>
        <v>33</v>
      </c>
      <c r="H363" s="120">
        <f t="shared" si="11"/>
        <v>35</v>
      </c>
    </row>
    <row r="364" spans="1:8">
      <c r="A364" s="444" t="s">
        <v>2136</v>
      </c>
      <c r="B364" s="440" t="s">
        <v>2137</v>
      </c>
      <c r="C364" s="158">
        <v>8</v>
      </c>
      <c r="D364" s="158">
        <v>10</v>
      </c>
      <c r="E364" s="159"/>
      <c r="F364" s="159"/>
      <c r="G364" s="120">
        <f t="shared" si="11"/>
        <v>8</v>
      </c>
      <c r="H364" s="120">
        <f t="shared" si="11"/>
        <v>10</v>
      </c>
    </row>
    <row r="365" spans="1:8" ht="25.5">
      <c r="A365" s="444" t="s">
        <v>2138</v>
      </c>
      <c r="B365" s="440" t="s">
        <v>2139</v>
      </c>
      <c r="C365" s="158">
        <v>5</v>
      </c>
      <c r="D365" s="158">
        <v>5</v>
      </c>
      <c r="E365" s="159"/>
      <c r="F365" s="159"/>
      <c r="G365" s="120">
        <f t="shared" si="11"/>
        <v>5</v>
      </c>
      <c r="H365" s="120">
        <f t="shared" si="11"/>
        <v>5</v>
      </c>
    </row>
    <row r="366" spans="1:8" ht="25.5">
      <c r="A366" s="444" t="s">
        <v>2140</v>
      </c>
      <c r="B366" s="440" t="s">
        <v>2141</v>
      </c>
      <c r="C366" s="158">
        <v>0</v>
      </c>
      <c r="D366" s="158">
        <v>0</v>
      </c>
      <c r="E366" s="159"/>
      <c r="F366" s="159"/>
      <c r="G366" s="120">
        <f t="shared" si="11"/>
        <v>0</v>
      </c>
      <c r="H366" s="120">
        <f t="shared" si="11"/>
        <v>0</v>
      </c>
    </row>
    <row r="367" spans="1:8">
      <c r="A367" s="444" t="s">
        <v>2142</v>
      </c>
      <c r="B367" s="440" t="s">
        <v>2143</v>
      </c>
      <c r="C367" s="158">
        <v>7</v>
      </c>
      <c r="D367" s="158">
        <v>10</v>
      </c>
      <c r="E367" s="159"/>
      <c r="F367" s="159"/>
      <c r="G367" s="120">
        <f t="shared" si="11"/>
        <v>7</v>
      </c>
      <c r="H367" s="120">
        <f t="shared" si="11"/>
        <v>10</v>
      </c>
    </row>
    <row r="368" spans="1:8">
      <c r="A368" s="444" t="s">
        <v>2144</v>
      </c>
      <c r="B368" s="440" t="s">
        <v>2145</v>
      </c>
      <c r="C368" s="158">
        <v>220</v>
      </c>
      <c r="D368" s="158">
        <v>220</v>
      </c>
      <c r="E368" s="159"/>
      <c r="F368" s="159"/>
      <c r="G368" s="120">
        <f t="shared" si="11"/>
        <v>220</v>
      </c>
      <c r="H368" s="120">
        <f t="shared" si="11"/>
        <v>220</v>
      </c>
    </row>
    <row r="369" spans="1:8" ht="25.5">
      <c r="A369" s="444" t="s">
        <v>2146</v>
      </c>
      <c r="B369" s="440" t="s">
        <v>2147</v>
      </c>
      <c r="C369" s="158">
        <v>52</v>
      </c>
      <c r="D369" s="158">
        <v>55</v>
      </c>
      <c r="E369" s="159"/>
      <c r="F369" s="159"/>
      <c r="G369" s="120">
        <f t="shared" si="11"/>
        <v>52</v>
      </c>
      <c r="H369" s="120">
        <f t="shared" si="11"/>
        <v>55</v>
      </c>
    </row>
    <row r="370" spans="1:8" ht="25.5">
      <c r="A370" s="444" t="s">
        <v>2148</v>
      </c>
      <c r="B370" s="440" t="s">
        <v>2149</v>
      </c>
      <c r="C370" s="158">
        <v>0</v>
      </c>
      <c r="D370" s="158">
        <v>0</v>
      </c>
      <c r="E370" s="159"/>
      <c r="F370" s="159"/>
      <c r="G370" s="120">
        <f t="shared" si="11"/>
        <v>0</v>
      </c>
      <c r="H370" s="120">
        <f t="shared" si="11"/>
        <v>0</v>
      </c>
    </row>
    <row r="371" spans="1:8" ht="25.5">
      <c r="A371" s="444" t="s">
        <v>2150</v>
      </c>
      <c r="B371" s="440" t="s">
        <v>2151</v>
      </c>
      <c r="C371" s="158">
        <v>46</v>
      </c>
      <c r="D371" s="158">
        <v>50</v>
      </c>
      <c r="E371" s="159"/>
      <c r="F371" s="159"/>
      <c r="G371" s="120">
        <f t="shared" si="11"/>
        <v>46</v>
      </c>
      <c r="H371" s="120">
        <f t="shared" si="11"/>
        <v>50</v>
      </c>
    </row>
    <row r="372" spans="1:8" ht="38.25">
      <c r="A372" s="444" t="s">
        <v>2152</v>
      </c>
      <c r="B372" s="440" t="s">
        <v>2153</v>
      </c>
      <c r="C372" s="158">
        <v>2007</v>
      </c>
      <c r="D372" s="158">
        <v>2010</v>
      </c>
      <c r="E372" s="159"/>
      <c r="F372" s="159"/>
      <c r="G372" s="120">
        <f t="shared" si="11"/>
        <v>2007</v>
      </c>
      <c r="H372" s="120">
        <f t="shared" si="11"/>
        <v>2010</v>
      </c>
    </row>
    <row r="373" spans="1:8" ht="25.5">
      <c r="A373" s="444" t="s">
        <v>2154</v>
      </c>
      <c r="B373" s="440" t="s">
        <v>3742</v>
      </c>
      <c r="C373" s="158">
        <v>962</v>
      </c>
      <c r="D373" s="158">
        <v>970</v>
      </c>
      <c r="E373" s="159"/>
      <c r="F373" s="159"/>
      <c r="G373" s="120">
        <f t="shared" si="11"/>
        <v>962</v>
      </c>
      <c r="H373" s="120">
        <f t="shared" si="11"/>
        <v>970</v>
      </c>
    </row>
    <row r="374" spans="1:8" ht="25.5">
      <c r="A374" s="444" t="s">
        <v>3743</v>
      </c>
      <c r="B374" s="440" t="s">
        <v>3744</v>
      </c>
      <c r="C374" s="158">
        <v>28</v>
      </c>
      <c r="D374" s="158">
        <v>30</v>
      </c>
      <c r="E374" s="159"/>
      <c r="F374" s="159"/>
      <c r="G374" s="120">
        <f t="shared" si="11"/>
        <v>28</v>
      </c>
      <c r="H374" s="120">
        <f t="shared" si="11"/>
        <v>30</v>
      </c>
    </row>
    <row r="375" spans="1:8" ht="25.5">
      <c r="A375" s="444" t="s">
        <v>3745</v>
      </c>
      <c r="B375" s="440" t="s">
        <v>3746</v>
      </c>
      <c r="C375" s="158">
        <v>40</v>
      </c>
      <c r="D375" s="158">
        <v>40</v>
      </c>
      <c r="E375" s="159"/>
      <c r="F375" s="159"/>
      <c r="G375" s="120">
        <f t="shared" si="11"/>
        <v>40</v>
      </c>
      <c r="H375" s="120">
        <f t="shared" si="11"/>
        <v>40</v>
      </c>
    </row>
    <row r="376" spans="1:8" ht="25.5">
      <c r="A376" s="444" t="s">
        <v>3747</v>
      </c>
      <c r="B376" s="440" t="s">
        <v>3748</v>
      </c>
      <c r="C376" s="158">
        <v>1073</v>
      </c>
      <c r="D376" s="158">
        <v>1075</v>
      </c>
      <c r="E376" s="159"/>
      <c r="F376" s="159"/>
      <c r="G376" s="120">
        <f t="shared" si="11"/>
        <v>1073</v>
      </c>
      <c r="H376" s="120">
        <f t="shared" si="11"/>
        <v>1075</v>
      </c>
    </row>
    <row r="377" spans="1:8" ht="25.5">
      <c r="A377" s="444" t="s">
        <v>3749</v>
      </c>
      <c r="B377" s="440" t="s">
        <v>3750</v>
      </c>
      <c r="C377" s="158">
        <v>7918</v>
      </c>
      <c r="D377" s="158">
        <v>7920</v>
      </c>
      <c r="E377" s="159"/>
      <c r="F377" s="159"/>
      <c r="G377" s="120">
        <f t="shared" si="11"/>
        <v>7918</v>
      </c>
      <c r="H377" s="120">
        <f t="shared" si="11"/>
        <v>7920</v>
      </c>
    </row>
    <row r="378" spans="1:8" ht="38.25">
      <c r="A378" s="444" t="s">
        <v>3751</v>
      </c>
      <c r="B378" s="440" t="s">
        <v>3752</v>
      </c>
      <c r="C378" s="158">
        <v>13013</v>
      </c>
      <c r="D378" s="158">
        <v>13020</v>
      </c>
      <c r="E378" s="159"/>
      <c r="F378" s="159"/>
      <c r="G378" s="120">
        <f t="shared" si="11"/>
        <v>13013</v>
      </c>
      <c r="H378" s="120">
        <f t="shared" si="11"/>
        <v>13020</v>
      </c>
    </row>
    <row r="379" spans="1:8" ht="25.5">
      <c r="A379" s="444" t="s">
        <v>3753</v>
      </c>
      <c r="B379" s="440" t="s">
        <v>3754</v>
      </c>
      <c r="C379" s="158">
        <v>0</v>
      </c>
      <c r="D379" s="158">
        <v>0</v>
      </c>
      <c r="E379" s="159"/>
      <c r="F379" s="159"/>
      <c r="G379" s="120">
        <f t="shared" si="11"/>
        <v>0</v>
      </c>
      <c r="H379" s="120">
        <f t="shared" si="11"/>
        <v>0</v>
      </c>
    </row>
    <row r="380" spans="1:8" ht="38.25">
      <c r="A380" s="444" t="s">
        <v>3755</v>
      </c>
      <c r="B380" s="440" t="s">
        <v>3756</v>
      </c>
      <c r="C380" s="158">
        <v>1</v>
      </c>
      <c r="D380" s="158">
        <v>1</v>
      </c>
      <c r="E380" s="159"/>
      <c r="F380" s="159"/>
      <c r="G380" s="120">
        <f t="shared" si="11"/>
        <v>1</v>
      </c>
      <c r="H380" s="120">
        <f t="shared" si="11"/>
        <v>1</v>
      </c>
    </row>
    <row r="381" spans="1:8" ht="25.5">
      <c r="A381" s="444" t="s">
        <v>3757</v>
      </c>
      <c r="B381" s="440" t="s">
        <v>3758</v>
      </c>
      <c r="C381" s="158">
        <v>45</v>
      </c>
      <c r="D381" s="158">
        <v>45</v>
      </c>
      <c r="E381" s="159"/>
      <c r="F381" s="159"/>
      <c r="G381" s="120">
        <f t="shared" si="11"/>
        <v>45</v>
      </c>
      <c r="H381" s="120">
        <f t="shared" si="11"/>
        <v>45</v>
      </c>
    </row>
    <row r="382" spans="1:8" ht="25.5">
      <c r="A382" s="444" t="s">
        <v>3759</v>
      </c>
      <c r="B382" s="440" t="s">
        <v>3760</v>
      </c>
      <c r="C382" s="158">
        <v>2938</v>
      </c>
      <c r="D382" s="158">
        <v>2940</v>
      </c>
      <c r="E382" s="159"/>
      <c r="F382" s="159"/>
      <c r="G382" s="120">
        <f t="shared" si="11"/>
        <v>2938</v>
      </c>
      <c r="H382" s="120">
        <f t="shared" si="11"/>
        <v>2940</v>
      </c>
    </row>
    <row r="383" spans="1:8" ht="38.25">
      <c r="A383" s="444" t="s">
        <v>3761</v>
      </c>
      <c r="B383" s="440" t="s">
        <v>3762</v>
      </c>
      <c r="C383" s="158">
        <v>137</v>
      </c>
      <c r="D383" s="158">
        <v>140</v>
      </c>
      <c r="E383" s="159"/>
      <c r="F383" s="159"/>
      <c r="G383" s="120">
        <f t="shared" si="11"/>
        <v>137</v>
      </c>
      <c r="H383" s="120">
        <f t="shared" si="11"/>
        <v>140</v>
      </c>
    </row>
    <row r="384" spans="1:8">
      <c r="A384" s="444" t="s">
        <v>3763</v>
      </c>
      <c r="B384" s="440" t="s">
        <v>3764</v>
      </c>
      <c r="C384" s="158">
        <v>13</v>
      </c>
      <c r="D384" s="158">
        <v>15</v>
      </c>
      <c r="E384" s="159"/>
      <c r="F384" s="159"/>
      <c r="G384" s="120">
        <f t="shared" si="11"/>
        <v>13</v>
      </c>
      <c r="H384" s="120">
        <f t="shared" si="11"/>
        <v>15</v>
      </c>
    </row>
    <row r="385" spans="1:8" ht="25.5">
      <c r="A385" s="444" t="s">
        <v>3765</v>
      </c>
      <c r="B385" s="440" t="s">
        <v>3766</v>
      </c>
      <c r="C385" s="158">
        <v>324</v>
      </c>
      <c r="D385" s="158">
        <v>325</v>
      </c>
      <c r="E385" s="159"/>
      <c r="F385" s="159"/>
      <c r="G385" s="120">
        <f t="shared" si="11"/>
        <v>324</v>
      </c>
      <c r="H385" s="120">
        <f t="shared" si="11"/>
        <v>325</v>
      </c>
    </row>
    <row r="386" spans="1:8" ht="25.5">
      <c r="A386" s="444" t="s">
        <v>2090</v>
      </c>
      <c r="B386" s="440" t="s">
        <v>2091</v>
      </c>
      <c r="C386" s="158">
        <v>3</v>
      </c>
      <c r="D386" s="158">
        <v>5</v>
      </c>
      <c r="E386" s="159"/>
      <c r="F386" s="159"/>
      <c r="G386" s="120">
        <f t="shared" si="11"/>
        <v>3</v>
      </c>
      <c r="H386" s="120">
        <f t="shared" si="11"/>
        <v>5</v>
      </c>
    </row>
    <row r="387" spans="1:8" ht="25.5">
      <c r="A387" s="444" t="s">
        <v>3767</v>
      </c>
      <c r="B387" s="440" t="s">
        <v>3768</v>
      </c>
      <c r="C387" s="158">
        <v>11</v>
      </c>
      <c r="D387" s="158">
        <v>14</v>
      </c>
      <c r="E387" s="159"/>
      <c r="F387" s="159"/>
      <c r="G387" s="120">
        <f t="shared" si="11"/>
        <v>11</v>
      </c>
      <c r="H387" s="120">
        <f t="shared" si="11"/>
        <v>14</v>
      </c>
    </row>
    <row r="388" spans="1:8">
      <c r="A388" s="444" t="s">
        <v>3769</v>
      </c>
      <c r="B388" s="440" t="s">
        <v>3770</v>
      </c>
      <c r="C388" s="158">
        <v>0</v>
      </c>
      <c r="D388" s="158">
        <v>0</v>
      </c>
      <c r="E388" s="159"/>
      <c r="F388" s="159"/>
      <c r="G388" s="120">
        <f t="shared" si="11"/>
        <v>0</v>
      </c>
      <c r="H388" s="120">
        <f t="shared" si="11"/>
        <v>0</v>
      </c>
    </row>
    <row r="389" spans="1:8">
      <c r="A389" s="453" t="s">
        <v>3771</v>
      </c>
      <c r="B389" s="221" t="s">
        <v>3772</v>
      </c>
      <c r="C389" s="158">
        <v>1699</v>
      </c>
      <c r="D389" s="158">
        <v>1700</v>
      </c>
      <c r="E389" s="159"/>
      <c r="F389" s="159"/>
      <c r="G389" s="120">
        <f t="shared" si="11"/>
        <v>1699</v>
      </c>
      <c r="H389" s="120">
        <f t="shared" si="11"/>
        <v>1700</v>
      </c>
    </row>
    <row r="390" spans="1:8" ht="14.25" hidden="1">
      <c r="A390" s="220"/>
      <c r="B390" s="221"/>
      <c r="C390" s="158"/>
      <c r="D390" s="158"/>
      <c r="E390" s="159"/>
      <c r="F390" s="159"/>
      <c r="G390" s="120">
        <f t="shared" si="11"/>
        <v>0</v>
      </c>
      <c r="H390" s="120">
        <f t="shared" si="11"/>
        <v>0</v>
      </c>
    </row>
    <row r="391" spans="1:8" ht="14.25" hidden="1">
      <c r="A391" s="220"/>
      <c r="B391" s="221"/>
      <c r="C391" s="158"/>
      <c r="D391" s="158"/>
      <c r="E391" s="159"/>
      <c r="F391" s="159"/>
      <c r="G391" s="120">
        <f t="shared" si="11"/>
        <v>0</v>
      </c>
      <c r="H391" s="120">
        <f t="shared" si="11"/>
        <v>0</v>
      </c>
    </row>
    <row r="392" spans="1:8" ht="14.25" hidden="1">
      <c r="A392" s="220"/>
      <c r="B392" s="221"/>
      <c r="C392" s="158"/>
      <c r="D392" s="158"/>
      <c r="E392" s="159"/>
      <c r="F392" s="159"/>
      <c r="G392" s="120">
        <f t="shared" si="11"/>
        <v>0</v>
      </c>
      <c r="H392" s="120">
        <f t="shared" si="11"/>
        <v>0</v>
      </c>
    </row>
    <row r="393" spans="1:8" ht="14.25" hidden="1">
      <c r="A393" s="220"/>
      <c r="B393" s="221"/>
      <c r="C393" s="158"/>
      <c r="D393" s="158"/>
      <c r="E393" s="159"/>
      <c r="F393" s="159"/>
      <c r="G393" s="120">
        <f t="shared" si="11"/>
        <v>0</v>
      </c>
      <c r="H393" s="120">
        <f t="shared" si="11"/>
        <v>0</v>
      </c>
    </row>
    <row r="394" spans="1:8" ht="14.25" hidden="1">
      <c r="A394" s="220"/>
      <c r="B394" s="221"/>
      <c r="C394" s="158"/>
      <c r="D394" s="158"/>
      <c r="E394" s="159"/>
      <c r="F394" s="159"/>
      <c r="G394" s="120">
        <f t="shared" si="11"/>
        <v>0</v>
      </c>
      <c r="H394" s="120">
        <f t="shared" si="11"/>
        <v>0</v>
      </c>
    </row>
    <row r="395" spans="1:8" ht="14.25" hidden="1">
      <c r="A395" s="220"/>
      <c r="B395" s="221"/>
      <c r="C395" s="158"/>
      <c r="D395" s="158"/>
      <c r="E395" s="159"/>
      <c r="F395" s="159"/>
      <c r="G395" s="120">
        <f t="shared" si="11"/>
        <v>0</v>
      </c>
      <c r="H395" s="120">
        <f t="shared" si="11"/>
        <v>0</v>
      </c>
    </row>
    <row r="396" spans="1:8" ht="14.25" hidden="1">
      <c r="A396" s="220"/>
      <c r="B396" s="221"/>
      <c r="C396" s="158"/>
      <c r="D396" s="158"/>
      <c r="E396" s="159"/>
      <c r="F396" s="159"/>
      <c r="G396" s="120">
        <f t="shared" si="11"/>
        <v>0</v>
      </c>
      <c r="H396" s="120">
        <f t="shared" si="11"/>
        <v>0</v>
      </c>
    </row>
    <row r="397" spans="1:8" ht="14.25" hidden="1">
      <c r="A397" s="220"/>
      <c r="B397" s="221"/>
      <c r="C397" s="158"/>
      <c r="D397" s="158"/>
      <c r="E397" s="159"/>
      <c r="F397" s="159"/>
      <c r="G397" s="120">
        <f t="shared" si="11"/>
        <v>0</v>
      </c>
      <c r="H397" s="120">
        <f t="shared" si="11"/>
        <v>0</v>
      </c>
    </row>
    <row r="398" spans="1:8" ht="14.25" hidden="1">
      <c r="A398" s="220"/>
      <c r="B398" s="221"/>
      <c r="C398" s="158"/>
      <c r="D398" s="158"/>
      <c r="E398" s="159"/>
      <c r="F398" s="159"/>
      <c r="G398" s="120">
        <f t="shared" si="11"/>
        <v>0</v>
      </c>
      <c r="H398" s="120">
        <f t="shared" si="11"/>
        <v>0</v>
      </c>
    </row>
    <row r="399" spans="1:8" ht="14.25" hidden="1">
      <c r="A399" s="220"/>
      <c r="B399" s="221"/>
      <c r="C399" s="158"/>
      <c r="D399" s="158"/>
      <c r="E399" s="159"/>
      <c r="F399" s="159"/>
      <c r="G399" s="120">
        <f t="shared" si="11"/>
        <v>0</v>
      </c>
      <c r="H399" s="120">
        <f t="shared" si="11"/>
        <v>0</v>
      </c>
    </row>
    <row r="400" spans="1:8" ht="14.25" hidden="1">
      <c r="A400" s="220"/>
      <c r="B400" s="221"/>
      <c r="C400" s="158"/>
      <c r="D400" s="158"/>
      <c r="E400" s="159"/>
      <c r="F400" s="159"/>
      <c r="G400" s="120">
        <f t="shared" si="11"/>
        <v>0</v>
      </c>
      <c r="H400" s="120">
        <f t="shared" si="11"/>
        <v>0</v>
      </c>
    </row>
    <row r="401" spans="1:8" ht="14.25" hidden="1">
      <c r="A401" s="220"/>
      <c r="B401" s="221"/>
      <c r="C401" s="158"/>
      <c r="D401" s="158"/>
      <c r="E401" s="159"/>
      <c r="F401" s="159"/>
      <c r="G401" s="120">
        <f t="shared" ref="G401:H464" si="12">C401+E401</f>
        <v>0</v>
      </c>
      <c r="H401" s="120">
        <f t="shared" si="12"/>
        <v>0</v>
      </c>
    </row>
    <row r="402" spans="1:8" ht="14.25" hidden="1">
      <c r="A402" s="220"/>
      <c r="B402" s="221"/>
      <c r="C402" s="158"/>
      <c r="D402" s="158"/>
      <c r="E402" s="159"/>
      <c r="F402" s="159"/>
      <c r="G402" s="120">
        <f t="shared" si="12"/>
        <v>0</v>
      </c>
      <c r="H402" s="120">
        <f t="shared" si="12"/>
        <v>0</v>
      </c>
    </row>
    <row r="403" spans="1:8" ht="14.25" hidden="1">
      <c r="A403" s="220"/>
      <c r="B403" s="221"/>
      <c r="C403" s="158"/>
      <c r="D403" s="158"/>
      <c r="E403" s="159"/>
      <c r="F403" s="159"/>
      <c r="G403" s="120">
        <f t="shared" si="12"/>
        <v>0</v>
      </c>
      <c r="H403" s="120">
        <f t="shared" si="12"/>
        <v>0</v>
      </c>
    </row>
    <row r="404" spans="1:8" ht="14.25" hidden="1">
      <c r="A404" s="220"/>
      <c r="B404" s="221"/>
      <c r="C404" s="158"/>
      <c r="D404" s="158"/>
      <c r="E404" s="159"/>
      <c r="F404" s="159"/>
      <c r="G404" s="120">
        <f t="shared" si="12"/>
        <v>0</v>
      </c>
      <c r="H404" s="120">
        <f t="shared" si="12"/>
        <v>0</v>
      </c>
    </row>
    <row r="405" spans="1:8" ht="14.25" hidden="1">
      <c r="A405" s="220"/>
      <c r="B405" s="221"/>
      <c r="C405" s="158"/>
      <c r="D405" s="158"/>
      <c r="E405" s="159"/>
      <c r="F405" s="159"/>
      <c r="G405" s="120">
        <f t="shared" si="12"/>
        <v>0</v>
      </c>
      <c r="H405" s="120">
        <f t="shared" si="12"/>
        <v>0</v>
      </c>
    </row>
    <row r="406" spans="1:8" ht="14.25" hidden="1">
      <c r="A406" s="220"/>
      <c r="B406" s="221"/>
      <c r="C406" s="158"/>
      <c r="D406" s="158"/>
      <c r="E406" s="159"/>
      <c r="F406" s="159"/>
      <c r="G406" s="120">
        <f t="shared" si="12"/>
        <v>0</v>
      </c>
      <c r="H406" s="120">
        <f t="shared" si="12"/>
        <v>0</v>
      </c>
    </row>
    <row r="407" spans="1:8" ht="14.25" hidden="1">
      <c r="A407" s="220"/>
      <c r="B407" s="221"/>
      <c r="C407" s="158"/>
      <c r="D407" s="158"/>
      <c r="E407" s="159"/>
      <c r="F407" s="159"/>
      <c r="G407" s="120">
        <f t="shared" si="12"/>
        <v>0</v>
      </c>
      <c r="H407" s="120">
        <f t="shared" si="12"/>
        <v>0</v>
      </c>
    </row>
    <row r="408" spans="1:8" ht="14.25" hidden="1">
      <c r="A408" s="220"/>
      <c r="B408" s="221"/>
      <c r="C408" s="158"/>
      <c r="D408" s="158"/>
      <c r="E408" s="159"/>
      <c r="F408" s="159"/>
      <c r="G408" s="120">
        <f t="shared" si="12"/>
        <v>0</v>
      </c>
      <c r="H408" s="120">
        <f t="shared" si="12"/>
        <v>0</v>
      </c>
    </row>
    <row r="409" spans="1:8" ht="14.25" hidden="1">
      <c r="A409" s="220"/>
      <c r="B409" s="221"/>
      <c r="C409" s="158"/>
      <c r="D409" s="158"/>
      <c r="E409" s="159"/>
      <c r="F409" s="159"/>
      <c r="G409" s="120">
        <f t="shared" si="12"/>
        <v>0</v>
      </c>
      <c r="H409" s="120">
        <f t="shared" si="12"/>
        <v>0</v>
      </c>
    </row>
    <row r="410" spans="1:8" ht="14.25" hidden="1">
      <c r="A410" s="220"/>
      <c r="B410" s="221"/>
      <c r="C410" s="158"/>
      <c r="D410" s="158"/>
      <c r="E410" s="159"/>
      <c r="F410" s="159"/>
      <c r="G410" s="120">
        <f t="shared" si="12"/>
        <v>0</v>
      </c>
      <c r="H410" s="120">
        <f t="shared" si="12"/>
        <v>0</v>
      </c>
    </row>
    <row r="411" spans="1:8" ht="14.25" hidden="1">
      <c r="A411" s="220"/>
      <c r="B411" s="221"/>
      <c r="C411" s="158"/>
      <c r="D411" s="158"/>
      <c r="E411" s="159"/>
      <c r="F411" s="159"/>
      <c r="G411" s="120">
        <f t="shared" si="12"/>
        <v>0</v>
      </c>
      <c r="H411" s="120">
        <f t="shared" si="12"/>
        <v>0</v>
      </c>
    </row>
    <row r="412" spans="1:8" ht="14.25" hidden="1">
      <c r="A412" s="220"/>
      <c r="B412" s="221"/>
      <c r="C412" s="158"/>
      <c r="D412" s="158"/>
      <c r="E412" s="159"/>
      <c r="F412" s="159"/>
      <c r="G412" s="120">
        <f t="shared" si="12"/>
        <v>0</v>
      </c>
      <c r="H412" s="120">
        <f t="shared" si="12"/>
        <v>0</v>
      </c>
    </row>
    <row r="413" spans="1:8" ht="14.25" hidden="1">
      <c r="A413" s="220"/>
      <c r="B413" s="221"/>
      <c r="C413" s="158"/>
      <c r="D413" s="158"/>
      <c r="E413" s="159"/>
      <c r="F413" s="159"/>
      <c r="G413" s="120">
        <f t="shared" si="12"/>
        <v>0</v>
      </c>
      <c r="H413" s="120">
        <f t="shared" si="12"/>
        <v>0</v>
      </c>
    </row>
    <row r="414" spans="1:8" ht="14.25" hidden="1">
      <c r="A414" s="220"/>
      <c r="B414" s="221"/>
      <c r="C414" s="158"/>
      <c r="D414" s="158"/>
      <c r="E414" s="159"/>
      <c r="F414" s="159"/>
      <c r="G414" s="120">
        <f t="shared" si="12"/>
        <v>0</v>
      </c>
      <c r="H414" s="120">
        <f t="shared" si="12"/>
        <v>0</v>
      </c>
    </row>
    <row r="415" spans="1:8" ht="14.25" hidden="1">
      <c r="A415" s="220"/>
      <c r="B415" s="221"/>
      <c r="C415" s="158"/>
      <c r="D415" s="158"/>
      <c r="E415" s="159"/>
      <c r="F415" s="159"/>
      <c r="G415" s="120">
        <f t="shared" si="12"/>
        <v>0</v>
      </c>
      <c r="H415" s="120">
        <f t="shared" si="12"/>
        <v>0</v>
      </c>
    </row>
    <row r="416" spans="1:8" ht="14.25" hidden="1">
      <c r="A416" s="220"/>
      <c r="B416" s="221"/>
      <c r="C416" s="158"/>
      <c r="D416" s="158"/>
      <c r="E416" s="159"/>
      <c r="F416" s="159"/>
      <c r="G416" s="120">
        <f t="shared" si="12"/>
        <v>0</v>
      </c>
      <c r="H416" s="120">
        <f t="shared" si="12"/>
        <v>0</v>
      </c>
    </row>
    <row r="417" spans="1:8" ht="14.25" hidden="1">
      <c r="A417" s="220"/>
      <c r="B417" s="221"/>
      <c r="C417" s="158"/>
      <c r="D417" s="158"/>
      <c r="E417" s="159"/>
      <c r="F417" s="159"/>
      <c r="G417" s="120">
        <f t="shared" si="12"/>
        <v>0</v>
      </c>
      <c r="H417" s="120">
        <f t="shared" si="12"/>
        <v>0</v>
      </c>
    </row>
    <row r="418" spans="1:8" ht="14.25" hidden="1">
      <c r="A418" s="220"/>
      <c r="B418" s="221"/>
      <c r="C418" s="158"/>
      <c r="D418" s="158"/>
      <c r="E418" s="159"/>
      <c r="F418" s="159"/>
      <c r="G418" s="120">
        <f t="shared" si="12"/>
        <v>0</v>
      </c>
      <c r="H418" s="120">
        <f t="shared" si="12"/>
        <v>0</v>
      </c>
    </row>
    <row r="419" spans="1:8" ht="14.25" hidden="1">
      <c r="A419" s="220"/>
      <c r="B419" s="221"/>
      <c r="C419" s="158"/>
      <c r="D419" s="158"/>
      <c r="E419" s="159"/>
      <c r="F419" s="159"/>
      <c r="G419" s="120">
        <f t="shared" si="12"/>
        <v>0</v>
      </c>
      <c r="H419" s="120">
        <f t="shared" si="12"/>
        <v>0</v>
      </c>
    </row>
    <row r="420" spans="1:8" ht="14.25" hidden="1">
      <c r="A420" s="220"/>
      <c r="B420" s="221"/>
      <c r="C420" s="158"/>
      <c r="D420" s="158"/>
      <c r="E420" s="159"/>
      <c r="F420" s="159"/>
      <c r="G420" s="120">
        <f t="shared" si="12"/>
        <v>0</v>
      </c>
      <c r="H420" s="120">
        <f t="shared" si="12"/>
        <v>0</v>
      </c>
    </row>
    <row r="421" spans="1:8" ht="14.25" hidden="1">
      <c r="A421" s="220"/>
      <c r="B421" s="221"/>
      <c r="C421" s="158"/>
      <c r="D421" s="158"/>
      <c r="E421" s="159"/>
      <c r="F421" s="159"/>
      <c r="G421" s="120">
        <f t="shared" si="12"/>
        <v>0</v>
      </c>
      <c r="H421" s="120">
        <f t="shared" si="12"/>
        <v>0</v>
      </c>
    </row>
    <row r="422" spans="1:8" ht="14.25" hidden="1">
      <c r="A422" s="220"/>
      <c r="B422" s="221"/>
      <c r="C422" s="158"/>
      <c r="D422" s="158"/>
      <c r="E422" s="159"/>
      <c r="F422" s="159"/>
      <c r="G422" s="120">
        <f t="shared" si="12"/>
        <v>0</v>
      </c>
      <c r="H422" s="120">
        <f t="shared" si="12"/>
        <v>0</v>
      </c>
    </row>
    <row r="423" spans="1:8" ht="14.25" hidden="1">
      <c r="A423" s="220"/>
      <c r="B423" s="221"/>
      <c r="C423" s="158"/>
      <c r="D423" s="158"/>
      <c r="E423" s="159"/>
      <c r="F423" s="159"/>
      <c r="G423" s="120">
        <f t="shared" si="12"/>
        <v>0</v>
      </c>
      <c r="H423" s="120">
        <f t="shared" si="12"/>
        <v>0</v>
      </c>
    </row>
    <row r="424" spans="1:8" ht="14.25" hidden="1">
      <c r="A424" s="220"/>
      <c r="B424" s="221"/>
      <c r="C424" s="158"/>
      <c r="D424" s="158"/>
      <c r="E424" s="159"/>
      <c r="F424" s="159"/>
      <c r="G424" s="120">
        <f t="shared" si="12"/>
        <v>0</v>
      </c>
      <c r="H424" s="120">
        <f t="shared" si="12"/>
        <v>0</v>
      </c>
    </row>
    <row r="425" spans="1:8" ht="14.25" hidden="1">
      <c r="A425" s="220"/>
      <c r="B425" s="221"/>
      <c r="C425" s="158"/>
      <c r="D425" s="158"/>
      <c r="E425" s="159"/>
      <c r="F425" s="159"/>
      <c r="G425" s="120">
        <f t="shared" si="12"/>
        <v>0</v>
      </c>
      <c r="H425" s="120">
        <f t="shared" si="12"/>
        <v>0</v>
      </c>
    </row>
    <row r="426" spans="1:8" ht="14.25" hidden="1">
      <c r="A426" s="220"/>
      <c r="B426" s="221"/>
      <c r="C426" s="158"/>
      <c r="D426" s="158"/>
      <c r="E426" s="159"/>
      <c r="F426" s="159"/>
      <c r="G426" s="120">
        <f t="shared" si="12"/>
        <v>0</v>
      </c>
      <c r="H426" s="120">
        <f t="shared" si="12"/>
        <v>0</v>
      </c>
    </row>
    <row r="427" spans="1:8" ht="14.25" hidden="1">
      <c r="A427" s="220"/>
      <c r="B427" s="221"/>
      <c r="C427" s="158"/>
      <c r="D427" s="158"/>
      <c r="E427" s="159"/>
      <c r="F427" s="159"/>
      <c r="G427" s="120">
        <f t="shared" si="12"/>
        <v>0</v>
      </c>
      <c r="H427" s="120">
        <f t="shared" si="12"/>
        <v>0</v>
      </c>
    </row>
    <row r="428" spans="1:8" ht="14.25" hidden="1">
      <c r="A428" s="220"/>
      <c r="B428" s="221"/>
      <c r="C428" s="158"/>
      <c r="D428" s="158"/>
      <c r="E428" s="159"/>
      <c r="F428" s="159"/>
      <c r="G428" s="120">
        <f t="shared" si="12"/>
        <v>0</v>
      </c>
      <c r="H428" s="120">
        <f t="shared" si="12"/>
        <v>0</v>
      </c>
    </row>
    <row r="429" spans="1:8" ht="14.25" hidden="1">
      <c r="A429" s="220"/>
      <c r="B429" s="221"/>
      <c r="C429" s="158"/>
      <c r="D429" s="158"/>
      <c r="E429" s="159"/>
      <c r="F429" s="159"/>
      <c r="G429" s="120">
        <f t="shared" si="12"/>
        <v>0</v>
      </c>
      <c r="H429" s="120">
        <f t="shared" si="12"/>
        <v>0</v>
      </c>
    </row>
    <row r="430" spans="1:8" ht="14.25" hidden="1">
      <c r="A430" s="220"/>
      <c r="B430" s="221"/>
      <c r="C430" s="158"/>
      <c r="D430" s="158"/>
      <c r="E430" s="159"/>
      <c r="F430" s="159"/>
      <c r="G430" s="120">
        <f t="shared" si="12"/>
        <v>0</v>
      </c>
      <c r="H430" s="120">
        <f t="shared" si="12"/>
        <v>0</v>
      </c>
    </row>
    <row r="431" spans="1:8" ht="14.25" hidden="1">
      <c r="A431" s="220"/>
      <c r="B431" s="221"/>
      <c r="C431" s="158"/>
      <c r="D431" s="158"/>
      <c r="E431" s="159"/>
      <c r="F431" s="159"/>
      <c r="G431" s="120">
        <f t="shared" si="12"/>
        <v>0</v>
      </c>
      <c r="H431" s="120">
        <f t="shared" si="12"/>
        <v>0</v>
      </c>
    </row>
    <row r="432" spans="1:8" ht="14.25" hidden="1">
      <c r="A432" s="220"/>
      <c r="B432" s="221"/>
      <c r="C432" s="158"/>
      <c r="D432" s="158"/>
      <c r="E432" s="159"/>
      <c r="F432" s="159"/>
      <c r="G432" s="120">
        <f t="shared" si="12"/>
        <v>0</v>
      </c>
      <c r="H432" s="120">
        <f t="shared" si="12"/>
        <v>0</v>
      </c>
    </row>
    <row r="433" spans="1:8" ht="14.25" hidden="1">
      <c r="A433" s="220"/>
      <c r="B433" s="221"/>
      <c r="C433" s="158"/>
      <c r="D433" s="158"/>
      <c r="E433" s="159"/>
      <c r="F433" s="159"/>
      <c r="G433" s="120">
        <f t="shared" si="12"/>
        <v>0</v>
      </c>
      <c r="H433" s="120">
        <f t="shared" si="12"/>
        <v>0</v>
      </c>
    </row>
    <row r="434" spans="1:8" ht="14.25" hidden="1">
      <c r="A434" s="220"/>
      <c r="B434" s="221"/>
      <c r="C434" s="158"/>
      <c r="D434" s="158"/>
      <c r="E434" s="159"/>
      <c r="F434" s="159"/>
      <c r="G434" s="120">
        <f t="shared" si="12"/>
        <v>0</v>
      </c>
      <c r="H434" s="120">
        <f t="shared" si="12"/>
        <v>0</v>
      </c>
    </row>
    <row r="435" spans="1:8" ht="14.25" hidden="1">
      <c r="A435" s="220"/>
      <c r="B435" s="221"/>
      <c r="C435" s="158"/>
      <c r="D435" s="158"/>
      <c r="E435" s="159"/>
      <c r="F435" s="159"/>
      <c r="G435" s="120">
        <f t="shared" si="12"/>
        <v>0</v>
      </c>
      <c r="H435" s="120">
        <f t="shared" si="12"/>
        <v>0</v>
      </c>
    </row>
    <row r="436" spans="1:8" ht="14.25" hidden="1">
      <c r="A436" s="220"/>
      <c r="B436" s="221"/>
      <c r="C436" s="158"/>
      <c r="D436" s="158"/>
      <c r="E436" s="159"/>
      <c r="F436" s="159"/>
      <c r="G436" s="120">
        <f t="shared" si="12"/>
        <v>0</v>
      </c>
      <c r="H436" s="120">
        <f t="shared" si="12"/>
        <v>0</v>
      </c>
    </row>
    <row r="437" spans="1:8" ht="14.25" hidden="1">
      <c r="A437" s="220"/>
      <c r="B437" s="221"/>
      <c r="C437" s="158"/>
      <c r="D437" s="158"/>
      <c r="E437" s="159"/>
      <c r="F437" s="159"/>
      <c r="G437" s="120">
        <f t="shared" si="12"/>
        <v>0</v>
      </c>
      <c r="H437" s="120">
        <f t="shared" si="12"/>
        <v>0</v>
      </c>
    </row>
    <row r="438" spans="1:8" ht="14.25" hidden="1">
      <c r="A438" s="220"/>
      <c r="B438" s="221"/>
      <c r="C438" s="158"/>
      <c r="D438" s="158"/>
      <c r="E438" s="159"/>
      <c r="F438" s="159"/>
      <c r="G438" s="120">
        <f t="shared" si="12"/>
        <v>0</v>
      </c>
      <c r="H438" s="120">
        <f t="shared" si="12"/>
        <v>0</v>
      </c>
    </row>
    <row r="439" spans="1:8" ht="14.25" hidden="1">
      <c r="A439" s="220"/>
      <c r="B439" s="221"/>
      <c r="C439" s="158"/>
      <c r="D439" s="158"/>
      <c r="E439" s="159"/>
      <c r="F439" s="159"/>
      <c r="G439" s="120">
        <f t="shared" si="12"/>
        <v>0</v>
      </c>
      <c r="H439" s="120">
        <f t="shared" si="12"/>
        <v>0</v>
      </c>
    </row>
    <row r="440" spans="1:8" ht="14.25" hidden="1">
      <c r="A440" s="220"/>
      <c r="B440" s="221"/>
      <c r="C440" s="158"/>
      <c r="D440" s="158"/>
      <c r="E440" s="159"/>
      <c r="F440" s="159"/>
      <c r="G440" s="120">
        <f t="shared" si="12"/>
        <v>0</v>
      </c>
      <c r="H440" s="120">
        <f t="shared" si="12"/>
        <v>0</v>
      </c>
    </row>
    <row r="441" spans="1:8" ht="14.25" hidden="1">
      <c r="A441" s="220"/>
      <c r="B441" s="221"/>
      <c r="C441" s="158"/>
      <c r="D441" s="158"/>
      <c r="E441" s="159"/>
      <c r="F441" s="159"/>
      <c r="G441" s="120">
        <f t="shared" si="12"/>
        <v>0</v>
      </c>
      <c r="H441" s="120">
        <f t="shared" si="12"/>
        <v>0</v>
      </c>
    </row>
    <row r="442" spans="1:8" ht="14.25" hidden="1">
      <c r="A442" s="220"/>
      <c r="B442" s="221"/>
      <c r="C442" s="158"/>
      <c r="D442" s="158"/>
      <c r="E442" s="159"/>
      <c r="F442" s="159"/>
      <c r="G442" s="120">
        <f t="shared" si="12"/>
        <v>0</v>
      </c>
      <c r="H442" s="120">
        <f t="shared" si="12"/>
        <v>0</v>
      </c>
    </row>
    <row r="443" spans="1:8" ht="14.25" hidden="1">
      <c r="A443" s="220"/>
      <c r="B443" s="221"/>
      <c r="C443" s="158"/>
      <c r="D443" s="158"/>
      <c r="E443" s="159"/>
      <c r="F443" s="159"/>
      <c r="G443" s="120">
        <f t="shared" si="12"/>
        <v>0</v>
      </c>
      <c r="H443" s="120">
        <f t="shared" si="12"/>
        <v>0</v>
      </c>
    </row>
    <row r="444" spans="1:8" ht="14.25" hidden="1">
      <c r="A444" s="220"/>
      <c r="B444" s="221"/>
      <c r="C444" s="158"/>
      <c r="D444" s="158"/>
      <c r="E444" s="159"/>
      <c r="F444" s="159"/>
      <c r="G444" s="120">
        <f t="shared" si="12"/>
        <v>0</v>
      </c>
      <c r="H444" s="120">
        <f t="shared" si="12"/>
        <v>0</v>
      </c>
    </row>
    <row r="445" spans="1:8" ht="14.25" hidden="1">
      <c r="A445" s="220"/>
      <c r="B445" s="221"/>
      <c r="C445" s="158"/>
      <c r="D445" s="158"/>
      <c r="E445" s="159"/>
      <c r="F445" s="159"/>
      <c r="G445" s="120">
        <f t="shared" si="12"/>
        <v>0</v>
      </c>
      <c r="H445" s="120">
        <f t="shared" si="12"/>
        <v>0</v>
      </c>
    </row>
    <row r="446" spans="1:8" ht="14.25" hidden="1">
      <c r="A446" s="220"/>
      <c r="B446" s="221"/>
      <c r="C446" s="158"/>
      <c r="D446" s="158"/>
      <c r="E446" s="159"/>
      <c r="F446" s="159"/>
      <c r="G446" s="120">
        <f t="shared" si="12"/>
        <v>0</v>
      </c>
      <c r="H446" s="120">
        <f t="shared" si="12"/>
        <v>0</v>
      </c>
    </row>
    <row r="447" spans="1:8" ht="14.25" hidden="1">
      <c r="A447" s="220"/>
      <c r="B447" s="221"/>
      <c r="C447" s="158"/>
      <c r="D447" s="158"/>
      <c r="E447" s="159"/>
      <c r="F447" s="159"/>
      <c r="G447" s="120">
        <f t="shared" si="12"/>
        <v>0</v>
      </c>
      <c r="H447" s="120">
        <f t="shared" si="12"/>
        <v>0</v>
      </c>
    </row>
    <row r="448" spans="1:8" ht="14.25" hidden="1">
      <c r="A448" s="220"/>
      <c r="B448" s="221"/>
      <c r="C448" s="158"/>
      <c r="D448" s="158"/>
      <c r="E448" s="159"/>
      <c r="F448" s="159"/>
      <c r="G448" s="120">
        <f t="shared" si="12"/>
        <v>0</v>
      </c>
      <c r="H448" s="120">
        <f t="shared" si="12"/>
        <v>0</v>
      </c>
    </row>
    <row r="449" spans="1:8" ht="14.25" hidden="1">
      <c r="A449" s="220"/>
      <c r="B449" s="221"/>
      <c r="C449" s="158"/>
      <c r="D449" s="158"/>
      <c r="E449" s="159"/>
      <c r="F449" s="159"/>
      <c r="G449" s="120">
        <f t="shared" si="12"/>
        <v>0</v>
      </c>
      <c r="H449" s="120">
        <f t="shared" si="12"/>
        <v>0</v>
      </c>
    </row>
    <row r="450" spans="1:8" ht="14.25" hidden="1">
      <c r="A450" s="220"/>
      <c r="B450" s="221"/>
      <c r="C450" s="158"/>
      <c r="D450" s="158"/>
      <c r="E450" s="159"/>
      <c r="F450" s="159"/>
      <c r="G450" s="120">
        <f t="shared" si="12"/>
        <v>0</v>
      </c>
      <c r="H450" s="120">
        <f t="shared" si="12"/>
        <v>0</v>
      </c>
    </row>
    <row r="451" spans="1:8" ht="14.25" hidden="1">
      <c r="A451" s="220"/>
      <c r="B451" s="221"/>
      <c r="C451" s="158"/>
      <c r="D451" s="158"/>
      <c r="E451" s="159"/>
      <c r="F451" s="159"/>
      <c r="G451" s="120">
        <f t="shared" si="12"/>
        <v>0</v>
      </c>
      <c r="H451" s="120">
        <f t="shared" si="12"/>
        <v>0</v>
      </c>
    </row>
    <row r="452" spans="1:8" ht="14.25" hidden="1">
      <c r="A452" s="220"/>
      <c r="B452" s="221"/>
      <c r="C452" s="158"/>
      <c r="D452" s="158"/>
      <c r="E452" s="159"/>
      <c r="F452" s="159"/>
      <c r="G452" s="120">
        <f t="shared" si="12"/>
        <v>0</v>
      </c>
      <c r="H452" s="120">
        <f t="shared" si="12"/>
        <v>0</v>
      </c>
    </row>
    <row r="453" spans="1:8" ht="14.25" hidden="1">
      <c r="A453" s="220"/>
      <c r="B453" s="221"/>
      <c r="C453" s="158"/>
      <c r="D453" s="158"/>
      <c r="E453" s="159"/>
      <c r="F453" s="159"/>
      <c r="G453" s="120">
        <f t="shared" si="12"/>
        <v>0</v>
      </c>
      <c r="H453" s="120">
        <f t="shared" si="12"/>
        <v>0</v>
      </c>
    </row>
    <row r="454" spans="1:8" ht="14.25" hidden="1">
      <c r="A454" s="220"/>
      <c r="B454" s="221"/>
      <c r="C454" s="158"/>
      <c r="D454" s="158"/>
      <c r="E454" s="159"/>
      <c r="F454" s="159"/>
      <c r="G454" s="120">
        <f t="shared" si="12"/>
        <v>0</v>
      </c>
      <c r="H454" s="120">
        <f t="shared" si="12"/>
        <v>0</v>
      </c>
    </row>
    <row r="455" spans="1:8" ht="14.25" hidden="1">
      <c r="A455" s="220"/>
      <c r="B455" s="221"/>
      <c r="C455" s="158"/>
      <c r="D455" s="158"/>
      <c r="E455" s="159"/>
      <c r="F455" s="159"/>
      <c r="G455" s="120">
        <f t="shared" si="12"/>
        <v>0</v>
      </c>
      <c r="H455" s="120">
        <f t="shared" si="12"/>
        <v>0</v>
      </c>
    </row>
    <row r="456" spans="1:8" ht="14.25" hidden="1">
      <c r="A456" s="220"/>
      <c r="B456" s="221"/>
      <c r="C456" s="158"/>
      <c r="D456" s="158"/>
      <c r="E456" s="159"/>
      <c r="F456" s="159"/>
      <c r="G456" s="120">
        <f t="shared" si="12"/>
        <v>0</v>
      </c>
      <c r="H456" s="120">
        <f t="shared" si="12"/>
        <v>0</v>
      </c>
    </row>
    <row r="457" spans="1:8" ht="14.25" hidden="1">
      <c r="A457" s="220"/>
      <c r="B457" s="221"/>
      <c r="C457" s="158"/>
      <c r="D457" s="158"/>
      <c r="E457" s="159"/>
      <c r="F457" s="159"/>
      <c r="G457" s="120">
        <f t="shared" si="12"/>
        <v>0</v>
      </c>
      <c r="H457" s="120">
        <f t="shared" si="12"/>
        <v>0</v>
      </c>
    </row>
    <row r="458" spans="1:8" ht="14.25" hidden="1">
      <c r="A458" s="220"/>
      <c r="B458" s="221"/>
      <c r="C458" s="158"/>
      <c r="D458" s="158"/>
      <c r="E458" s="159"/>
      <c r="F458" s="159"/>
      <c r="G458" s="120">
        <f t="shared" si="12"/>
        <v>0</v>
      </c>
      <c r="H458" s="120">
        <f t="shared" si="12"/>
        <v>0</v>
      </c>
    </row>
    <row r="459" spans="1:8" ht="14.25" hidden="1">
      <c r="A459" s="220"/>
      <c r="B459" s="221"/>
      <c r="C459" s="158"/>
      <c r="D459" s="158"/>
      <c r="E459" s="159"/>
      <c r="F459" s="159"/>
      <c r="G459" s="120">
        <f t="shared" si="12"/>
        <v>0</v>
      </c>
      <c r="H459" s="120">
        <f t="shared" si="12"/>
        <v>0</v>
      </c>
    </row>
    <row r="460" spans="1:8" ht="14.25" hidden="1">
      <c r="A460" s="220"/>
      <c r="B460" s="221"/>
      <c r="C460" s="158"/>
      <c r="D460" s="158"/>
      <c r="E460" s="159"/>
      <c r="F460" s="159"/>
      <c r="G460" s="120">
        <f t="shared" si="12"/>
        <v>0</v>
      </c>
      <c r="H460" s="120">
        <f t="shared" si="12"/>
        <v>0</v>
      </c>
    </row>
    <row r="461" spans="1:8" ht="14.25" hidden="1">
      <c r="A461" s="220"/>
      <c r="B461" s="221"/>
      <c r="C461" s="158"/>
      <c r="D461" s="158"/>
      <c r="E461" s="159"/>
      <c r="F461" s="159"/>
      <c r="G461" s="120">
        <f t="shared" si="12"/>
        <v>0</v>
      </c>
      <c r="H461" s="120">
        <f t="shared" si="12"/>
        <v>0</v>
      </c>
    </row>
    <row r="462" spans="1:8" ht="14.25" hidden="1">
      <c r="A462" s="220"/>
      <c r="B462" s="221"/>
      <c r="C462" s="158"/>
      <c r="D462" s="158"/>
      <c r="E462" s="159"/>
      <c r="F462" s="159"/>
      <c r="G462" s="120">
        <f t="shared" si="12"/>
        <v>0</v>
      </c>
      <c r="H462" s="120">
        <f t="shared" si="12"/>
        <v>0</v>
      </c>
    </row>
    <row r="463" spans="1:8" ht="14.25" hidden="1">
      <c r="A463" s="220"/>
      <c r="B463" s="221"/>
      <c r="C463" s="158"/>
      <c r="D463" s="158"/>
      <c r="E463" s="159"/>
      <c r="F463" s="159"/>
      <c r="G463" s="120">
        <f t="shared" si="12"/>
        <v>0</v>
      </c>
      <c r="H463" s="120">
        <f t="shared" si="12"/>
        <v>0</v>
      </c>
    </row>
    <row r="464" spans="1:8" ht="14.25" hidden="1">
      <c r="A464" s="220"/>
      <c r="B464" s="221"/>
      <c r="C464" s="158"/>
      <c r="D464" s="158"/>
      <c r="E464" s="159"/>
      <c r="F464" s="159"/>
      <c r="G464" s="120">
        <f t="shared" si="12"/>
        <v>0</v>
      </c>
      <c r="H464" s="120">
        <f t="shared" si="12"/>
        <v>0</v>
      </c>
    </row>
    <row r="465" spans="1:8" ht="14.25" hidden="1">
      <c r="A465" s="220"/>
      <c r="B465" s="221"/>
      <c r="C465" s="158"/>
      <c r="D465" s="158"/>
      <c r="E465" s="159"/>
      <c r="F465" s="159"/>
      <c r="G465" s="120">
        <f t="shared" ref="G465:H478" si="13">C465+E465</f>
        <v>0</v>
      </c>
      <c r="H465" s="120">
        <f t="shared" si="13"/>
        <v>0</v>
      </c>
    </row>
    <row r="466" spans="1:8" ht="14.25" hidden="1">
      <c r="A466" s="220"/>
      <c r="B466" s="221"/>
      <c r="C466" s="158"/>
      <c r="D466" s="158"/>
      <c r="E466" s="159"/>
      <c r="F466" s="159"/>
      <c r="G466" s="120">
        <f t="shared" si="13"/>
        <v>0</v>
      </c>
      <c r="H466" s="120">
        <f t="shared" si="13"/>
        <v>0</v>
      </c>
    </row>
    <row r="467" spans="1:8" ht="14.25" hidden="1">
      <c r="A467" s="220"/>
      <c r="B467" s="221"/>
      <c r="C467" s="158"/>
      <c r="D467" s="158"/>
      <c r="E467" s="159"/>
      <c r="F467" s="159"/>
      <c r="G467" s="120">
        <f t="shared" si="13"/>
        <v>0</v>
      </c>
      <c r="H467" s="120">
        <f t="shared" si="13"/>
        <v>0</v>
      </c>
    </row>
    <row r="468" spans="1:8" ht="14.25" hidden="1">
      <c r="A468" s="220"/>
      <c r="B468" s="221"/>
      <c r="C468" s="158"/>
      <c r="D468" s="158"/>
      <c r="E468" s="159"/>
      <c r="F468" s="159"/>
      <c r="G468" s="120">
        <f t="shared" si="13"/>
        <v>0</v>
      </c>
      <c r="H468" s="120">
        <f t="shared" si="13"/>
        <v>0</v>
      </c>
    </row>
    <row r="469" spans="1:8" ht="14.25" hidden="1">
      <c r="A469" s="220"/>
      <c r="B469" s="221"/>
      <c r="C469" s="158"/>
      <c r="D469" s="158"/>
      <c r="E469" s="159"/>
      <c r="F469" s="159"/>
      <c r="G469" s="120">
        <f t="shared" si="13"/>
        <v>0</v>
      </c>
      <c r="H469" s="120">
        <f t="shared" si="13"/>
        <v>0</v>
      </c>
    </row>
    <row r="470" spans="1:8" ht="14.25" hidden="1">
      <c r="A470" s="220"/>
      <c r="B470" s="221"/>
      <c r="C470" s="158"/>
      <c r="D470" s="158"/>
      <c r="E470" s="159"/>
      <c r="F470" s="159"/>
      <c r="G470" s="120">
        <f t="shared" si="13"/>
        <v>0</v>
      </c>
      <c r="H470" s="120">
        <f t="shared" si="13"/>
        <v>0</v>
      </c>
    </row>
    <row r="471" spans="1:8" ht="14.25" hidden="1">
      <c r="A471" s="220"/>
      <c r="B471" s="221"/>
      <c r="C471" s="158"/>
      <c r="D471" s="158"/>
      <c r="E471" s="159"/>
      <c r="F471" s="159"/>
      <c r="G471" s="120">
        <f t="shared" si="13"/>
        <v>0</v>
      </c>
      <c r="H471" s="120">
        <f t="shared" si="13"/>
        <v>0</v>
      </c>
    </row>
    <row r="472" spans="1:8" ht="14.25" hidden="1">
      <c r="A472" s="220"/>
      <c r="B472" s="221"/>
      <c r="C472" s="158"/>
      <c r="D472" s="158"/>
      <c r="E472" s="159"/>
      <c r="F472" s="159"/>
      <c r="G472" s="120">
        <f t="shared" si="13"/>
        <v>0</v>
      </c>
      <c r="H472" s="120">
        <f t="shared" si="13"/>
        <v>0</v>
      </c>
    </row>
    <row r="473" spans="1:8" ht="14.25" hidden="1">
      <c r="A473" s="220"/>
      <c r="B473" s="221"/>
      <c r="C473" s="158"/>
      <c r="D473" s="158"/>
      <c r="E473" s="159"/>
      <c r="F473" s="159"/>
      <c r="G473" s="120">
        <f t="shared" si="13"/>
        <v>0</v>
      </c>
      <c r="H473" s="120">
        <f t="shared" si="13"/>
        <v>0</v>
      </c>
    </row>
    <row r="474" spans="1:8" ht="14.25" hidden="1">
      <c r="A474" s="220"/>
      <c r="B474" s="221"/>
      <c r="C474" s="158"/>
      <c r="D474" s="158"/>
      <c r="E474" s="159"/>
      <c r="F474" s="159"/>
      <c r="G474" s="120">
        <f t="shared" si="13"/>
        <v>0</v>
      </c>
      <c r="H474" s="120">
        <f t="shared" si="13"/>
        <v>0</v>
      </c>
    </row>
    <row r="475" spans="1:8">
      <c r="A475" s="453" t="s">
        <v>3773</v>
      </c>
      <c r="B475" s="221" t="s">
        <v>3774</v>
      </c>
      <c r="C475" s="158">
        <v>1</v>
      </c>
      <c r="D475" s="158">
        <v>3</v>
      </c>
      <c r="E475" s="159"/>
      <c r="F475" s="159"/>
      <c r="G475" s="120">
        <f t="shared" si="13"/>
        <v>1</v>
      </c>
      <c r="H475" s="120">
        <f t="shared" si="13"/>
        <v>3</v>
      </c>
    </row>
    <row r="476" spans="1:8">
      <c r="A476" s="157" t="s">
        <v>3775</v>
      </c>
      <c r="B476" s="223" t="s">
        <v>3776</v>
      </c>
      <c r="C476" s="223">
        <v>20</v>
      </c>
      <c r="D476" s="223">
        <v>20</v>
      </c>
      <c r="E476" s="120"/>
      <c r="F476" s="120"/>
      <c r="G476" s="120">
        <f t="shared" si="13"/>
        <v>20</v>
      </c>
      <c r="H476" s="120">
        <f t="shared" si="13"/>
        <v>20</v>
      </c>
    </row>
    <row r="477" spans="1:8">
      <c r="A477" s="157" t="s">
        <v>3777</v>
      </c>
      <c r="B477" s="223" t="s">
        <v>3778</v>
      </c>
      <c r="C477" s="223">
        <v>6</v>
      </c>
      <c r="D477" s="223">
        <v>10</v>
      </c>
      <c r="E477" s="120"/>
      <c r="F477" s="120"/>
      <c r="G477" s="120">
        <f t="shared" si="13"/>
        <v>6</v>
      </c>
      <c r="H477" s="120">
        <f t="shared" si="13"/>
        <v>10</v>
      </c>
    </row>
    <row r="478" spans="1:8">
      <c r="A478" s="453" t="s">
        <v>3779</v>
      </c>
      <c r="B478" s="224" t="s">
        <v>3780</v>
      </c>
      <c r="C478" s="224">
        <v>0</v>
      </c>
      <c r="D478" s="224">
        <v>5</v>
      </c>
      <c r="E478" s="225"/>
      <c r="F478" s="225"/>
      <c r="G478" s="120">
        <f t="shared" si="13"/>
        <v>0</v>
      </c>
      <c r="H478" s="120">
        <f t="shared" si="13"/>
        <v>5</v>
      </c>
    </row>
    <row r="479" spans="1:8" ht="14.25">
      <c r="A479" s="219"/>
      <c r="B479" s="223"/>
      <c r="C479" s="223"/>
      <c r="D479" s="223"/>
      <c r="E479" s="120"/>
      <c r="F479" s="120"/>
      <c r="G479" s="120"/>
      <c r="H479" s="120"/>
    </row>
    <row r="480" spans="1:8">
      <c r="A480" s="121"/>
      <c r="B480" s="158"/>
      <c r="C480" s="158"/>
      <c r="D480" s="158"/>
      <c r="E480" s="159"/>
      <c r="F480" s="159"/>
      <c r="G480" s="120"/>
      <c r="H480" s="159"/>
    </row>
    <row r="481" spans="1:8" ht="14.25">
      <c r="A481" s="129" t="s">
        <v>3068</v>
      </c>
      <c r="B481" s="226"/>
      <c r="C481" s="226"/>
      <c r="D481" s="226"/>
      <c r="E481" s="226"/>
      <c r="F481" s="226"/>
      <c r="G481" s="226"/>
      <c r="H481" s="227"/>
    </row>
    <row r="482" spans="1:8" ht="14.25">
      <c r="A482" s="219" t="s">
        <v>3069</v>
      </c>
      <c r="B482" s="158" t="s">
        <v>3070</v>
      </c>
      <c r="C482" s="158"/>
      <c r="D482" s="158"/>
      <c r="E482" s="159"/>
      <c r="F482" s="159"/>
      <c r="G482" s="120"/>
      <c r="H482" s="159"/>
    </row>
    <row r="483" spans="1:8" ht="14.25">
      <c r="A483" s="219" t="s">
        <v>3071</v>
      </c>
      <c r="B483" s="158" t="s">
        <v>3072</v>
      </c>
      <c r="C483" s="158"/>
      <c r="D483" s="158"/>
      <c r="E483" s="159"/>
      <c r="F483" s="159"/>
      <c r="G483" s="120"/>
      <c r="H483" s="159"/>
    </row>
    <row r="484" spans="1:8" ht="14.25">
      <c r="A484" s="219" t="s">
        <v>3073</v>
      </c>
      <c r="B484" s="158" t="s">
        <v>3074</v>
      </c>
      <c r="C484" s="158"/>
      <c r="D484" s="158"/>
      <c r="E484" s="159"/>
      <c r="F484" s="159"/>
      <c r="G484" s="120"/>
      <c r="H484" s="159"/>
    </row>
    <row r="485" spans="1:8" ht="25.5">
      <c r="A485" s="219" t="s">
        <v>3075</v>
      </c>
      <c r="B485" s="158" t="s">
        <v>3076</v>
      </c>
      <c r="C485" s="158"/>
      <c r="D485" s="158"/>
      <c r="E485" s="159"/>
      <c r="F485" s="159"/>
      <c r="G485" s="120"/>
      <c r="H485" s="159"/>
    </row>
    <row r="486" spans="1:8" ht="14.25">
      <c r="A486" s="219" t="s">
        <v>3077</v>
      </c>
      <c r="B486" s="158" t="s">
        <v>3078</v>
      </c>
      <c r="C486" s="158"/>
      <c r="D486" s="158"/>
      <c r="E486" s="159"/>
      <c r="F486" s="159"/>
      <c r="G486" s="120"/>
      <c r="H486" s="159"/>
    </row>
    <row r="487" spans="1:8" ht="25.5">
      <c r="A487" s="219" t="s">
        <v>3079</v>
      </c>
      <c r="B487" s="158" t="s">
        <v>3080</v>
      </c>
      <c r="C487" s="158"/>
      <c r="D487" s="158"/>
      <c r="E487" s="159"/>
      <c r="F487" s="159"/>
      <c r="G487" s="120"/>
      <c r="H487" s="159"/>
    </row>
    <row r="488" spans="1:8" ht="51">
      <c r="A488" s="219" t="s">
        <v>3081</v>
      </c>
      <c r="B488" s="158" t="s">
        <v>3082</v>
      </c>
      <c r="C488" s="158"/>
      <c r="D488" s="158"/>
      <c r="E488" s="159"/>
      <c r="F488" s="159"/>
      <c r="G488" s="120"/>
      <c r="H488" s="159"/>
    </row>
    <row r="489" spans="1:8" ht="51">
      <c r="A489" s="219" t="s">
        <v>3083</v>
      </c>
      <c r="B489" s="158" t="s">
        <v>2274</v>
      </c>
      <c r="C489" s="158"/>
      <c r="D489" s="158"/>
      <c r="E489" s="159"/>
      <c r="F489" s="159"/>
      <c r="G489" s="120"/>
      <c r="H489" s="159"/>
    </row>
    <row r="490" spans="1:8" ht="25.5">
      <c r="A490" s="219" t="s">
        <v>2275</v>
      </c>
      <c r="B490" s="158" t="s">
        <v>2276</v>
      </c>
      <c r="C490" s="158"/>
      <c r="D490" s="158"/>
      <c r="E490" s="159"/>
      <c r="F490" s="159"/>
      <c r="G490" s="120"/>
      <c r="H490" s="159"/>
    </row>
    <row r="491" spans="1:8" ht="38.25">
      <c r="A491" s="219" t="s">
        <v>2277</v>
      </c>
      <c r="B491" s="158" t="s">
        <v>2278</v>
      </c>
      <c r="C491" s="158"/>
      <c r="D491" s="158"/>
      <c r="E491" s="159"/>
      <c r="F491" s="159"/>
      <c r="G491" s="120"/>
      <c r="H491" s="159"/>
    </row>
    <row r="492" spans="1:8" ht="76.5">
      <c r="A492" s="219" t="s">
        <v>2279</v>
      </c>
      <c r="B492" s="158" t="s">
        <v>2280</v>
      </c>
      <c r="C492" s="158"/>
      <c r="D492" s="158"/>
      <c r="E492" s="159"/>
      <c r="F492" s="159"/>
      <c r="G492" s="120"/>
      <c r="H492" s="159"/>
    </row>
    <row r="493" spans="1:8" ht="76.5">
      <c r="A493" s="219" t="s">
        <v>2281</v>
      </c>
      <c r="B493" s="158" t="s">
        <v>1948</v>
      </c>
      <c r="C493" s="158"/>
      <c r="D493" s="158"/>
      <c r="E493" s="159"/>
      <c r="F493" s="159"/>
      <c r="G493" s="120"/>
      <c r="H493" s="159"/>
    </row>
    <row r="494" spans="1:8">
      <c r="A494" s="129" t="s">
        <v>1949</v>
      </c>
      <c r="B494" s="228"/>
      <c r="C494" s="228"/>
      <c r="D494" s="228"/>
      <c r="E494" s="229"/>
      <c r="F494" s="229"/>
      <c r="G494" s="230"/>
      <c r="H494" s="229"/>
    </row>
    <row r="495" spans="1:8">
      <c r="A495" s="135" t="s">
        <v>1950</v>
      </c>
      <c r="B495" s="161"/>
      <c r="C495" s="449">
        <f t="shared" ref="C495:H495" si="14">SUM(C336:C478)</f>
        <v>54477</v>
      </c>
      <c r="D495" s="449">
        <f t="shared" si="14"/>
        <v>54721</v>
      </c>
      <c r="E495" s="449">
        <f t="shared" si="14"/>
        <v>0</v>
      </c>
      <c r="F495" s="449">
        <f t="shared" si="14"/>
        <v>0</v>
      </c>
      <c r="G495" s="449">
        <f t="shared" si="14"/>
        <v>54477</v>
      </c>
      <c r="H495" s="449">
        <f t="shared" si="14"/>
        <v>54721</v>
      </c>
    </row>
    <row r="496" spans="1:8" ht="12.75" customHeight="1">
      <c r="A496" s="756" t="s">
        <v>1951</v>
      </c>
      <c r="B496" s="756"/>
      <c r="C496" s="756"/>
      <c r="D496" s="756"/>
      <c r="E496" s="756"/>
      <c r="F496" s="756"/>
      <c r="G496" s="756"/>
      <c r="H496" s="756"/>
    </row>
    <row r="497" spans="1:8" ht="12.75" customHeight="1">
      <c r="A497" s="756" t="s">
        <v>1952</v>
      </c>
      <c r="B497" s="756"/>
      <c r="C497" s="756"/>
      <c r="D497" s="756"/>
      <c r="E497" s="756"/>
      <c r="F497" s="756"/>
      <c r="G497" s="756"/>
      <c r="H497" s="756"/>
    </row>
    <row r="499" spans="1:8">
      <c r="A499" s="33"/>
      <c r="B499" s="34" t="s">
        <v>2698</v>
      </c>
      <c r="C499" s="35">
        <f>[8]Kadar.ode.!C499</f>
        <v>0</v>
      </c>
      <c r="D499" s="36"/>
      <c r="E499" s="36"/>
      <c r="F499" s="36"/>
      <c r="G499" s="37"/>
      <c r="H499" s="187"/>
    </row>
    <row r="500" spans="1:8">
      <c r="A500" s="33"/>
      <c r="B500" s="34" t="s">
        <v>2700</v>
      </c>
      <c r="C500" s="35">
        <f>[8]Kadar.ode.!C500</f>
        <v>0</v>
      </c>
      <c r="D500" s="36"/>
      <c r="E500" s="36"/>
      <c r="F500" s="36"/>
      <c r="G500" s="37"/>
      <c r="H500" s="187"/>
    </row>
    <row r="501" spans="1:8">
      <c r="A501" s="33"/>
      <c r="B501" s="34"/>
      <c r="C501" s="35"/>
      <c r="D501" s="36"/>
      <c r="E501" s="36"/>
      <c r="F501" s="36"/>
      <c r="G501" s="37"/>
      <c r="H501" s="187"/>
    </row>
    <row r="502" spans="1:8" ht="14.25">
      <c r="A502" s="33"/>
      <c r="B502" s="34" t="s">
        <v>2704</v>
      </c>
      <c r="C502" s="3" t="s">
        <v>3476</v>
      </c>
      <c r="D502" s="4"/>
      <c r="E502" s="4"/>
      <c r="F502" s="4"/>
      <c r="G502" s="42"/>
      <c r="H502" s="187"/>
    </row>
    <row r="503" spans="1:8" ht="14.25">
      <c r="A503" s="33"/>
      <c r="B503" s="34" t="s">
        <v>3057</v>
      </c>
      <c r="C503" s="3" t="s">
        <v>1943</v>
      </c>
      <c r="D503" s="4"/>
      <c r="E503" s="4"/>
      <c r="F503" s="4"/>
      <c r="G503" s="42"/>
      <c r="H503" s="187"/>
    </row>
    <row r="504" spans="1:8" ht="15.75">
      <c r="A504" s="188"/>
      <c r="B504" s="188"/>
      <c r="C504" s="188"/>
      <c r="D504" s="188"/>
      <c r="E504" s="188"/>
      <c r="F504" s="188"/>
      <c r="G504" s="189"/>
      <c r="H504" s="189"/>
    </row>
    <row r="505" spans="1:8" ht="12.75" customHeight="1" thickBot="1">
      <c r="A505" s="742" t="s">
        <v>3065</v>
      </c>
      <c r="B505" s="742" t="s">
        <v>3066</v>
      </c>
      <c r="C505" s="740" t="s">
        <v>3060</v>
      </c>
      <c r="D505" s="740"/>
      <c r="E505" s="740" t="s">
        <v>3061</v>
      </c>
      <c r="F505" s="740"/>
      <c r="G505" s="740" t="s">
        <v>3008</v>
      </c>
      <c r="H505" s="740"/>
    </row>
    <row r="506" spans="1:8" ht="35.25" thickTop="1" thickBot="1">
      <c r="A506" s="742"/>
      <c r="B506" s="742"/>
      <c r="C506" s="128" t="s">
        <v>3037</v>
      </c>
      <c r="D506" s="128" t="s">
        <v>3038</v>
      </c>
      <c r="E506" s="128" t="s">
        <v>3037</v>
      </c>
      <c r="F506" s="128" t="s">
        <v>3038</v>
      </c>
      <c r="G506" s="128" t="s">
        <v>3037</v>
      </c>
      <c r="H506" s="128" t="s">
        <v>3038</v>
      </c>
    </row>
    <row r="507" spans="1:8" ht="15" thickTop="1">
      <c r="A507" s="214"/>
      <c r="B507" s="215" t="s">
        <v>3474</v>
      </c>
      <c r="C507" s="215"/>
      <c r="D507" s="215"/>
      <c r="E507" s="215"/>
      <c r="F507" s="215"/>
      <c r="G507" s="215"/>
      <c r="H507" s="216"/>
    </row>
    <row r="508" spans="1:8">
      <c r="A508" s="217"/>
      <c r="B508" s="218"/>
      <c r="C508" s="158"/>
      <c r="D508" s="158"/>
      <c r="E508" s="159"/>
      <c r="F508" s="159"/>
      <c r="G508" s="120"/>
      <c r="H508" s="159"/>
    </row>
    <row r="509" spans="1:8" ht="14.25">
      <c r="A509" s="219"/>
      <c r="B509" s="158"/>
      <c r="C509" s="158"/>
      <c r="D509" s="158"/>
      <c r="E509" s="159"/>
      <c r="F509" s="159"/>
      <c r="G509" s="120"/>
      <c r="H509" s="159"/>
    </row>
    <row r="510" spans="1:8" ht="14.25">
      <c r="A510" s="219"/>
      <c r="B510" s="158"/>
      <c r="C510" s="158"/>
      <c r="D510" s="158"/>
      <c r="E510" s="159"/>
      <c r="F510" s="159"/>
      <c r="G510" s="120"/>
      <c r="H510" s="159"/>
    </row>
    <row r="511" spans="1:8" ht="14.25">
      <c r="A511" s="220"/>
      <c r="B511" s="221"/>
      <c r="C511" s="158"/>
      <c r="D511" s="158"/>
      <c r="E511" s="159"/>
      <c r="F511" s="159"/>
      <c r="G511" s="120"/>
      <c r="H511" s="159"/>
    </row>
    <row r="512" spans="1:8" ht="14.25">
      <c r="A512" s="220"/>
      <c r="B512" s="221"/>
      <c r="C512" s="158"/>
      <c r="D512" s="158"/>
      <c r="E512" s="159"/>
      <c r="F512" s="159"/>
      <c r="G512" s="120"/>
      <c r="H512" s="159"/>
    </row>
    <row r="513" spans="1:8" ht="14.25">
      <c r="A513" s="220"/>
      <c r="B513" s="222" t="s">
        <v>3067</v>
      </c>
      <c r="C513" s="158"/>
      <c r="D513" s="158"/>
      <c r="E513" s="159"/>
      <c r="F513" s="159"/>
      <c r="G513" s="120"/>
      <c r="H513" s="159"/>
    </row>
    <row r="514" spans="1:8" ht="14.25">
      <c r="A514" s="220"/>
      <c r="B514" s="221"/>
      <c r="C514" s="158"/>
      <c r="D514" s="158"/>
      <c r="E514" s="159"/>
      <c r="F514" s="159"/>
      <c r="G514" s="120"/>
      <c r="H514" s="159"/>
    </row>
    <row r="515" spans="1:8" ht="51">
      <c r="A515" s="438" t="s">
        <v>3786</v>
      </c>
      <c r="B515" s="439" t="s">
        <v>3787</v>
      </c>
      <c r="C515" s="158"/>
      <c r="D515" s="158"/>
      <c r="E515" s="159"/>
      <c r="F515" s="159"/>
      <c r="G515" s="120">
        <f>C515+E515</f>
        <v>0</v>
      </c>
      <c r="H515" s="120">
        <f>D515+F515</f>
        <v>0</v>
      </c>
    </row>
    <row r="516" spans="1:8">
      <c r="A516" s="438" t="s">
        <v>3788</v>
      </c>
      <c r="B516" s="440" t="s">
        <v>3789</v>
      </c>
      <c r="C516" s="158">
        <v>83</v>
      </c>
      <c r="D516" s="158">
        <v>83</v>
      </c>
      <c r="E516" s="159"/>
      <c r="F516" s="159"/>
      <c r="G516" s="120">
        <f t="shared" ref="G516:G532" si="15">C516+E516</f>
        <v>83</v>
      </c>
      <c r="H516" s="120">
        <f t="shared" ref="H516:H532" si="16">D516+F516</f>
        <v>83</v>
      </c>
    </row>
    <row r="517" spans="1:8">
      <c r="A517" s="438" t="s">
        <v>3790</v>
      </c>
      <c r="B517" s="440" t="s">
        <v>3791</v>
      </c>
      <c r="C517" s="158"/>
      <c r="D517" s="158"/>
      <c r="E517" s="159"/>
      <c r="F517" s="159"/>
      <c r="G517" s="120">
        <f t="shared" si="15"/>
        <v>0</v>
      </c>
      <c r="H517" s="120">
        <f t="shared" si="16"/>
        <v>0</v>
      </c>
    </row>
    <row r="518" spans="1:8" ht="25.5">
      <c r="A518" s="438" t="s">
        <v>3792</v>
      </c>
      <c r="B518" s="440" t="s">
        <v>3793</v>
      </c>
      <c r="C518" s="158">
        <v>8</v>
      </c>
      <c r="D518" s="158">
        <v>8</v>
      </c>
      <c r="E518" s="159"/>
      <c r="F518" s="159"/>
      <c r="G518" s="120">
        <f t="shared" si="15"/>
        <v>8</v>
      </c>
      <c r="H518" s="120">
        <f t="shared" si="16"/>
        <v>8</v>
      </c>
    </row>
    <row r="519" spans="1:8" ht="38.25">
      <c r="A519" s="438" t="s">
        <v>2152</v>
      </c>
      <c r="B519" s="440" t="s">
        <v>2153</v>
      </c>
      <c r="C519" s="158">
        <v>43</v>
      </c>
      <c r="D519" s="158">
        <v>43</v>
      </c>
      <c r="E519" s="159"/>
      <c r="F519" s="159"/>
      <c r="G519" s="120">
        <f t="shared" si="15"/>
        <v>43</v>
      </c>
      <c r="H519" s="120">
        <f t="shared" si="16"/>
        <v>43</v>
      </c>
    </row>
    <row r="520" spans="1:8" ht="38.25">
      <c r="A520" s="438" t="s">
        <v>3751</v>
      </c>
      <c r="B520" s="440" t="s">
        <v>3752</v>
      </c>
      <c r="C520" s="158">
        <v>38</v>
      </c>
      <c r="D520" s="158">
        <v>38</v>
      </c>
      <c r="E520" s="159"/>
      <c r="F520" s="159"/>
      <c r="G520" s="120">
        <f t="shared" si="15"/>
        <v>38</v>
      </c>
      <c r="H520" s="120">
        <f t="shared" si="16"/>
        <v>38</v>
      </c>
    </row>
    <row r="521" spans="1:8">
      <c r="A521" s="438" t="s">
        <v>2093</v>
      </c>
      <c r="B521" s="457" t="s">
        <v>2094</v>
      </c>
      <c r="C521" s="158"/>
      <c r="D521" s="158"/>
      <c r="E521" s="159"/>
      <c r="F521" s="159"/>
      <c r="G521" s="120">
        <f t="shared" si="15"/>
        <v>0</v>
      </c>
      <c r="H521" s="120">
        <f t="shared" si="16"/>
        <v>0</v>
      </c>
    </row>
    <row r="522" spans="1:8">
      <c r="A522" s="438" t="s">
        <v>3794</v>
      </c>
      <c r="B522" s="439" t="s">
        <v>3795</v>
      </c>
      <c r="C522" s="158"/>
      <c r="D522" s="158"/>
      <c r="E522" s="159">
        <v>257</v>
      </c>
      <c r="F522" s="159">
        <v>257</v>
      </c>
      <c r="G522" s="120">
        <f t="shared" si="15"/>
        <v>257</v>
      </c>
      <c r="H522" s="120">
        <f t="shared" si="16"/>
        <v>257</v>
      </c>
    </row>
    <row r="523" spans="1:8">
      <c r="A523" s="438" t="s">
        <v>3796</v>
      </c>
      <c r="B523" s="440" t="s">
        <v>3797</v>
      </c>
      <c r="C523" s="158"/>
      <c r="D523" s="158"/>
      <c r="E523" s="159"/>
      <c r="F523" s="159"/>
      <c r="G523" s="120">
        <f t="shared" si="15"/>
        <v>0</v>
      </c>
      <c r="H523" s="120">
        <f t="shared" si="16"/>
        <v>0</v>
      </c>
    </row>
    <row r="524" spans="1:8">
      <c r="A524" s="438" t="s">
        <v>2132</v>
      </c>
      <c r="B524" s="439" t="s">
        <v>2133</v>
      </c>
      <c r="C524" s="158"/>
      <c r="D524" s="158"/>
      <c r="E524" s="159"/>
      <c r="F524" s="159"/>
      <c r="G524" s="120">
        <f t="shared" si="15"/>
        <v>0</v>
      </c>
      <c r="H524" s="120">
        <f t="shared" si="16"/>
        <v>0</v>
      </c>
    </row>
    <row r="525" spans="1:8" ht="25.5">
      <c r="A525" s="438" t="s">
        <v>3792</v>
      </c>
      <c r="B525" s="440" t="s">
        <v>3793</v>
      </c>
      <c r="C525" s="158"/>
      <c r="D525" s="158"/>
      <c r="E525" s="159"/>
      <c r="F525" s="159"/>
      <c r="G525" s="120">
        <f t="shared" si="15"/>
        <v>0</v>
      </c>
      <c r="H525" s="120">
        <f t="shared" si="16"/>
        <v>0</v>
      </c>
    </row>
    <row r="526" spans="1:8" ht="38.25">
      <c r="A526" s="438" t="s">
        <v>2152</v>
      </c>
      <c r="B526" s="440" t="s">
        <v>2153</v>
      </c>
      <c r="C526" s="158"/>
      <c r="D526" s="158"/>
      <c r="E526" s="159">
        <v>977</v>
      </c>
      <c r="F526" s="159">
        <v>977</v>
      </c>
      <c r="G526" s="120">
        <f t="shared" si="15"/>
        <v>977</v>
      </c>
      <c r="H526" s="120">
        <f t="shared" si="16"/>
        <v>977</v>
      </c>
    </row>
    <row r="527" spans="1:8" ht="38.25">
      <c r="A527" s="438" t="s">
        <v>2152</v>
      </c>
      <c r="B527" s="440" t="s">
        <v>2153</v>
      </c>
      <c r="C527" s="158"/>
      <c r="D527" s="158"/>
      <c r="E527" s="159"/>
      <c r="F527" s="159"/>
      <c r="G527" s="120">
        <f t="shared" si="15"/>
        <v>0</v>
      </c>
      <c r="H527" s="120">
        <f t="shared" si="16"/>
        <v>0</v>
      </c>
    </row>
    <row r="528" spans="1:8" ht="25.5">
      <c r="A528" s="438" t="s">
        <v>3798</v>
      </c>
      <c r="B528" s="440" t="s">
        <v>3799</v>
      </c>
      <c r="C528" s="158"/>
      <c r="D528" s="158"/>
      <c r="E528" s="159">
        <v>6041</v>
      </c>
      <c r="F528" s="159">
        <v>6041</v>
      </c>
      <c r="G528" s="120">
        <f t="shared" si="15"/>
        <v>6041</v>
      </c>
      <c r="H528" s="120">
        <f t="shared" si="16"/>
        <v>6041</v>
      </c>
    </row>
    <row r="529" spans="1:8" ht="38.25">
      <c r="A529" s="438" t="s">
        <v>3751</v>
      </c>
      <c r="B529" s="440" t="s">
        <v>3752</v>
      </c>
      <c r="C529" s="158"/>
      <c r="D529" s="158"/>
      <c r="E529" s="159">
        <v>272</v>
      </c>
      <c r="F529" s="159">
        <v>272</v>
      </c>
      <c r="G529" s="120">
        <f t="shared" si="15"/>
        <v>272</v>
      </c>
      <c r="H529" s="120">
        <f t="shared" si="16"/>
        <v>272</v>
      </c>
    </row>
    <row r="530" spans="1:8" ht="25.5">
      <c r="A530" s="438" t="s">
        <v>3800</v>
      </c>
      <c r="B530" s="440" t="s">
        <v>3801</v>
      </c>
      <c r="C530" s="158"/>
      <c r="D530" s="158"/>
      <c r="E530" s="159">
        <v>2</v>
      </c>
      <c r="F530" s="159">
        <v>2</v>
      </c>
      <c r="G530" s="120">
        <f t="shared" si="15"/>
        <v>2</v>
      </c>
      <c r="H530" s="120">
        <f t="shared" si="16"/>
        <v>2</v>
      </c>
    </row>
    <row r="531" spans="1:8" ht="25.5">
      <c r="A531" s="220">
        <v>250103</v>
      </c>
      <c r="B531" s="221" t="s">
        <v>3802</v>
      </c>
      <c r="C531" s="158">
        <v>35</v>
      </c>
      <c r="D531" s="158">
        <v>35</v>
      </c>
      <c r="E531" s="159"/>
      <c r="F531" s="159"/>
      <c r="G531" s="120">
        <f t="shared" si="15"/>
        <v>35</v>
      </c>
      <c r="H531" s="120">
        <f t="shared" si="16"/>
        <v>35</v>
      </c>
    </row>
    <row r="532" spans="1:8">
      <c r="A532" s="121"/>
      <c r="B532" s="158"/>
      <c r="C532" s="158"/>
      <c r="D532" s="158"/>
      <c r="E532" s="159"/>
      <c r="F532" s="159"/>
      <c r="G532" s="120">
        <f t="shared" si="15"/>
        <v>0</v>
      </c>
      <c r="H532" s="120">
        <f t="shared" si="16"/>
        <v>0</v>
      </c>
    </row>
    <row r="533" spans="1:8" ht="14.25">
      <c r="A533" s="129" t="s">
        <v>3068</v>
      </c>
      <c r="B533" s="226"/>
      <c r="C533" s="226"/>
      <c r="D533" s="226"/>
      <c r="E533" s="226"/>
      <c r="F533" s="226"/>
      <c r="G533" s="226"/>
      <c r="H533" s="227"/>
    </row>
    <row r="534" spans="1:8" ht="14.25">
      <c r="A534" s="219" t="s">
        <v>3069</v>
      </c>
      <c r="B534" s="158" t="s">
        <v>3070</v>
      </c>
      <c r="C534" s="158"/>
      <c r="D534" s="158"/>
      <c r="E534" s="159"/>
      <c r="F534" s="159"/>
      <c r="G534" s="120"/>
      <c r="H534" s="159"/>
    </row>
    <row r="535" spans="1:8" ht="14.25">
      <c r="A535" s="219" t="s">
        <v>3071</v>
      </c>
      <c r="B535" s="158" t="s">
        <v>3072</v>
      </c>
      <c r="C535" s="158"/>
      <c r="D535" s="158"/>
      <c r="E535" s="159"/>
      <c r="F535" s="159"/>
      <c r="G535" s="120"/>
      <c r="H535" s="159"/>
    </row>
    <row r="536" spans="1:8" ht="14.25">
      <c r="A536" s="219" t="s">
        <v>3073</v>
      </c>
      <c r="B536" s="158" t="s">
        <v>3074</v>
      </c>
      <c r="C536" s="158"/>
      <c r="D536" s="158"/>
      <c r="E536" s="159"/>
      <c r="F536" s="159"/>
      <c r="G536" s="120"/>
      <c r="H536" s="159"/>
    </row>
    <row r="537" spans="1:8" ht="25.5">
      <c r="A537" s="219" t="s">
        <v>3075</v>
      </c>
      <c r="B537" s="158" t="s">
        <v>3076</v>
      </c>
      <c r="C537" s="158"/>
      <c r="D537" s="158"/>
      <c r="E537" s="159"/>
      <c r="F537" s="159"/>
      <c r="G537" s="120"/>
      <c r="H537" s="159"/>
    </row>
    <row r="538" spans="1:8" ht="14.25">
      <c r="A538" s="219" t="s">
        <v>3077</v>
      </c>
      <c r="B538" s="158" t="s">
        <v>3078</v>
      </c>
      <c r="C538" s="158"/>
      <c r="D538" s="158"/>
      <c r="E538" s="159"/>
      <c r="F538" s="159"/>
      <c r="G538" s="120"/>
      <c r="H538" s="159"/>
    </row>
    <row r="539" spans="1:8" ht="25.5">
      <c r="A539" s="219" t="s">
        <v>3079</v>
      </c>
      <c r="B539" s="158" t="s">
        <v>3080</v>
      </c>
      <c r="C539" s="158"/>
      <c r="D539" s="158"/>
      <c r="E539" s="159"/>
      <c r="F539" s="159"/>
      <c r="G539" s="120"/>
      <c r="H539" s="159"/>
    </row>
    <row r="540" spans="1:8" ht="51">
      <c r="A540" s="219" t="s">
        <v>3081</v>
      </c>
      <c r="B540" s="158" t="s">
        <v>3082</v>
      </c>
      <c r="C540" s="158"/>
      <c r="D540" s="158"/>
      <c r="E540" s="159"/>
      <c r="F540" s="159"/>
      <c r="G540" s="120"/>
      <c r="H540" s="159"/>
    </row>
    <row r="541" spans="1:8" ht="51">
      <c r="A541" s="219" t="s">
        <v>3083</v>
      </c>
      <c r="B541" s="158" t="s">
        <v>2274</v>
      </c>
      <c r="C541" s="158"/>
      <c r="D541" s="158"/>
      <c r="E541" s="159"/>
      <c r="F541" s="159"/>
      <c r="G541" s="120"/>
      <c r="H541" s="159"/>
    </row>
    <row r="542" spans="1:8" ht="25.5">
      <c r="A542" s="219" t="s">
        <v>2275</v>
      </c>
      <c r="B542" s="158" t="s">
        <v>2276</v>
      </c>
      <c r="C542" s="158"/>
      <c r="D542" s="158"/>
      <c r="E542" s="159"/>
      <c r="F542" s="159"/>
      <c r="G542" s="120"/>
      <c r="H542" s="159"/>
    </row>
    <row r="543" spans="1:8" ht="38.25">
      <c r="A543" s="219" t="s">
        <v>2277</v>
      </c>
      <c r="B543" s="158" t="s">
        <v>2278</v>
      </c>
      <c r="C543" s="158"/>
      <c r="D543" s="158"/>
      <c r="E543" s="159"/>
      <c r="F543" s="159"/>
      <c r="G543" s="120"/>
      <c r="H543" s="159"/>
    </row>
    <row r="544" spans="1:8" ht="76.5">
      <c r="A544" s="219" t="s">
        <v>2279</v>
      </c>
      <c r="B544" s="158" t="s">
        <v>2280</v>
      </c>
      <c r="C544" s="158"/>
      <c r="D544" s="158"/>
      <c r="E544" s="159"/>
      <c r="F544" s="159"/>
      <c r="G544" s="120"/>
      <c r="H544" s="159"/>
    </row>
    <row r="545" spans="1:8" ht="76.5">
      <c r="A545" s="219" t="s">
        <v>2281</v>
      </c>
      <c r="B545" s="158" t="s">
        <v>1948</v>
      </c>
      <c r="C545" s="158"/>
      <c r="D545" s="158"/>
      <c r="E545" s="159"/>
      <c r="F545" s="159"/>
      <c r="G545" s="120"/>
      <c r="H545" s="159"/>
    </row>
    <row r="546" spans="1:8">
      <c r="A546" s="129" t="s">
        <v>1949</v>
      </c>
      <c r="B546" s="228"/>
      <c r="C546" s="228"/>
      <c r="D546" s="228"/>
      <c r="E546" s="229"/>
      <c r="F546" s="229"/>
      <c r="G546" s="230"/>
      <c r="H546" s="229"/>
    </row>
    <row r="547" spans="1:8">
      <c r="A547" s="135" t="s">
        <v>1950</v>
      </c>
      <c r="B547" s="161"/>
      <c r="C547" s="449">
        <f t="shared" ref="C547:H547" si="17">SUM(C515:C532)</f>
        <v>207</v>
      </c>
      <c r="D547" s="449">
        <f t="shared" si="17"/>
        <v>207</v>
      </c>
      <c r="E547" s="449">
        <f t="shared" si="17"/>
        <v>7549</v>
      </c>
      <c r="F547" s="449">
        <f t="shared" si="17"/>
        <v>7549</v>
      </c>
      <c r="G547" s="449">
        <f t="shared" si="17"/>
        <v>7756</v>
      </c>
      <c r="H547" s="449">
        <f t="shared" si="17"/>
        <v>7756</v>
      </c>
    </row>
    <row r="548" spans="1:8" ht="12.75" customHeight="1">
      <c r="A548" s="756" t="s">
        <v>1951</v>
      </c>
      <c r="B548" s="756"/>
      <c r="C548" s="756"/>
      <c r="D548" s="756"/>
      <c r="E548" s="756"/>
      <c r="F548" s="756"/>
      <c r="G548" s="756"/>
      <c r="H548" s="756"/>
    </row>
    <row r="549" spans="1:8" ht="12.75" customHeight="1">
      <c r="A549" s="756" t="s">
        <v>1952</v>
      </c>
      <c r="B549" s="756"/>
      <c r="C549" s="756"/>
      <c r="D549" s="756"/>
      <c r="E549" s="756"/>
      <c r="F549" s="756"/>
      <c r="G549" s="756"/>
      <c r="H549" s="756"/>
    </row>
    <row r="551" spans="1:8">
      <c r="A551" s="33"/>
      <c r="B551" s="34" t="s">
        <v>2698</v>
      </c>
      <c r="C551" s="35">
        <f>[9]Kadar.ode.!C551</f>
        <v>0</v>
      </c>
      <c r="D551" s="36"/>
      <c r="E551" s="36"/>
      <c r="F551" s="36"/>
      <c r="G551" s="37"/>
      <c r="H551" s="187"/>
    </row>
    <row r="552" spans="1:8">
      <c r="A552" s="33"/>
      <c r="B552" s="34" t="s">
        <v>2700</v>
      </c>
      <c r="C552" s="35">
        <f>[9]Kadar.ode.!C552</f>
        <v>0</v>
      </c>
      <c r="D552" s="36"/>
      <c r="E552" s="36"/>
      <c r="F552" s="36"/>
      <c r="G552" s="37"/>
      <c r="H552" s="187"/>
    </row>
    <row r="553" spans="1:8">
      <c r="A553" s="33"/>
      <c r="B553" s="34"/>
      <c r="C553" s="35"/>
      <c r="D553" s="36"/>
      <c r="E553" s="36"/>
      <c r="F553" s="36"/>
      <c r="G553" s="37"/>
      <c r="H553" s="187"/>
    </row>
    <row r="554" spans="1:8" ht="14.25">
      <c r="A554" s="33"/>
      <c r="B554" s="34" t="s">
        <v>2704</v>
      </c>
      <c r="C554" s="3" t="s">
        <v>3476</v>
      </c>
      <c r="D554" s="4"/>
      <c r="E554" s="4"/>
      <c r="F554" s="4"/>
      <c r="G554" s="42"/>
      <c r="H554" s="187"/>
    </row>
    <row r="555" spans="1:8" ht="14.25">
      <c r="A555" s="33"/>
      <c r="B555" s="34" t="s">
        <v>3057</v>
      </c>
      <c r="C555" s="3" t="s">
        <v>1940</v>
      </c>
      <c r="D555" s="4"/>
      <c r="E555" s="4"/>
      <c r="F555" s="4"/>
      <c r="G555" s="42"/>
      <c r="H555" s="187"/>
    </row>
    <row r="556" spans="1:8" ht="15.75">
      <c r="A556" s="188"/>
      <c r="B556" s="188"/>
      <c r="C556" s="188"/>
      <c r="D556" s="188"/>
      <c r="E556" s="188"/>
      <c r="F556" s="188"/>
      <c r="G556" s="189"/>
      <c r="H556" s="189"/>
    </row>
    <row r="557" spans="1:8" ht="12.75" customHeight="1" thickBot="1">
      <c r="A557" s="742" t="s">
        <v>3065</v>
      </c>
      <c r="B557" s="742" t="s">
        <v>3066</v>
      </c>
      <c r="C557" s="740" t="s">
        <v>3060</v>
      </c>
      <c r="D557" s="740"/>
      <c r="E557" s="740" t="s">
        <v>3061</v>
      </c>
      <c r="F557" s="740"/>
      <c r="G557" s="740" t="s">
        <v>3008</v>
      </c>
      <c r="H557" s="740"/>
    </row>
    <row r="558" spans="1:8" ht="35.25" thickTop="1" thickBot="1">
      <c r="A558" s="742"/>
      <c r="B558" s="742"/>
      <c r="C558" s="128" t="s">
        <v>3037</v>
      </c>
      <c r="D558" s="128" t="s">
        <v>3038</v>
      </c>
      <c r="E558" s="128" t="s">
        <v>3037</v>
      </c>
      <c r="F558" s="128" t="s">
        <v>3038</v>
      </c>
      <c r="G558" s="128" t="s">
        <v>3037</v>
      </c>
      <c r="H558" s="128" t="s">
        <v>3038</v>
      </c>
    </row>
    <row r="559" spans="1:8" ht="15" thickTop="1">
      <c r="A559" s="214"/>
      <c r="B559" s="215" t="s">
        <v>3474</v>
      </c>
      <c r="C559" s="215"/>
      <c r="D559" s="215"/>
      <c r="E559" s="215"/>
      <c r="F559" s="215"/>
      <c r="G559" s="215"/>
      <c r="H559" s="216"/>
    </row>
    <row r="560" spans="1:8">
      <c r="A560" s="217"/>
      <c r="B560" s="218"/>
      <c r="C560" s="158"/>
      <c r="D560" s="158"/>
      <c r="E560" s="159"/>
      <c r="F560" s="159"/>
      <c r="G560" s="120"/>
      <c r="H560" s="159"/>
    </row>
    <row r="561" spans="1:8" ht="14.25">
      <c r="A561" s="219"/>
      <c r="B561" s="158"/>
      <c r="C561" s="158"/>
      <c r="D561" s="158"/>
      <c r="E561" s="159"/>
      <c r="F561" s="159"/>
      <c r="G561" s="120"/>
      <c r="H561" s="159"/>
    </row>
    <row r="562" spans="1:8" ht="14.25">
      <c r="A562" s="219"/>
      <c r="B562" s="158"/>
      <c r="C562" s="158"/>
      <c r="D562" s="158"/>
      <c r="E562" s="159"/>
      <c r="F562" s="159"/>
      <c r="G562" s="120"/>
      <c r="H562" s="159"/>
    </row>
    <row r="563" spans="1:8" ht="14.25">
      <c r="A563" s="220"/>
      <c r="B563" s="221"/>
      <c r="C563" s="158"/>
      <c r="D563" s="158"/>
      <c r="E563" s="159"/>
      <c r="F563" s="159"/>
      <c r="G563" s="120"/>
      <c r="H563" s="159"/>
    </row>
    <row r="564" spans="1:8" ht="14.25">
      <c r="A564" s="220"/>
      <c r="B564" s="221"/>
      <c r="C564" s="158"/>
      <c r="D564" s="158"/>
      <c r="E564" s="159"/>
      <c r="F564" s="159"/>
      <c r="G564" s="120"/>
      <c r="H564" s="159"/>
    </row>
    <row r="565" spans="1:8" ht="15">
      <c r="A565" s="220"/>
      <c r="B565" s="448" t="s">
        <v>3067</v>
      </c>
      <c r="C565" s="449">
        <f t="shared" ref="C565:H565" si="18">SUM(C567:C606)</f>
        <v>8580</v>
      </c>
      <c r="D565" s="449">
        <f t="shared" si="18"/>
        <v>8685</v>
      </c>
      <c r="E565" s="449">
        <f t="shared" si="18"/>
        <v>17019</v>
      </c>
      <c r="F565" s="449">
        <f t="shared" si="18"/>
        <v>20574</v>
      </c>
      <c r="G565" s="449">
        <f t="shared" si="18"/>
        <v>25599</v>
      </c>
      <c r="H565" s="449">
        <f t="shared" si="18"/>
        <v>29259</v>
      </c>
    </row>
    <row r="566" spans="1:8" ht="14.25">
      <c r="A566" s="464"/>
      <c r="B566" s="465"/>
      <c r="C566" s="158"/>
      <c r="D566" s="158"/>
      <c r="E566" s="159"/>
      <c r="F566" s="159"/>
      <c r="G566" s="120"/>
      <c r="H566" s="159"/>
    </row>
    <row r="567" spans="1:8">
      <c r="A567" s="444" t="s">
        <v>3811</v>
      </c>
      <c r="B567" s="452" t="s">
        <v>3812</v>
      </c>
      <c r="C567" s="158">
        <v>1664</v>
      </c>
      <c r="D567" s="158">
        <v>1670</v>
      </c>
      <c r="E567" s="159">
        <v>13</v>
      </c>
      <c r="F567" s="159">
        <v>0</v>
      </c>
      <c r="G567" s="120">
        <f>C567+E567</f>
        <v>1677</v>
      </c>
      <c r="H567" s="120">
        <f>D567+F567</f>
        <v>1670</v>
      </c>
    </row>
    <row r="568" spans="1:8">
      <c r="A568" s="444" t="s">
        <v>3813</v>
      </c>
      <c r="B568" s="452" t="s">
        <v>4425</v>
      </c>
      <c r="C568" s="158">
        <v>1102</v>
      </c>
      <c r="D568" s="158">
        <v>1110</v>
      </c>
      <c r="E568" s="159">
        <v>545</v>
      </c>
      <c r="F568" s="159">
        <v>550</v>
      </c>
      <c r="G568" s="120">
        <f t="shared" ref="G568:H606" si="19">C568+E568</f>
        <v>1647</v>
      </c>
      <c r="H568" s="120">
        <f t="shared" si="19"/>
        <v>1660</v>
      </c>
    </row>
    <row r="569" spans="1:8">
      <c r="A569" s="444" t="s">
        <v>4426</v>
      </c>
      <c r="B569" s="452" t="s">
        <v>4427</v>
      </c>
      <c r="C569" s="158">
        <v>0</v>
      </c>
      <c r="D569" s="158">
        <v>0</v>
      </c>
      <c r="E569" s="159">
        <v>5</v>
      </c>
      <c r="F569" s="159">
        <v>5</v>
      </c>
      <c r="G569" s="120">
        <f t="shared" si="19"/>
        <v>5</v>
      </c>
      <c r="H569" s="120">
        <f t="shared" si="19"/>
        <v>5</v>
      </c>
    </row>
    <row r="570" spans="1:8">
      <c r="A570" s="444" t="s">
        <v>4428</v>
      </c>
      <c r="B570" s="452" t="s">
        <v>4429</v>
      </c>
      <c r="C570" s="158">
        <v>0</v>
      </c>
      <c r="D570" s="158">
        <v>0</v>
      </c>
      <c r="E570" s="159">
        <v>3333</v>
      </c>
      <c r="F570" s="159">
        <v>3350</v>
      </c>
      <c r="G570" s="120">
        <f t="shared" si="19"/>
        <v>3333</v>
      </c>
      <c r="H570" s="120">
        <f t="shared" si="19"/>
        <v>3350</v>
      </c>
    </row>
    <row r="571" spans="1:8">
      <c r="A571" s="444" t="s">
        <v>4430</v>
      </c>
      <c r="B571" s="452" t="s">
        <v>4431</v>
      </c>
      <c r="C571" s="158">
        <v>443</v>
      </c>
      <c r="D571" s="158">
        <v>445</v>
      </c>
      <c r="E571" s="159">
        <v>246</v>
      </c>
      <c r="F571" s="159">
        <v>250</v>
      </c>
      <c r="G571" s="120">
        <f t="shared" si="19"/>
        <v>689</v>
      </c>
      <c r="H571" s="120">
        <f t="shared" si="19"/>
        <v>695</v>
      </c>
    </row>
    <row r="572" spans="1:8">
      <c r="A572" s="444" t="s">
        <v>4432</v>
      </c>
      <c r="B572" s="452" t="s">
        <v>4433</v>
      </c>
      <c r="C572" s="158">
        <v>160</v>
      </c>
      <c r="D572" s="158">
        <v>300</v>
      </c>
      <c r="E572" s="159">
        <v>210</v>
      </c>
      <c r="F572" s="159">
        <v>210</v>
      </c>
      <c r="G572" s="120">
        <f t="shared" si="19"/>
        <v>370</v>
      </c>
      <c r="H572" s="120">
        <f t="shared" si="19"/>
        <v>510</v>
      </c>
    </row>
    <row r="573" spans="1:8">
      <c r="A573" s="444" t="s">
        <v>4434</v>
      </c>
      <c r="B573" s="452" t="s">
        <v>4435</v>
      </c>
      <c r="C573" s="158">
        <v>45</v>
      </c>
      <c r="D573" s="158">
        <v>45</v>
      </c>
      <c r="E573" s="159">
        <v>5</v>
      </c>
      <c r="F573" s="159">
        <v>5</v>
      </c>
      <c r="G573" s="120">
        <f t="shared" si="19"/>
        <v>50</v>
      </c>
      <c r="H573" s="120">
        <f t="shared" si="19"/>
        <v>50</v>
      </c>
    </row>
    <row r="574" spans="1:8">
      <c r="A574" s="444" t="s">
        <v>4436</v>
      </c>
      <c r="B574" s="452" t="s">
        <v>4437</v>
      </c>
      <c r="C574" s="158">
        <v>0</v>
      </c>
      <c r="D574" s="158">
        <v>0</v>
      </c>
      <c r="E574" s="159">
        <v>0</v>
      </c>
      <c r="F574" s="159">
        <v>10</v>
      </c>
      <c r="G574" s="120">
        <f t="shared" si="19"/>
        <v>0</v>
      </c>
      <c r="H574" s="120">
        <f t="shared" si="19"/>
        <v>10</v>
      </c>
    </row>
    <row r="575" spans="1:8">
      <c r="A575" s="444" t="s">
        <v>4438</v>
      </c>
      <c r="B575" s="452" t="s">
        <v>4439</v>
      </c>
      <c r="C575" s="158">
        <v>2152</v>
      </c>
      <c r="D575" s="158">
        <v>2155</v>
      </c>
      <c r="E575" s="159">
        <v>1191</v>
      </c>
      <c r="F575" s="159">
        <v>1195</v>
      </c>
      <c r="G575" s="120">
        <f t="shared" si="19"/>
        <v>3343</v>
      </c>
      <c r="H575" s="120">
        <f t="shared" si="19"/>
        <v>3350</v>
      </c>
    </row>
    <row r="576" spans="1:8">
      <c r="A576" s="444" t="s">
        <v>4440</v>
      </c>
      <c r="B576" s="452" t="s">
        <v>4441</v>
      </c>
      <c r="C576" s="158">
        <v>305</v>
      </c>
      <c r="D576" s="158">
        <v>310</v>
      </c>
      <c r="E576" s="159">
        <v>95</v>
      </c>
      <c r="F576" s="159">
        <v>95</v>
      </c>
      <c r="G576" s="120">
        <f t="shared" si="19"/>
        <v>400</v>
      </c>
      <c r="H576" s="120">
        <f t="shared" si="19"/>
        <v>405</v>
      </c>
    </row>
    <row r="577" spans="1:8">
      <c r="A577" s="444" t="s">
        <v>4442</v>
      </c>
      <c r="B577" s="452" t="s">
        <v>4443</v>
      </c>
      <c r="C577" s="158">
        <v>0</v>
      </c>
      <c r="D577" s="158">
        <v>0</v>
      </c>
      <c r="E577" s="159">
        <v>0</v>
      </c>
      <c r="F577" s="159">
        <v>0</v>
      </c>
      <c r="G577" s="120">
        <f t="shared" si="19"/>
        <v>0</v>
      </c>
      <c r="H577" s="120">
        <f t="shared" si="19"/>
        <v>0</v>
      </c>
    </row>
    <row r="578" spans="1:8">
      <c r="A578" s="444" t="s">
        <v>4444</v>
      </c>
      <c r="B578" s="452" t="s">
        <v>4445</v>
      </c>
      <c r="C578" s="158">
        <v>190</v>
      </c>
      <c r="D578" s="158">
        <v>200</v>
      </c>
      <c r="E578" s="159">
        <v>54</v>
      </c>
      <c r="F578" s="159">
        <v>100</v>
      </c>
      <c r="G578" s="120">
        <f t="shared" si="19"/>
        <v>244</v>
      </c>
      <c r="H578" s="120">
        <f t="shared" si="19"/>
        <v>300</v>
      </c>
    </row>
    <row r="579" spans="1:8">
      <c r="A579" s="444" t="s">
        <v>4446</v>
      </c>
      <c r="B579" s="452" t="s">
        <v>4447</v>
      </c>
      <c r="C579" s="158">
        <v>394</v>
      </c>
      <c r="D579" s="158">
        <v>400</v>
      </c>
      <c r="E579" s="159">
        <v>588</v>
      </c>
      <c r="F579" s="159">
        <v>590</v>
      </c>
      <c r="G579" s="120">
        <f t="shared" si="19"/>
        <v>982</v>
      </c>
      <c r="H579" s="120">
        <f t="shared" si="19"/>
        <v>990</v>
      </c>
    </row>
    <row r="580" spans="1:8">
      <c r="A580" s="444" t="s">
        <v>4448</v>
      </c>
      <c r="B580" s="452" t="s">
        <v>4449</v>
      </c>
      <c r="C580" s="158">
        <v>0</v>
      </c>
      <c r="D580" s="158">
        <v>0</v>
      </c>
      <c r="E580" s="159">
        <v>0</v>
      </c>
      <c r="F580" s="159">
        <v>0</v>
      </c>
      <c r="G580" s="120">
        <f t="shared" si="19"/>
        <v>0</v>
      </c>
      <c r="H580" s="120">
        <f t="shared" si="19"/>
        <v>0</v>
      </c>
    </row>
    <row r="581" spans="1:8">
      <c r="A581" s="444" t="s">
        <v>4450</v>
      </c>
      <c r="B581" s="452" t="s">
        <v>4451</v>
      </c>
      <c r="C581" s="158">
        <v>404</v>
      </c>
      <c r="D581" s="158">
        <v>410</v>
      </c>
      <c r="E581" s="159">
        <v>109</v>
      </c>
      <c r="F581" s="159">
        <v>110</v>
      </c>
      <c r="G581" s="120">
        <f t="shared" si="19"/>
        <v>513</v>
      </c>
      <c r="H581" s="120">
        <f t="shared" si="19"/>
        <v>520</v>
      </c>
    </row>
    <row r="582" spans="1:8">
      <c r="A582" s="444" t="s">
        <v>4452</v>
      </c>
      <c r="B582" s="452" t="s">
        <v>4453</v>
      </c>
      <c r="C582" s="158">
        <v>0</v>
      </c>
      <c r="D582" s="158">
        <v>0</v>
      </c>
      <c r="E582" s="159">
        <v>0</v>
      </c>
      <c r="F582" s="159">
        <v>0</v>
      </c>
      <c r="G582" s="120">
        <f t="shared" si="19"/>
        <v>0</v>
      </c>
      <c r="H582" s="120">
        <f t="shared" si="19"/>
        <v>0</v>
      </c>
    </row>
    <row r="583" spans="1:8">
      <c r="A583" s="444" t="s">
        <v>4454</v>
      </c>
      <c r="B583" s="452" t="s">
        <v>4455</v>
      </c>
      <c r="C583" s="158">
        <v>109</v>
      </c>
      <c r="D583" s="158">
        <v>150</v>
      </c>
      <c r="E583" s="159">
        <v>1</v>
      </c>
      <c r="F583" s="159">
        <v>10</v>
      </c>
      <c r="G583" s="120">
        <f t="shared" si="19"/>
        <v>110</v>
      </c>
      <c r="H583" s="120">
        <f t="shared" si="19"/>
        <v>160</v>
      </c>
    </row>
    <row r="584" spans="1:8">
      <c r="A584" s="444" t="s">
        <v>4456</v>
      </c>
      <c r="B584" s="452" t="s">
        <v>4457</v>
      </c>
      <c r="C584" s="158">
        <v>5</v>
      </c>
      <c r="D584" s="158">
        <v>0</v>
      </c>
      <c r="E584" s="159">
        <v>112</v>
      </c>
      <c r="F584" s="159">
        <v>170</v>
      </c>
      <c r="G584" s="120">
        <f t="shared" si="19"/>
        <v>117</v>
      </c>
      <c r="H584" s="120">
        <f t="shared" si="19"/>
        <v>170</v>
      </c>
    </row>
    <row r="585" spans="1:8">
      <c r="A585" s="444" t="s">
        <v>4458</v>
      </c>
      <c r="B585" s="452" t="s">
        <v>4459</v>
      </c>
      <c r="C585" s="158">
        <v>9</v>
      </c>
      <c r="D585" s="158">
        <v>0</v>
      </c>
      <c r="E585" s="159">
        <v>5796</v>
      </c>
      <c r="F585" s="159">
        <v>5800</v>
      </c>
      <c r="G585" s="120">
        <f t="shared" si="19"/>
        <v>5805</v>
      </c>
      <c r="H585" s="120">
        <f t="shared" si="19"/>
        <v>5800</v>
      </c>
    </row>
    <row r="586" spans="1:8">
      <c r="A586" s="444" t="s">
        <v>4460</v>
      </c>
      <c r="B586" s="452" t="s">
        <v>4461</v>
      </c>
      <c r="C586" s="158">
        <v>1380</v>
      </c>
      <c r="D586" s="158">
        <v>1400</v>
      </c>
      <c r="E586" s="159">
        <v>617</v>
      </c>
      <c r="F586" s="159">
        <v>620</v>
      </c>
      <c r="G586" s="120">
        <f t="shared" si="19"/>
        <v>1997</v>
      </c>
      <c r="H586" s="120">
        <f t="shared" si="19"/>
        <v>2020</v>
      </c>
    </row>
    <row r="587" spans="1:8">
      <c r="A587" s="444" t="s">
        <v>4462</v>
      </c>
      <c r="B587" s="452" t="s">
        <v>4463</v>
      </c>
      <c r="C587" s="158">
        <v>2</v>
      </c>
      <c r="D587" s="158">
        <v>0</v>
      </c>
      <c r="E587" s="159">
        <v>20</v>
      </c>
      <c r="F587" s="159">
        <v>53</v>
      </c>
      <c r="G587" s="120">
        <f t="shared" si="19"/>
        <v>22</v>
      </c>
      <c r="H587" s="120">
        <f t="shared" si="19"/>
        <v>53</v>
      </c>
    </row>
    <row r="588" spans="1:8" ht="25.5">
      <c r="A588" s="444" t="s">
        <v>4464</v>
      </c>
      <c r="B588" s="452" t="s">
        <v>4465</v>
      </c>
      <c r="C588" s="158">
        <v>0</v>
      </c>
      <c r="D588" s="158">
        <v>0</v>
      </c>
      <c r="E588" s="159">
        <v>0</v>
      </c>
      <c r="F588" s="159">
        <v>0</v>
      </c>
      <c r="G588" s="120">
        <f t="shared" si="19"/>
        <v>0</v>
      </c>
      <c r="H588" s="120">
        <f t="shared" si="19"/>
        <v>0</v>
      </c>
    </row>
    <row r="589" spans="1:8">
      <c r="A589" s="444" t="s">
        <v>4466</v>
      </c>
      <c r="B589" s="452" t="s">
        <v>4467</v>
      </c>
      <c r="C589" s="158">
        <v>0</v>
      </c>
      <c r="D589" s="158">
        <v>0</v>
      </c>
      <c r="E589" s="159">
        <v>0</v>
      </c>
      <c r="F589" s="159">
        <v>0</v>
      </c>
      <c r="G589" s="120">
        <f t="shared" si="19"/>
        <v>0</v>
      </c>
      <c r="H589" s="120">
        <f t="shared" si="19"/>
        <v>0</v>
      </c>
    </row>
    <row r="590" spans="1:8">
      <c r="A590" s="444" t="s">
        <v>4468</v>
      </c>
      <c r="B590" s="452" t="s">
        <v>4469</v>
      </c>
      <c r="C590" s="158">
        <v>9</v>
      </c>
      <c r="D590" s="158">
        <v>0</v>
      </c>
      <c r="E590" s="159">
        <v>50</v>
      </c>
      <c r="F590" s="159">
        <v>60</v>
      </c>
      <c r="G590" s="120">
        <f t="shared" si="19"/>
        <v>59</v>
      </c>
      <c r="H590" s="120">
        <f t="shared" si="19"/>
        <v>60</v>
      </c>
    </row>
    <row r="591" spans="1:8">
      <c r="A591" s="444" t="s">
        <v>4470</v>
      </c>
      <c r="B591" s="452" t="s">
        <v>4471</v>
      </c>
      <c r="C591" s="158">
        <v>4</v>
      </c>
      <c r="D591" s="158">
        <v>0</v>
      </c>
      <c r="E591" s="159">
        <v>10</v>
      </c>
      <c r="F591" s="159">
        <v>50</v>
      </c>
      <c r="G591" s="120">
        <f t="shared" si="19"/>
        <v>14</v>
      </c>
      <c r="H591" s="120">
        <f t="shared" si="19"/>
        <v>50</v>
      </c>
    </row>
    <row r="592" spans="1:8">
      <c r="A592" s="444" t="s">
        <v>4472</v>
      </c>
      <c r="B592" s="452" t="s">
        <v>4473</v>
      </c>
      <c r="C592" s="158">
        <v>0</v>
      </c>
      <c r="D592" s="158">
        <v>0</v>
      </c>
      <c r="E592" s="159">
        <v>1471</v>
      </c>
      <c r="F592" s="159">
        <v>850</v>
      </c>
      <c r="G592" s="120">
        <f t="shared" si="19"/>
        <v>1471</v>
      </c>
      <c r="H592" s="120">
        <f t="shared" si="19"/>
        <v>850</v>
      </c>
    </row>
    <row r="593" spans="1:8">
      <c r="A593" s="444" t="s">
        <v>4474</v>
      </c>
      <c r="B593" s="452" t="s">
        <v>4475</v>
      </c>
      <c r="C593" s="158">
        <v>32</v>
      </c>
      <c r="D593" s="158">
        <v>0</v>
      </c>
      <c r="E593" s="159">
        <v>331</v>
      </c>
      <c r="F593" s="159">
        <v>400</v>
      </c>
      <c r="G593" s="120">
        <f t="shared" si="19"/>
        <v>363</v>
      </c>
      <c r="H593" s="120">
        <f t="shared" si="19"/>
        <v>400</v>
      </c>
    </row>
    <row r="594" spans="1:8">
      <c r="A594" s="444" t="s">
        <v>4476</v>
      </c>
      <c r="B594" s="452" t="s">
        <v>4477</v>
      </c>
      <c r="C594" s="158">
        <v>28</v>
      </c>
      <c r="D594" s="158">
        <v>0</v>
      </c>
      <c r="E594" s="159">
        <v>322</v>
      </c>
      <c r="F594" s="159">
        <v>400</v>
      </c>
      <c r="G594" s="120">
        <f t="shared" si="19"/>
        <v>350</v>
      </c>
      <c r="H594" s="120">
        <f t="shared" si="19"/>
        <v>400</v>
      </c>
    </row>
    <row r="595" spans="1:8" ht="25.5">
      <c r="A595" s="444" t="s">
        <v>4478</v>
      </c>
      <c r="B595" s="452" t="s">
        <v>4479</v>
      </c>
      <c r="C595" s="158">
        <v>19</v>
      </c>
      <c r="D595" s="158">
        <v>0</v>
      </c>
      <c r="E595" s="159">
        <v>215</v>
      </c>
      <c r="F595" s="159">
        <v>160</v>
      </c>
      <c r="G595" s="120">
        <f t="shared" si="19"/>
        <v>234</v>
      </c>
      <c r="H595" s="120">
        <f t="shared" si="19"/>
        <v>160</v>
      </c>
    </row>
    <row r="596" spans="1:8" ht="25.5">
      <c r="A596" s="444" t="s">
        <v>4480</v>
      </c>
      <c r="B596" s="452" t="s">
        <v>4481</v>
      </c>
      <c r="C596" s="158">
        <v>28</v>
      </c>
      <c r="D596" s="158">
        <v>0</v>
      </c>
      <c r="E596" s="159">
        <v>227</v>
      </c>
      <c r="F596" s="159">
        <v>350</v>
      </c>
      <c r="G596" s="120">
        <f t="shared" si="19"/>
        <v>255</v>
      </c>
      <c r="H596" s="120">
        <f t="shared" si="19"/>
        <v>350</v>
      </c>
    </row>
    <row r="597" spans="1:8">
      <c r="A597" s="444" t="s">
        <v>4482</v>
      </c>
      <c r="B597" s="452" t="s">
        <v>4483</v>
      </c>
      <c r="C597" s="158">
        <v>7</v>
      </c>
      <c r="D597" s="158">
        <v>0</v>
      </c>
      <c r="E597" s="159">
        <v>38</v>
      </c>
      <c r="F597" s="159">
        <v>40</v>
      </c>
      <c r="G597" s="120">
        <f t="shared" si="19"/>
        <v>45</v>
      </c>
      <c r="H597" s="120">
        <f t="shared" si="19"/>
        <v>40</v>
      </c>
    </row>
    <row r="598" spans="1:8">
      <c r="A598" s="444" t="s">
        <v>4484</v>
      </c>
      <c r="B598" s="452" t="s">
        <v>4485</v>
      </c>
      <c r="C598" s="158">
        <v>0</v>
      </c>
      <c r="D598" s="158">
        <v>0</v>
      </c>
      <c r="E598" s="159">
        <v>282</v>
      </c>
      <c r="F598" s="159">
        <v>4000</v>
      </c>
      <c r="G598" s="120">
        <f t="shared" si="19"/>
        <v>282</v>
      </c>
      <c r="H598" s="120">
        <f t="shared" si="19"/>
        <v>4000</v>
      </c>
    </row>
    <row r="599" spans="1:8">
      <c r="A599" s="444" t="s">
        <v>4486</v>
      </c>
      <c r="B599" s="452" t="s">
        <v>4487</v>
      </c>
      <c r="C599" s="158">
        <v>0</v>
      </c>
      <c r="D599" s="158">
        <v>0</v>
      </c>
      <c r="E599" s="159">
        <v>20</v>
      </c>
      <c r="F599" s="159">
        <v>300</v>
      </c>
      <c r="G599" s="120">
        <f t="shared" si="19"/>
        <v>20</v>
      </c>
      <c r="H599" s="120">
        <f t="shared" si="19"/>
        <v>300</v>
      </c>
    </row>
    <row r="600" spans="1:8" ht="25.5">
      <c r="A600" s="444" t="s">
        <v>4488</v>
      </c>
      <c r="B600" s="452" t="s">
        <v>4489</v>
      </c>
      <c r="C600" s="158">
        <v>0</v>
      </c>
      <c r="D600" s="158">
        <v>0</v>
      </c>
      <c r="E600" s="159">
        <v>0</v>
      </c>
      <c r="F600" s="159">
        <v>0</v>
      </c>
      <c r="G600" s="120">
        <f t="shared" si="19"/>
        <v>0</v>
      </c>
      <c r="H600" s="120">
        <f t="shared" si="19"/>
        <v>0</v>
      </c>
    </row>
    <row r="601" spans="1:8" ht="25.5">
      <c r="A601" s="444" t="s">
        <v>4490</v>
      </c>
      <c r="B601" s="452" t="s">
        <v>4491</v>
      </c>
      <c r="C601" s="158">
        <v>89</v>
      </c>
      <c r="D601" s="158">
        <v>90</v>
      </c>
      <c r="E601" s="159">
        <v>6</v>
      </c>
      <c r="F601" s="159">
        <v>6</v>
      </c>
      <c r="G601" s="120">
        <f t="shared" si="19"/>
        <v>95</v>
      </c>
      <c r="H601" s="120">
        <f t="shared" si="19"/>
        <v>96</v>
      </c>
    </row>
    <row r="602" spans="1:8" ht="25.5">
      <c r="A602" s="444" t="s">
        <v>4492</v>
      </c>
      <c r="B602" s="452" t="s">
        <v>4493</v>
      </c>
      <c r="C602" s="158">
        <v>0</v>
      </c>
      <c r="D602" s="158">
        <v>0</v>
      </c>
      <c r="E602" s="159">
        <v>0</v>
      </c>
      <c r="F602" s="159">
        <v>0</v>
      </c>
      <c r="G602" s="120">
        <f t="shared" si="19"/>
        <v>0</v>
      </c>
      <c r="H602" s="120">
        <f t="shared" si="19"/>
        <v>0</v>
      </c>
    </row>
    <row r="603" spans="1:8">
      <c r="A603" s="444" t="s">
        <v>4494</v>
      </c>
      <c r="B603" s="452" t="s">
        <v>4495</v>
      </c>
      <c r="C603" s="158">
        <v>0</v>
      </c>
      <c r="D603" s="158">
        <v>0</v>
      </c>
      <c r="E603" s="159">
        <v>0</v>
      </c>
      <c r="F603" s="159">
        <v>0</v>
      </c>
      <c r="G603" s="120">
        <f t="shared" si="19"/>
        <v>0</v>
      </c>
      <c r="H603" s="120">
        <f t="shared" si="19"/>
        <v>0</v>
      </c>
    </row>
    <row r="604" spans="1:8" ht="25.5">
      <c r="A604" s="444" t="s">
        <v>4496</v>
      </c>
      <c r="B604" s="452" t="s">
        <v>4497</v>
      </c>
      <c r="C604" s="158">
        <v>0</v>
      </c>
      <c r="D604" s="158">
        <v>0</v>
      </c>
      <c r="E604" s="159">
        <v>12</v>
      </c>
      <c r="F604" s="159">
        <v>20</v>
      </c>
      <c r="G604" s="120">
        <f t="shared" si="19"/>
        <v>12</v>
      </c>
      <c r="H604" s="120">
        <f t="shared" si="19"/>
        <v>20</v>
      </c>
    </row>
    <row r="605" spans="1:8">
      <c r="A605" s="444" t="s">
        <v>4498</v>
      </c>
      <c r="B605" s="452" t="s">
        <v>4499</v>
      </c>
      <c r="C605" s="158">
        <v>0</v>
      </c>
      <c r="D605" s="158">
        <v>0</v>
      </c>
      <c r="E605" s="159">
        <v>1087</v>
      </c>
      <c r="F605" s="159">
        <v>800</v>
      </c>
      <c r="G605" s="120">
        <f t="shared" si="19"/>
        <v>1087</v>
      </c>
      <c r="H605" s="120">
        <f t="shared" si="19"/>
        <v>800</v>
      </c>
    </row>
    <row r="606" spans="1:8">
      <c r="A606" s="444" t="s">
        <v>4500</v>
      </c>
      <c r="B606" s="466" t="s">
        <v>4501</v>
      </c>
      <c r="C606" s="158">
        <v>0</v>
      </c>
      <c r="D606" s="158">
        <v>0</v>
      </c>
      <c r="E606" s="159">
        <v>8</v>
      </c>
      <c r="F606" s="159">
        <v>15</v>
      </c>
      <c r="G606" s="120">
        <f t="shared" si="19"/>
        <v>8</v>
      </c>
      <c r="H606" s="120">
        <f t="shared" si="19"/>
        <v>15</v>
      </c>
    </row>
    <row r="607" spans="1:8">
      <c r="A607" s="121"/>
      <c r="B607" s="158"/>
      <c r="C607" s="158"/>
      <c r="D607" s="158"/>
      <c r="E607" s="159"/>
      <c r="F607" s="159"/>
      <c r="G607" s="120"/>
      <c r="H607" s="159"/>
    </row>
    <row r="608" spans="1:8" ht="14.25">
      <c r="A608" s="129" t="s">
        <v>3068</v>
      </c>
      <c r="B608" s="226"/>
      <c r="C608" s="226"/>
      <c r="D608" s="226"/>
      <c r="E608" s="226"/>
      <c r="F608" s="226"/>
      <c r="G608" s="226"/>
      <c r="H608" s="227"/>
    </row>
    <row r="609" spans="1:8" ht="14.25">
      <c r="A609" s="219" t="s">
        <v>3069</v>
      </c>
      <c r="B609" s="158" t="s">
        <v>3070</v>
      </c>
      <c r="C609" s="158"/>
      <c r="D609" s="158"/>
      <c r="E609" s="159"/>
      <c r="F609" s="159"/>
      <c r="G609" s="120"/>
      <c r="H609" s="159"/>
    </row>
    <row r="610" spans="1:8" ht="14.25">
      <c r="A610" s="219" t="s">
        <v>3071</v>
      </c>
      <c r="B610" s="158" t="s">
        <v>3072</v>
      </c>
      <c r="C610" s="158"/>
      <c r="D610" s="158"/>
      <c r="E610" s="159"/>
      <c r="F610" s="159"/>
      <c r="G610" s="120"/>
      <c r="H610" s="159"/>
    </row>
    <row r="611" spans="1:8" ht="14.25">
      <c r="A611" s="219" t="s">
        <v>3073</v>
      </c>
      <c r="B611" s="158" t="s">
        <v>3074</v>
      </c>
      <c r="C611" s="158"/>
      <c r="D611" s="158"/>
      <c r="E611" s="159"/>
      <c r="F611" s="159"/>
      <c r="G611" s="120"/>
      <c r="H611" s="159"/>
    </row>
    <row r="612" spans="1:8" ht="25.5">
      <c r="A612" s="219" t="s">
        <v>3075</v>
      </c>
      <c r="B612" s="158" t="s">
        <v>3076</v>
      </c>
      <c r="C612" s="158"/>
      <c r="D612" s="158"/>
      <c r="E612" s="159"/>
      <c r="F612" s="159"/>
      <c r="G612" s="120"/>
      <c r="H612" s="159"/>
    </row>
    <row r="613" spans="1:8" ht="14.25">
      <c r="A613" s="219" t="s">
        <v>3077</v>
      </c>
      <c r="B613" s="158" t="s">
        <v>3078</v>
      </c>
      <c r="C613" s="158"/>
      <c r="D613" s="158"/>
      <c r="E613" s="159"/>
      <c r="F613" s="159"/>
      <c r="G613" s="120"/>
      <c r="H613" s="159"/>
    </row>
    <row r="614" spans="1:8" ht="25.5">
      <c r="A614" s="219" t="s">
        <v>3079</v>
      </c>
      <c r="B614" s="158" t="s">
        <v>3080</v>
      </c>
      <c r="C614" s="158"/>
      <c r="D614" s="158"/>
      <c r="E614" s="159"/>
      <c r="F614" s="159"/>
      <c r="G614" s="120"/>
      <c r="H614" s="159"/>
    </row>
    <row r="615" spans="1:8" ht="51">
      <c r="A615" s="219" t="s">
        <v>3081</v>
      </c>
      <c r="B615" s="158" t="s">
        <v>3082</v>
      </c>
      <c r="C615" s="158"/>
      <c r="D615" s="158"/>
      <c r="E615" s="159"/>
      <c r="F615" s="159"/>
      <c r="G615" s="120"/>
      <c r="H615" s="159"/>
    </row>
    <row r="616" spans="1:8" ht="51">
      <c r="A616" s="219" t="s">
        <v>3083</v>
      </c>
      <c r="B616" s="158" t="s">
        <v>2274</v>
      </c>
      <c r="C616" s="158"/>
      <c r="D616" s="158"/>
      <c r="E616" s="159"/>
      <c r="F616" s="159"/>
      <c r="G616" s="120"/>
      <c r="H616" s="159"/>
    </row>
    <row r="617" spans="1:8" ht="25.5">
      <c r="A617" s="219" t="s">
        <v>2275</v>
      </c>
      <c r="B617" s="158" t="s">
        <v>2276</v>
      </c>
      <c r="C617" s="158"/>
      <c r="D617" s="158"/>
      <c r="E617" s="159"/>
      <c r="F617" s="159"/>
      <c r="G617" s="120"/>
      <c r="H617" s="159"/>
    </row>
    <row r="618" spans="1:8" ht="38.25">
      <c r="A618" s="219" t="s">
        <v>2277</v>
      </c>
      <c r="B618" s="158" t="s">
        <v>2278</v>
      </c>
      <c r="C618" s="158"/>
      <c r="D618" s="158"/>
      <c r="E618" s="159"/>
      <c r="F618" s="159"/>
      <c r="G618" s="120"/>
      <c r="H618" s="159"/>
    </row>
    <row r="619" spans="1:8" ht="76.5">
      <c r="A619" s="219" t="s">
        <v>2279</v>
      </c>
      <c r="B619" s="158" t="s">
        <v>2280</v>
      </c>
      <c r="C619" s="158"/>
      <c r="D619" s="158"/>
      <c r="E619" s="159"/>
      <c r="F619" s="159"/>
      <c r="G619" s="120"/>
      <c r="H619" s="159"/>
    </row>
    <row r="620" spans="1:8" ht="76.5">
      <c r="A620" s="219" t="s">
        <v>2281</v>
      </c>
      <c r="B620" s="158" t="s">
        <v>1948</v>
      </c>
      <c r="C620" s="158"/>
      <c r="D620" s="158"/>
      <c r="E620" s="159"/>
      <c r="F620" s="159"/>
      <c r="G620" s="120"/>
      <c r="H620" s="159"/>
    </row>
    <row r="621" spans="1:8">
      <c r="A621" s="129" t="s">
        <v>1949</v>
      </c>
      <c r="B621" s="228"/>
      <c r="C621" s="228"/>
      <c r="D621" s="228"/>
      <c r="E621" s="229"/>
      <c r="F621" s="229"/>
      <c r="G621" s="230"/>
      <c r="H621" s="229"/>
    </row>
    <row r="622" spans="1:8">
      <c r="A622" s="135" t="s">
        <v>1950</v>
      </c>
      <c r="B622" s="161"/>
      <c r="C622" s="449">
        <f t="shared" ref="C622:H622" si="20">SUM(C567:C607)</f>
        <v>8580</v>
      </c>
      <c r="D622" s="449">
        <f t="shared" si="20"/>
        <v>8685</v>
      </c>
      <c r="E622" s="449">
        <f t="shared" si="20"/>
        <v>17019</v>
      </c>
      <c r="F622" s="449">
        <f t="shared" si="20"/>
        <v>20574</v>
      </c>
      <c r="G622" s="449">
        <f t="shared" si="20"/>
        <v>25599</v>
      </c>
      <c r="H622" s="449">
        <f t="shared" si="20"/>
        <v>29259</v>
      </c>
    </row>
    <row r="623" spans="1:8" ht="12.75" customHeight="1">
      <c r="A623" s="756" t="s">
        <v>1951</v>
      </c>
      <c r="B623" s="756"/>
      <c r="C623" s="756"/>
      <c r="D623" s="756"/>
      <c r="E623" s="756"/>
      <c r="F623" s="756"/>
      <c r="G623" s="756"/>
      <c r="H623" s="756"/>
    </row>
    <row r="624" spans="1:8" ht="12.75" customHeight="1">
      <c r="A624" s="756" t="s">
        <v>1952</v>
      </c>
      <c r="B624" s="756"/>
      <c r="C624" s="756"/>
      <c r="D624" s="756"/>
      <c r="E624" s="756"/>
      <c r="F624" s="756"/>
      <c r="G624" s="756"/>
      <c r="H624" s="756"/>
    </row>
    <row r="625" spans="1:8" ht="99.95" customHeight="1">
      <c r="A625" s="758" t="s">
        <v>1908</v>
      </c>
      <c r="B625" s="759"/>
      <c r="C625" s="759"/>
      <c r="D625" s="759"/>
      <c r="E625" s="759"/>
      <c r="F625" s="759"/>
      <c r="G625" s="759"/>
      <c r="H625" s="759"/>
    </row>
    <row r="626" spans="1:8" ht="12.75" customHeight="1">
      <c r="A626" s="231"/>
      <c r="B626" s="231"/>
      <c r="C626" s="231"/>
      <c r="D626" s="231"/>
      <c r="E626" s="231"/>
      <c r="F626" s="231"/>
      <c r="G626" s="231"/>
      <c r="H626" s="231"/>
    </row>
    <row r="627" spans="1:8">
      <c r="A627" s="33"/>
      <c r="B627" s="34" t="s">
        <v>2698</v>
      </c>
      <c r="C627" s="35">
        <f>[10]Kadar.ode.!C626</f>
        <v>0</v>
      </c>
      <c r="D627" s="36"/>
      <c r="E627" s="36"/>
      <c r="F627" s="36"/>
      <c r="G627" s="37"/>
      <c r="H627" s="187"/>
    </row>
    <row r="628" spans="1:8">
      <c r="A628" s="33"/>
      <c r="B628" s="34" t="s">
        <v>2700</v>
      </c>
      <c r="C628" s="35">
        <f>[10]Kadar.ode.!C627</f>
        <v>0</v>
      </c>
      <c r="D628" s="36"/>
      <c r="E628" s="36"/>
      <c r="F628" s="36"/>
      <c r="G628" s="37"/>
      <c r="H628" s="187"/>
    </row>
    <row r="629" spans="1:8">
      <c r="A629" s="33"/>
      <c r="B629" s="34"/>
      <c r="C629" s="35"/>
      <c r="D629" s="36"/>
      <c r="E629" s="36"/>
      <c r="F629" s="36"/>
      <c r="G629" s="37"/>
      <c r="H629" s="187"/>
    </row>
    <row r="630" spans="1:8" ht="14.25">
      <c r="A630" s="33"/>
      <c r="B630" s="34" t="s">
        <v>2704</v>
      </c>
      <c r="C630" s="3" t="s">
        <v>3476</v>
      </c>
      <c r="D630" s="4"/>
      <c r="E630" s="4"/>
      <c r="F630" s="4"/>
      <c r="G630" s="42"/>
      <c r="H630" s="187"/>
    </row>
    <row r="631" spans="1:8" ht="14.25">
      <c r="A631" s="33"/>
      <c r="B631" s="34" t="s">
        <v>3057</v>
      </c>
      <c r="C631" s="3" t="s">
        <v>1931</v>
      </c>
      <c r="D631" s="4"/>
      <c r="E631" s="4"/>
      <c r="F631" s="4"/>
      <c r="G631" s="42"/>
      <c r="H631" s="187"/>
    </row>
    <row r="632" spans="1:8" ht="15.75">
      <c r="A632" s="188"/>
      <c r="B632" s="188"/>
      <c r="C632" s="188"/>
      <c r="D632" s="188"/>
      <c r="E632" s="188"/>
      <c r="F632" s="188"/>
      <c r="G632" s="189"/>
      <c r="H632" s="189"/>
    </row>
    <row r="633" spans="1:8" ht="12.75" customHeight="1" thickBot="1">
      <c r="A633" s="742" t="s">
        <v>3065</v>
      </c>
      <c r="B633" s="742" t="s">
        <v>3066</v>
      </c>
      <c r="C633" s="740" t="s">
        <v>3060</v>
      </c>
      <c r="D633" s="740"/>
      <c r="E633" s="740" t="s">
        <v>3061</v>
      </c>
      <c r="F633" s="740"/>
      <c r="G633" s="740" t="s">
        <v>3008</v>
      </c>
      <c r="H633" s="740"/>
    </row>
    <row r="634" spans="1:8" ht="35.25" thickTop="1" thickBot="1">
      <c r="A634" s="742"/>
      <c r="B634" s="742"/>
      <c r="C634" s="128" t="s">
        <v>3037</v>
      </c>
      <c r="D634" s="128" t="s">
        <v>3038</v>
      </c>
      <c r="E634" s="128" t="s">
        <v>3037</v>
      </c>
      <c r="F634" s="128" t="s">
        <v>3038</v>
      </c>
      <c r="G634" s="128" t="s">
        <v>3037</v>
      </c>
      <c r="H634" s="128" t="s">
        <v>3038</v>
      </c>
    </row>
    <row r="635" spans="1:8" ht="15" thickTop="1">
      <c r="A635" s="214"/>
      <c r="B635" s="215" t="s">
        <v>3474</v>
      </c>
      <c r="C635" s="215"/>
      <c r="D635" s="215"/>
      <c r="E635" s="215"/>
      <c r="F635" s="215"/>
      <c r="G635" s="215"/>
      <c r="H635" s="216"/>
    </row>
    <row r="636" spans="1:8">
      <c r="A636" s="217"/>
      <c r="B636" s="218"/>
      <c r="C636" s="158"/>
      <c r="D636" s="158"/>
      <c r="E636" s="159"/>
      <c r="F636" s="159"/>
      <c r="G636" s="120"/>
      <c r="H636" s="159"/>
    </row>
    <row r="637" spans="1:8" ht="14.25">
      <c r="A637" s="219"/>
      <c r="B637" s="158"/>
      <c r="C637" s="158"/>
      <c r="D637" s="158"/>
      <c r="E637" s="159"/>
      <c r="F637" s="159"/>
      <c r="G637" s="120"/>
      <c r="H637" s="159"/>
    </row>
    <row r="638" spans="1:8" ht="14.25">
      <c r="A638" s="219"/>
      <c r="B638" s="158"/>
      <c r="C638" s="158"/>
      <c r="D638" s="158"/>
      <c r="E638" s="159"/>
      <c r="F638" s="159"/>
      <c r="G638" s="120"/>
      <c r="H638" s="159"/>
    </row>
    <row r="639" spans="1:8" ht="14.25">
      <c r="A639" s="220"/>
      <c r="B639" s="221"/>
      <c r="C639" s="158"/>
      <c r="D639" s="158"/>
      <c r="E639" s="159"/>
      <c r="F639" s="159"/>
      <c r="G639" s="120"/>
      <c r="H639" s="159"/>
    </row>
    <row r="640" spans="1:8" ht="14.25">
      <c r="A640" s="220"/>
      <c r="B640" s="221"/>
      <c r="C640" s="158"/>
      <c r="D640" s="158"/>
      <c r="E640" s="159"/>
      <c r="F640" s="159"/>
      <c r="G640" s="120"/>
      <c r="H640" s="159"/>
    </row>
    <row r="641" spans="1:8" ht="15">
      <c r="A641" s="220"/>
      <c r="B641" s="448" t="s">
        <v>3067</v>
      </c>
      <c r="C641" s="449">
        <f t="shared" ref="C641:H641" si="21">SUM(C643:C659)</f>
        <v>4161</v>
      </c>
      <c r="D641" s="449">
        <f t="shared" si="21"/>
        <v>5060</v>
      </c>
      <c r="E641" s="449">
        <f t="shared" si="21"/>
        <v>14418</v>
      </c>
      <c r="F641" s="449">
        <f t="shared" si="21"/>
        <v>14880</v>
      </c>
      <c r="G641" s="449">
        <f t="shared" si="21"/>
        <v>18579</v>
      </c>
      <c r="H641" s="449">
        <f t="shared" si="21"/>
        <v>19940</v>
      </c>
    </row>
    <row r="642" spans="1:8" ht="14.25">
      <c r="A642" s="220"/>
      <c r="B642" s="221"/>
      <c r="C642" s="158"/>
      <c r="D642" s="158"/>
      <c r="E642" s="159"/>
      <c r="F642" s="159"/>
      <c r="G642" s="120"/>
      <c r="H642" s="159"/>
    </row>
    <row r="643" spans="1:8">
      <c r="A643" s="444" t="s">
        <v>4504</v>
      </c>
      <c r="B643" s="440" t="s">
        <v>4505</v>
      </c>
      <c r="C643" s="158">
        <v>1486</v>
      </c>
      <c r="D643" s="158">
        <v>1500</v>
      </c>
      <c r="E643" s="159">
        <v>51</v>
      </c>
      <c r="F643" s="159">
        <v>100</v>
      </c>
      <c r="G643" s="120">
        <f>C643+E643</f>
        <v>1537</v>
      </c>
      <c r="H643" s="120">
        <f>D643+F643</f>
        <v>1600</v>
      </c>
    </row>
    <row r="644" spans="1:8">
      <c r="A644" s="444" t="s">
        <v>4506</v>
      </c>
      <c r="B644" s="440" t="s">
        <v>4507</v>
      </c>
      <c r="C644" s="158">
        <v>290</v>
      </c>
      <c r="D644" s="158">
        <v>300</v>
      </c>
      <c r="E644" s="159">
        <v>210</v>
      </c>
      <c r="F644" s="159">
        <v>220</v>
      </c>
      <c r="G644" s="120">
        <f t="shared" ref="G644:H659" si="22">C644+E644</f>
        <v>500</v>
      </c>
      <c r="H644" s="120">
        <f t="shared" si="22"/>
        <v>520</v>
      </c>
    </row>
    <row r="645" spans="1:8">
      <c r="A645" s="444" t="s">
        <v>4137</v>
      </c>
      <c r="B645" s="440" t="s">
        <v>4138</v>
      </c>
      <c r="C645" s="158"/>
      <c r="D645" s="158"/>
      <c r="E645" s="159">
        <v>562</v>
      </c>
      <c r="F645" s="159">
        <v>600</v>
      </c>
      <c r="G645" s="120">
        <f t="shared" si="22"/>
        <v>562</v>
      </c>
      <c r="H645" s="120">
        <f t="shared" si="22"/>
        <v>600</v>
      </c>
    </row>
    <row r="646" spans="1:8">
      <c r="A646" s="444" t="s">
        <v>2109</v>
      </c>
      <c r="B646" s="440" t="s">
        <v>2110</v>
      </c>
      <c r="C646" s="158"/>
      <c r="D646" s="158"/>
      <c r="E646" s="159">
        <v>82</v>
      </c>
      <c r="F646" s="159">
        <v>90</v>
      </c>
      <c r="G646" s="120">
        <f t="shared" si="22"/>
        <v>82</v>
      </c>
      <c r="H646" s="120">
        <f t="shared" si="22"/>
        <v>90</v>
      </c>
    </row>
    <row r="647" spans="1:8">
      <c r="A647" s="444" t="s">
        <v>1793</v>
      </c>
      <c r="B647" s="440" t="s">
        <v>1794</v>
      </c>
      <c r="C647" s="158">
        <v>549</v>
      </c>
      <c r="D647" s="158">
        <v>600</v>
      </c>
      <c r="E647" s="159">
        <v>693</v>
      </c>
      <c r="F647" s="159">
        <v>750</v>
      </c>
      <c r="G647" s="120">
        <f t="shared" si="22"/>
        <v>1242</v>
      </c>
      <c r="H647" s="120">
        <f t="shared" si="22"/>
        <v>1350</v>
      </c>
    </row>
    <row r="648" spans="1:8">
      <c r="A648" s="444" t="s">
        <v>3178</v>
      </c>
      <c r="B648" s="440" t="s">
        <v>2594</v>
      </c>
      <c r="C648" s="158">
        <v>549</v>
      </c>
      <c r="D648" s="158">
        <v>600</v>
      </c>
      <c r="E648" s="159">
        <v>694</v>
      </c>
      <c r="F648" s="159">
        <v>750</v>
      </c>
      <c r="G648" s="120">
        <f t="shared" si="22"/>
        <v>1243</v>
      </c>
      <c r="H648" s="120">
        <f t="shared" si="22"/>
        <v>1350</v>
      </c>
    </row>
    <row r="649" spans="1:8">
      <c r="A649" s="444" t="s">
        <v>3182</v>
      </c>
      <c r="B649" s="440" t="s">
        <v>2595</v>
      </c>
      <c r="C649" s="158">
        <v>401</v>
      </c>
      <c r="D649" s="158">
        <v>410</v>
      </c>
      <c r="E649" s="159"/>
      <c r="F649" s="159"/>
      <c r="G649" s="120">
        <f t="shared" si="22"/>
        <v>401</v>
      </c>
      <c r="H649" s="120">
        <f t="shared" si="22"/>
        <v>410</v>
      </c>
    </row>
    <row r="650" spans="1:8">
      <c r="A650" s="444" t="s">
        <v>2596</v>
      </c>
      <c r="B650" s="440" t="s">
        <v>2597</v>
      </c>
      <c r="C650" s="158">
        <v>3</v>
      </c>
      <c r="D650" s="158">
        <v>10</v>
      </c>
      <c r="E650" s="159"/>
      <c r="F650" s="159"/>
      <c r="G650" s="120">
        <f t="shared" si="22"/>
        <v>3</v>
      </c>
      <c r="H650" s="120">
        <f t="shared" si="22"/>
        <v>10</v>
      </c>
    </row>
    <row r="651" spans="1:8">
      <c r="A651" s="444" t="s">
        <v>3170</v>
      </c>
      <c r="B651" s="440" t="s">
        <v>3171</v>
      </c>
      <c r="C651" s="158">
        <v>397</v>
      </c>
      <c r="D651" s="158">
        <v>400</v>
      </c>
      <c r="E651" s="159"/>
      <c r="F651" s="159"/>
      <c r="G651" s="120">
        <f t="shared" si="22"/>
        <v>397</v>
      </c>
      <c r="H651" s="120">
        <f t="shared" si="22"/>
        <v>400</v>
      </c>
    </row>
    <row r="652" spans="1:8">
      <c r="A652" s="444" t="s">
        <v>2598</v>
      </c>
      <c r="B652" s="440" t="s">
        <v>2599</v>
      </c>
      <c r="C652" s="158"/>
      <c r="D652" s="158"/>
      <c r="E652" s="159">
        <v>10</v>
      </c>
      <c r="F652" s="159">
        <v>20</v>
      </c>
      <c r="G652" s="120">
        <f t="shared" si="22"/>
        <v>10</v>
      </c>
      <c r="H652" s="120">
        <f t="shared" si="22"/>
        <v>20</v>
      </c>
    </row>
    <row r="653" spans="1:8">
      <c r="A653" s="444" t="s">
        <v>2600</v>
      </c>
      <c r="B653" s="440" t="s">
        <v>2601</v>
      </c>
      <c r="C653" s="158">
        <v>101</v>
      </c>
      <c r="D653" s="158">
        <v>120</v>
      </c>
      <c r="E653" s="159">
        <v>5</v>
      </c>
      <c r="F653" s="159">
        <v>10</v>
      </c>
      <c r="G653" s="120">
        <f t="shared" si="22"/>
        <v>106</v>
      </c>
      <c r="H653" s="120">
        <f t="shared" si="22"/>
        <v>130</v>
      </c>
    </row>
    <row r="654" spans="1:8">
      <c r="A654" s="444" t="s">
        <v>2114</v>
      </c>
      <c r="B654" s="440" t="s">
        <v>2115</v>
      </c>
      <c r="C654" s="158">
        <v>312</v>
      </c>
      <c r="D654" s="158">
        <v>1000</v>
      </c>
      <c r="E654" s="159">
        <v>3671</v>
      </c>
      <c r="F654" s="159">
        <v>3700</v>
      </c>
      <c r="G654" s="120">
        <f t="shared" si="22"/>
        <v>3983</v>
      </c>
      <c r="H654" s="120">
        <f t="shared" si="22"/>
        <v>4700</v>
      </c>
    </row>
    <row r="655" spans="1:8" ht="25.5">
      <c r="A655" s="444" t="s">
        <v>4221</v>
      </c>
      <c r="B655" s="440" t="s">
        <v>4222</v>
      </c>
      <c r="C655" s="158">
        <v>73</v>
      </c>
      <c r="D655" s="158">
        <v>120</v>
      </c>
      <c r="E655" s="159">
        <v>6850</v>
      </c>
      <c r="F655" s="159">
        <v>7000</v>
      </c>
      <c r="G655" s="120">
        <f t="shared" si="22"/>
        <v>6923</v>
      </c>
      <c r="H655" s="120">
        <f t="shared" si="22"/>
        <v>7120</v>
      </c>
    </row>
    <row r="656" spans="1:8">
      <c r="A656" s="444" t="s">
        <v>2132</v>
      </c>
      <c r="B656" s="440" t="s">
        <v>2133</v>
      </c>
      <c r="C656" s="158"/>
      <c r="D656" s="158"/>
      <c r="E656" s="159">
        <v>1172</v>
      </c>
      <c r="F656" s="159">
        <v>1200</v>
      </c>
      <c r="G656" s="120">
        <f t="shared" si="22"/>
        <v>1172</v>
      </c>
      <c r="H656" s="120">
        <f t="shared" si="22"/>
        <v>1200</v>
      </c>
    </row>
    <row r="657" spans="1:8">
      <c r="A657" s="444" t="s">
        <v>2144</v>
      </c>
      <c r="B657" s="440" t="s">
        <v>2145</v>
      </c>
      <c r="C657" s="158"/>
      <c r="D657" s="158"/>
      <c r="E657" s="159">
        <v>116</v>
      </c>
      <c r="F657" s="159">
        <v>130</v>
      </c>
      <c r="G657" s="120">
        <f t="shared" si="22"/>
        <v>116</v>
      </c>
      <c r="H657" s="120">
        <f t="shared" si="22"/>
        <v>130</v>
      </c>
    </row>
    <row r="658" spans="1:8">
      <c r="A658" s="444" t="s">
        <v>2602</v>
      </c>
      <c r="B658" s="440" t="s">
        <v>2603</v>
      </c>
      <c r="C658" s="158"/>
      <c r="D658" s="158"/>
      <c r="E658" s="159">
        <v>6</v>
      </c>
      <c r="F658" s="159">
        <v>10</v>
      </c>
      <c r="G658" s="120">
        <f t="shared" si="22"/>
        <v>6</v>
      </c>
      <c r="H658" s="120">
        <f t="shared" si="22"/>
        <v>10</v>
      </c>
    </row>
    <row r="659" spans="1:8">
      <c r="A659" s="444" t="s">
        <v>2604</v>
      </c>
      <c r="B659" s="440" t="s">
        <v>2605</v>
      </c>
      <c r="C659" s="158"/>
      <c r="D659" s="158"/>
      <c r="E659" s="159">
        <v>296</v>
      </c>
      <c r="F659" s="159">
        <v>300</v>
      </c>
      <c r="G659" s="120">
        <f t="shared" si="22"/>
        <v>296</v>
      </c>
      <c r="H659" s="120">
        <f t="shared" si="22"/>
        <v>300</v>
      </c>
    </row>
    <row r="660" spans="1:8" ht="14.25">
      <c r="A660" s="219"/>
      <c r="B660" s="223"/>
      <c r="C660" s="223"/>
      <c r="D660" s="223"/>
      <c r="E660" s="120"/>
      <c r="F660" s="120"/>
      <c r="G660" s="120"/>
      <c r="H660" s="120"/>
    </row>
    <row r="661" spans="1:8">
      <c r="A661" s="121"/>
      <c r="B661" s="158"/>
      <c r="C661" s="158"/>
      <c r="D661" s="158"/>
      <c r="E661" s="159"/>
      <c r="F661" s="159"/>
      <c r="G661" s="120"/>
      <c r="H661" s="159"/>
    </row>
    <row r="662" spans="1:8" ht="14.25">
      <c r="A662" s="129" t="s">
        <v>3068</v>
      </c>
      <c r="B662" s="226"/>
      <c r="C662" s="226"/>
      <c r="D662" s="226"/>
      <c r="E662" s="226"/>
      <c r="F662" s="226"/>
      <c r="G662" s="226"/>
      <c r="H662" s="227"/>
    </row>
    <row r="663" spans="1:8" ht="14.25">
      <c r="A663" s="219" t="s">
        <v>3069</v>
      </c>
      <c r="B663" s="158" t="s">
        <v>3070</v>
      </c>
      <c r="C663" s="158"/>
      <c r="D663" s="158"/>
      <c r="E663" s="159"/>
      <c r="F663" s="159"/>
      <c r="G663" s="120"/>
      <c r="H663" s="159"/>
    </row>
    <row r="664" spans="1:8" ht="14.25">
      <c r="A664" s="219" t="s">
        <v>3071</v>
      </c>
      <c r="B664" s="158" t="s">
        <v>3072</v>
      </c>
      <c r="C664" s="158"/>
      <c r="D664" s="158"/>
      <c r="E664" s="159"/>
      <c r="F664" s="159"/>
      <c r="G664" s="120"/>
      <c r="H664" s="159"/>
    </row>
    <row r="665" spans="1:8" ht="14.25">
      <c r="A665" s="219" t="s">
        <v>3073</v>
      </c>
      <c r="B665" s="158" t="s">
        <v>3074</v>
      </c>
      <c r="C665" s="158"/>
      <c r="D665" s="158"/>
      <c r="E665" s="159"/>
      <c r="F665" s="159"/>
      <c r="G665" s="120"/>
      <c r="H665" s="159"/>
    </row>
    <row r="666" spans="1:8" ht="25.5">
      <c r="A666" s="219" t="s">
        <v>3075</v>
      </c>
      <c r="B666" s="158" t="s">
        <v>3076</v>
      </c>
      <c r="C666" s="158"/>
      <c r="D666" s="158"/>
      <c r="E666" s="159"/>
      <c r="F666" s="159"/>
      <c r="G666" s="120"/>
      <c r="H666" s="159"/>
    </row>
    <row r="667" spans="1:8" ht="14.25">
      <c r="A667" s="219" t="s">
        <v>3077</v>
      </c>
      <c r="B667" s="158" t="s">
        <v>3078</v>
      </c>
      <c r="C667" s="158"/>
      <c r="D667" s="158"/>
      <c r="E667" s="159"/>
      <c r="F667" s="159"/>
      <c r="G667" s="120"/>
      <c r="H667" s="159"/>
    </row>
    <row r="668" spans="1:8" ht="25.5">
      <c r="A668" s="219" t="s">
        <v>3079</v>
      </c>
      <c r="B668" s="158" t="s">
        <v>3080</v>
      </c>
      <c r="C668" s="158"/>
      <c r="D668" s="158"/>
      <c r="E668" s="159"/>
      <c r="F668" s="159"/>
      <c r="G668" s="120"/>
      <c r="H668" s="159"/>
    </row>
    <row r="669" spans="1:8" ht="51">
      <c r="A669" s="219" t="s">
        <v>3081</v>
      </c>
      <c r="B669" s="158" t="s">
        <v>3082</v>
      </c>
      <c r="C669" s="158"/>
      <c r="D669" s="158"/>
      <c r="E669" s="159"/>
      <c r="F669" s="159"/>
      <c r="G669" s="120"/>
      <c r="H669" s="159"/>
    </row>
    <row r="670" spans="1:8" ht="51">
      <c r="A670" s="219" t="s">
        <v>3083</v>
      </c>
      <c r="B670" s="158" t="s">
        <v>2274</v>
      </c>
      <c r="C670" s="158"/>
      <c r="D670" s="158"/>
      <c r="E670" s="159"/>
      <c r="F670" s="159"/>
      <c r="G670" s="120"/>
      <c r="H670" s="159"/>
    </row>
    <row r="671" spans="1:8" ht="25.5">
      <c r="A671" s="219" t="s">
        <v>2275</v>
      </c>
      <c r="B671" s="158" t="s">
        <v>2276</v>
      </c>
      <c r="C671" s="158"/>
      <c r="D671" s="158"/>
      <c r="E671" s="159"/>
      <c r="F671" s="159"/>
      <c r="G671" s="120"/>
      <c r="H671" s="159"/>
    </row>
    <row r="672" spans="1:8" ht="38.25">
      <c r="A672" s="219" t="s">
        <v>2277</v>
      </c>
      <c r="B672" s="158" t="s">
        <v>2278</v>
      </c>
      <c r="C672" s="158"/>
      <c r="D672" s="158"/>
      <c r="E672" s="159"/>
      <c r="F672" s="159"/>
      <c r="G672" s="120"/>
      <c r="H672" s="159"/>
    </row>
    <row r="673" spans="1:8" ht="76.5">
      <c r="A673" s="219" t="s">
        <v>2279</v>
      </c>
      <c r="B673" s="158" t="s">
        <v>2280</v>
      </c>
      <c r="C673" s="158"/>
      <c r="D673" s="158"/>
      <c r="E673" s="159"/>
      <c r="F673" s="159"/>
      <c r="G673" s="120"/>
      <c r="H673" s="159"/>
    </row>
    <row r="674" spans="1:8" ht="76.5">
      <c r="A674" s="219" t="s">
        <v>2281</v>
      </c>
      <c r="B674" s="158" t="s">
        <v>1948</v>
      </c>
      <c r="C674" s="158"/>
      <c r="D674" s="158"/>
      <c r="E674" s="159"/>
      <c r="F674" s="159"/>
      <c r="G674" s="120"/>
      <c r="H674" s="159"/>
    </row>
    <row r="675" spans="1:8">
      <c r="A675" s="129" t="s">
        <v>1949</v>
      </c>
      <c r="B675" s="228"/>
      <c r="C675" s="228"/>
      <c r="D675" s="228"/>
      <c r="E675" s="229"/>
      <c r="F675" s="229"/>
      <c r="G675" s="230"/>
      <c r="H675" s="229"/>
    </row>
    <row r="676" spans="1:8">
      <c r="A676" s="135" t="s">
        <v>1950</v>
      </c>
      <c r="B676" s="161"/>
      <c r="C676" s="449">
        <f t="shared" ref="C676:H676" si="23">SUM(C643:C659)</f>
        <v>4161</v>
      </c>
      <c r="D676" s="449">
        <f t="shared" si="23"/>
        <v>5060</v>
      </c>
      <c r="E676" s="449">
        <f t="shared" si="23"/>
        <v>14418</v>
      </c>
      <c r="F676" s="449">
        <f t="shared" si="23"/>
        <v>14880</v>
      </c>
      <c r="G676" s="449">
        <f t="shared" si="23"/>
        <v>18579</v>
      </c>
      <c r="H676" s="449">
        <f t="shared" si="23"/>
        <v>19940</v>
      </c>
    </row>
    <row r="677" spans="1:8" ht="12.75" customHeight="1">
      <c r="A677" s="756" t="s">
        <v>1951</v>
      </c>
      <c r="B677" s="756"/>
      <c r="C677" s="756"/>
      <c r="D677" s="756"/>
      <c r="E677" s="756"/>
      <c r="F677" s="756"/>
      <c r="G677" s="756"/>
      <c r="H677" s="756"/>
    </row>
    <row r="678" spans="1:8" ht="12.75" customHeight="1">
      <c r="A678" s="756" t="s">
        <v>1952</v>
      </c>
      <c r="B678" s="756"/>
      <c r="C678" s="756"/>
      <c r="D678" s="756"/>
      <c r="E678" s="756"/>
      <c r="F678" s="756"/>
      <c r="G678" s="756"/>
      <c r="H678" s="756"/>
    </row>
    <row r="680" spans="1:8">
      <c r="A680" s="33"/>
      <c r="B680" s="34" t="s">
        <v>2698</v>
      </c>
      <c r="C680" s="35">
        <f>[11]Kadar.ode.!C679</f>
        <v>0</v>
      </c>
      <c r="D680" s="36"/>
      <c r="E680" s="36"/>
      <c r="F680" s="36"/>
      <c r="G680" s="37"/>
      <c r="H680" s="187"/>
    </row>
    <row r="681" spans="1:8">
      <c r="A681" s="33"/>
      <c r="B681" s="34" t="s">
        <v>2700</v>
      </c>
      <c r="C681" s="35">
        <f>[11]Kadar.ode.!C680</f>
        <v>0</v>
      </c>
      <c r="D681" s="36"/>
      <c r="E681" s="36"/>
      <c r="F681" s="36"/>
      <c r="G681" s="37"/>
      <c r="H681" s="187"/>
    </row>
    <row r="682" spans="1:8">
      <c r="A682" s="33"/>
      <c r="B682" s="34"/>
      <c r="C682" s="35"/>
      <c r="D682" s="36"/>
      <c r="E682" s="36"/>
      <c r="F682" s="36"/>
      <c r="G682" s="37"/>
      <c r="H682" s="187"/>
    </row>
    <row r="683" spans="1:8" ht="14.25">
      <c r="A683" s="33"/>
      <c r="B683" s="34" t="s">
        <v>2704</v>
      </c>
      <c r="C683" s="3" t="s">
        <v>3476</v>
      </c>
      <c r="D683" s="4"/>
      <c r="E683" s="4"/>
      <c r="F683" s="4"/>
      <c r="G683" s="42"/>
      <c r="H683" s="187"/>
    </row>
    <row r="684" spans="1:8" ht="14.25">
      <c r="A684" s="33"/>
      <c r="B684" s="34" t="s">
        <v>3057</v>
      </c>
      <c r="C684" s="3" t="s">
        <v>1245</v>
      </c>
      <c r="D684" s="4"/>
      <c r="E684" s="4"/>
      <c r="F684" s="4"/>
      <c r="G684" s="42"/>
      <c r="H684" s="187"/>
    </row>
    <row r="685" spans="1:8" ht="15.75">
      <c r="A685" s="188"/>
      <c r="B685" s="188"/>
      <c r="C685" s="188"/>
      <c r="D685" s="188"/>
      <c r="E685" s="188"/>
      <c r="F685" s="188"/>
      <c r="G685" s="189"/>
      <c r="H685" s="189"/>
    </row>
    <row r="686" spans="1:8" ht="12.75" customHeight="1" thickBot="1">
      <c r="A686" s="742" t="s">
        <v>3065</v>
      </c>
      <c r="B686" s="742" t="s">
        <v>3066</v>
      </c>
      <c r="C686" s="740" t="s">
        <v>3060</v>
      </c>
      <c r="D686" s="740"/>
      <c r="E686" s="740" t="s">
        <v>3061</v>
      </c>
      <c r="F686" s="740"/>
      <c r="G686" s="740" t="s">
        <v>3008</v>
      </c>
      <c r="H686" s="740"/>
    </row>
    <row r="687" spans="1:8" ht="35.25" thickTop="1" thickBot="1">
      <c r="A687" s="742"/>
      <c r="B687" s="742"/>
      <c r="C687" s="128" t="s">
        <v>3037</v>
      </c>
      <c r="D687" s="128" t="s">
        <v>3038</v>
      </c>
      <c r="E687" s="128" t="s">
        <v>3037</v>
      </c>
      <c r="F687" s="128" t="s">
        <v>3038</v>
      </c>
      <c r="G687" s="128" t="s">
        <v>3037</v>
      </c>
      <c r="H687" s="128" t="s">
        <v>3038</v>
      </c>
    </row>
    <row r="688" spans="1:8" ht="15" thickTop="1">
      <c r="A688" s="214"/>
      <c r="B688" s="215" t="s">
        <v>3474</v>
      </c>
      <c r="C688" s="215"/>
      <c r="D688" s="215"/>
      <c r="E688" s="215"/>
      <c r="F688" s="215"/>
      <c r="G688" s="215"/>
      <c r="H688" s="216"/>
    </row>
    <row r="689" spans="1:8">
      <c r="A689" s="217"/>
      <c r="B689" s="218"/>
      <c r="C689" s="158"/>
      <c r="D689" s="158"/>
      <c r="E689" s="159"/>
      <c r="F689" s="159"/>
      <c r="G689" s="120"/>
      <c r="H689" s="159"/>
    </row>
    <row r="690" spans="1:8" ht="14.25">
      <c r="A690" s="219"/>
      <c r="B690" s="158"/>
      <c r="C690" s="158"/>
      <c r="D690" s="158"/>
      <c r="E690" s="159"/>
      <c r="F690" s="159"/>
      <c r="G690" s="120"/>
      <c r="H690" s="159"/>
    </row>
    <row r="691" spans="1:8" ht="14.25">
      <c r="A691" s="219"/>
      <c r="B691" s="158"/>
      <c r="C691" s="158"/>
      <c r="D691" s="158"/>
      <c r="E691" s="159"/>
      <c r="F691" s="159"/>
      <c r="G691" s="120"/>
      <c r="H691" s="159"/>
    </row>
    <row r="692" spans="1:8" ht="14.25">
      <c r="A692" s="220"/>
      <c r="B692" s="221"/>
      <c r="C692" s="158"/>
      <c r="D692" s="158"/>
      <c r="E692" s="159"/>
      <c r="F692" s="159"/>
      <c r="G692" s="120"/>
      <c r="H692" s="159"/>
    </row>
    <row r="693" spans="1:8" ht="14.25">
      <c r="A693" s="220"/>
      <c r="B693" s="221"/>
      <c r="C693" s="158"/>
      <c r="D693" s="158"/>
      <c r="E693" s="159"/>
      <c r="F693" s="159"/>
      <c r="G693" s="120"/>
      <c r="H693" s="159"/>
    </row>
    <row r="694" spans="1:8" ht="14.25">
      <c r="A694" s="220"/>
      <c r="B694" s="222" t="s">
        <v>3067</v>
      </c>
      <c r="C694" s="449">
        <f t="shared" ref="C694:H694" si="24">SUM(C695:C723)</f>
        <v>1494</v>
      </c>
      <c r="D694" s="449">
        <f t="shared" si="24"/>
        <v>1535</v>
      </c>
      <c r="E694" s="449">
        <f t="shared" si="24"/>
        <v>23451</v>
      </c>
      <c r="F694" s="449">
        <f t="shared" si="24"/>
        <v>23555</v>
      </c>
      <c r="G694" s="449">
        <f t="shared" si="24"/>
        <v>24945</v>
      </c>
      <c r="H694" s="449">
        <f t="shared" si="24"/>
        <v>25090</v>
      </c>
    </row>
    <row r="695" spans="1:8">
      <c r="A695" s="444" t="s">
        <v>3811</v>
      </c>
      <c r="B695" s="406" t="s">
        <v>1246</v>
      </c>
      <c r="C695" s="158"/>
      <c r="D695" s="158"/>
      <c r="E695" s="159"/>
      <c r="F695" s="159"/>
      <c r="G695" s="120"/>
      <c r="H695" s="159"/>
    </row>
    <row r="696" spans="1:8">
      <c r="A696" s="444" t="s">
        <v>1247</v>
      </c>
      <c r="B696" s="440" t="s">
        <v>1248</v>
      </c>
      <c r="C696" s="158"/>
      <c r="D696" s="158"/>
      <c r="E696" s="159"/>
      <c r="F696" s="159"/>
      <c r="G696" s="120"/>
      <c r="H696" s="159"/>
    </row>
    <row r="697" spans="1:8">
      <c r="A697" s="444" t="s">
        <v>2118</v>
      </c>
      <c r="B697" s="440" t="s">
        <v>2119</v>
      </c>
      <c r="C697" s="158">
        <v>29</v>
      </c>
      <c r="D697" s="158">
        <v>30</v>
      </c>
      <c r="E697" s="159">
        <v>1967</v>
      </c>
      <c r="F697" s="159">
        <v>1950</v>
      </c>
      <c r="G697" s="120">
        <f>C697+E697</f>
        <v>1996</v>
      </c>
      <c r="H697" s="120">
        <f>D697+F697</f>
        <v>1980</v>
      </c>
    </row>
    <row r="698" spans="1:8">
      <c r="A698" s="444" t="s">
        <v>1249</v>
      </c>
      <c r="B698" s="440" t="s">
        <v>1250</v>
      </c>
      <c r="C698" s="158">
        <v>451</v>
      </c>
      <c r="D698" s="158">
        <v>460</v>
      </c>
      <c r="E698" s="159">
        <v>271</v>
      </c>
      <c r="F698" s="159">
        <v>275</v>
      </c>
      <c r="G698" s="120">
        <f t="shared" ref="G698:H723" si="25">C698+E698</f>
        <v>722</v>
      </c>
      <c r="H698" s="120">
        <f t="shared" si="25"/>
        <v>735</v>
      </c>
    </row>
    <row r="699" spans="1:8" ht="38.25">
      <c r="A699" s="444" t="s">
        <v>2152</v>
      </c>
      <c r="B699" s="440" t="s">
        <v>2153</v>
      </c>
      <c r="C699" s="158">
        <v>83</v>
      </c>
      <c r="D699" s="158">
        <v>85</v>
      </c>
      <c r="E699" s="159">
        <v>1256</v>
      </c>
      <c r="F699" s="159">
        <v>1270</v>
      </c>
      <c r="G699" s="120">
        <f t="shared" si="25"/>
        <v>1339</v>
      </c>
      <c r="H699" s="120">
        <f t="shared" si="25"/>
        <v>1355</v>
      </c>
    </row>
    <row r="700" spans="1:8">
      <c r="A700" s="444" t="s">
        <v>4506</v>
      </c>
      <c r="B700" s="440" t="s">
        <v>4507</v>
      </c>
      <c r="C700" s="158">
        <v>2</v>
      </c>
      <c r="D700" s="158">
        <v>5</v>
      </c>
      <c r="E700" s="159">
        <v>458</v>
      </c>
      <c r="F700" s="159">
        <v>460</v>
      </c>
      <c r="G700" s="120">
        <f t="shared" si="25"/>
        <v>460</v>
      </c>
      <c r="H700" s="120">
        <f t="shared" si="25"/>
        <v>465</v>
      </c>
    </row>
    <row r="701" spans="1:8">
      <c r="A701" s="444" t="s">
        <v>4137</v>
      </c>
      <c r="B701" s="457" t="s">
        <v>4138</v>
      </c>
      <c r="C701" s="158">
        <v>2</v>
      </c>
      <c r="D701" s="158">
        <v>5</v>
      </c>
      <c r="E701" s="159">
        <v>806</v>
      </c>
      <c r="F701" s="159">
        <v>820</v>
      </c>
      <c r="G701" s="120">
        <f t="shared" si="25"/>
        <v>808</v>
      </c>
      <c r="H701" s="120">
        <f t="shared" si="25"/>
        <v>825</v>
      </c>
    </row>
    <row r="702" spans="1:8">
      <c r="A702" s="444" t="s">
        <v>1251</v>
      </c>
      <c r="B702" s="406" t="s">
        <v>1252</v>
      </c>
      <c r="C702" s="158"/>
      <c r="D702" s="158"/>
      <c r="E702" s="159">
        <v>12</v>
      </c>
      <c r="F702" s="159">
        <v>15</v>
      </c>
      <c r="G702" s="120">
        <f t="shared" si="25"/>
        <v>12</v>
      </c>
      <c r="H702" s="120">
        <f t="shared" si="25"/>
        <v>15</v>
      </c>
    </row>
    <row r="703" spans="1:8">
      <c r="A703" s="444" t="s">
        <v>2109</v>
      </c>
      <c r="B703" s="440" t="s">
        <v>2110</v>
      </c>
      <c r="C703" s="158"/>
      <c r="D703" s="158"/>
      <c r="E703" s="159">
        <v>94</v>
      </c>
      <c r="F703" s="159">
        <v>100</v>
      </c>
      <c r="G703" s="120">
        <f t="shared" si="25"/>
        <v>94</v>
      </c>
      <c r="H703" s="120">
        <f t="shared" si="25"/>
        <v>100</v>
      </c>
    </row>
    <row r="704" spans="1:8">
      <c r="A704" s="444" t="s">
        <v>2598</v>
      </c>
      <c r="B704" s="406" t="s">
        <v>2599</v>
      </c>
      <c r="C704" s="158"/>
      <c r="D704" s="158"/>
      <c r="E704" s="159"/>
      <c r="F704" s="159"/>
      <c r="G704" s="120">
        <f t="shared" si="25"/>
        <v>0</v>
      </c>
      <c r="H704" s="120">
        <f t="shared" si="25"/>
        <v>0</v>
      </c>
    </row>
    <row r="705" spans="1:8">
      <c r="A705" s="444" t="s">
        <v>2126</v>
      </c>
      <c r="B705" s="440" t="s">
        <v>2127</v>
      </c>
      <c r="C705" s="158"/>
      <c r="D705" s="158"/>
      <c r="E705" s="159"/>
      <c r="F705" s="159"/>
      <c r="G705" s="120">
        <f t="shared" si="25"/>
        <v>0</v>
      </c>
      <c r="H705" s="120">
        <f t="shared" si="25"/>
        <v>0</v>
      </c>
    </row>
    <row r="706" spans="1:8" ht="25.5">
      <c r="A706" s="444" t="s">
        <v>4221</v>
      </c>
      <c r="B706" s="440" t="s">
        <v>4222</v>
      </c>
      <c r="C706" s="158"/>
      <c r="D706" s="158"/>
      <c r="E706" s="159">
        <v>100</v>
      </c>
      <c r="F706" s="159">
        <v>100</v>
      </c>
      <c r="G706" s="120">
        <f t="shared" si="25"/>
        <v>100</v>
      </c>
      <c r="H706" s="120">
        <f t="shared" si="25"/>
        <v>100</v>
      </c>
    </row>
    <row r="707" spans="1:8">
      <c r="A707" s="444" t="s">
        <v>2132</v>
      </c>
      <c r="B707" s="440" t="s">
        <v>2133</v>
      </c>
      <c r="C707" s="158"/>
      <c r="D707" s="158"/>
      <c r="E707" s="159">
        <v>23</v>
      </c>
      <c r="F707" s="159">
        <v>25</v>
      </c>
      <c r="G707" s="120">
        <f t="shared" si="25"/>
        <v>23</v>
      </c>
      <c r="H707" s="120">
        <f t="shared" si="25"/>
        <v>25</v>
      </c>
    </row>
    <row r="708" spans="1:8" ht="38.25">
      <c r="A708" s="444" t="s">
        <v>3751</v>
      </c>
      <c r="B708" s="440" t="s">
        <v>3752</v>
      </c>
      <c r="C708" s="158">
        <v>300</v>
      </c>
      <c r="D708" s="158">
        <v>300</v>
      </c>
      <c r="E708" s="159">
        <v>17192</v>
      </c>
      <c r="F708" s="159">
        <v>17200</v>
      </c>
      <c r="G708" s="120">
        <f t="shared" si="25"/>
        <v>17492</v>
      </c>
      <c r="H708" s="120">
        <f t="shared" si="25"/>
        <v>17500</v>
      </c>
    </row>
    <row r="709" spans="1:8" ht="25.5">
      <c r="A709" s="444" t="s">
        <v>1253</v>
      </c>
      <c r="B709" s="440" t="s">
        <v>1254</v>
      </c>
      <c r="C709" s="158">
        <v>4</v>
      </c>
      <c r="D709" s="158">
        <v>5</v>
      </c>
      <c r="E709" s="159">
        <v>524</v>
      </c>
      <c r="F709" s="159">
        <v>530</v>
      </c>
      <c r="G709" s="120">
        <f t="shared" si="25"/>
        <v>528</v>
      </c>
      <c r="H709" s="120">
        <f t="shared" si="25"/>
        <v>535</v>
      </c>
    </row>
    <row r="710" spans="1:8" ht="25.5">
      <c r="A710" s="444" t="s">
        <v>3767</v>
      </c>
      <c r="B710" s="440" t="s">
        <v>1255</v>
      </c>
      <c r="C710" s="158"/>
      <c r="D710" s="158"/>
      <c r="E710" s="159">
        <v>315</v>
      </c>
      <c r="F710" s="159">
        <v>330</v>
      </c>
      <c r="G710" s="120">
        <f t="shared" si="25"/>
        <v>315</v>
      </c>
      <c r="H710" s="120">
        <f t="shared" si="25"/>
        <v>330</v>
      </c>
    </row>
    <row r="711" spans="1:8">
      <c r="A711" s="444" t="s">
        <v>2144</v>
      </c>
      <c r="B711" s="440" t="s">
        <v>2145</v>
      </c>
      <c r="C711" s="158"/>
      <c r="D711" s="158"/>
      <c r="E711" s="159">
        <v>199</v>
      </c>
      <c r="F711" s="159">
        <v>200</v>
      </c>
      <c r="G711" s="120">
        <f t="shared" si="25"/>
        <v>199</v>
      </c>
      <c r="H711" s="120">
        <f t="shared" si="25"/>
        <v>200</v>
      </c>
    </row>
    <row r="712" spans="1:8" ht="25.5">
      <c r="A712" s="444" t="s">
        <v>3749</v>
      </c>
      <c r="B712" s="440" t="s">
        <v>3750</v>
      </c>
      <c r="C712" s="158"/>
      <c r="D712" s="158"/>
      <c r="E712" s="159">
        <v>12</v>
      </c>
      <c r="F712" s="159">
        <v>15</v>
      </c>
      <c r="G712" s="120">
        <f t="shared" si="25"/>
        <v>12</v>
      </c>
      <c r="H712" s="120">
        <f t="shared" si="25"/>
        <v>15</v>
      </c>
    </row>
    <row r="713" spans="1:8">
      <c r="A713" s="444" t="s">
        <v>1256</v>
      </c>
      <c r="B713" s="468" t="s">
        <v>1257</v>
      </c>
      <c r="C713" s="158">
        <v>185</v>
      </c>
      <c r="D713" s="158">
        <v>190</v>
      </c>
      <c r="E713" s="159">
        <v>14</v>
      </c>
      <c r="F713" s="159">
        <v>15</v>
      </c>
      <c r="G713" s="120">
        <f t="shared" si="25"/>
        <v>199</v>
      </c>
      <c r="H713" s="120">
        <f t="shared" si="25"/>
        <v>205</v>
      </c>
    </row>
    <row r="714" spans="1:8">
      <c r="A714" s="444" t="s">
        <v>1258</v>
      </c>
      <c r="B714" s="457" t="s">
        <v>1259</v>
      </c>
      <c r="C714" s="158">
        <v>108</v>
      </c>
      <c r="D714" s="158">
        <v>110</v>
      </c>
      <c r="E714" s="159">
        <v>11</v>
      </c>
      <c r="F714" s="159">
        <v>15</v>
      </c>
      <c r="G714" s="120">
        <f t="shared" si="25"/>
        <v>119</v>
      </c>
      <c r="H714" s="120">
        <f t="shared" si="25"/>
        <v>125</v>
      </c>
    </row>
    <row r="715" spans="1:8">
      <c r="A715" s="444" t="s">
        <v>1260</v>
      </c>
      <c r="B715" s="440" t="s">
        <v>1261</v>
      </c>
      <c r="C715" s="158">
        <v>14</v>
      </c>
      <c r="D715" s="158">
        <v>15</v>
      </c>
      <c r="E715" s="159">
        <v>1</v>
      </c>
      <c r="F715" s="159">
        <v>5</v>
      </c>
      <c r="G715" s="120">
        <f t="shared" si="25"/>
        <v>15</v>
      </c>
      <c r="H715" s="120">
        <f t="shared" si="25"/>
        <v>20</v>
      </c>
    </row>
    <row r="716" spans="1:8" ht="25.5">
      <c r="A716" s="444" t="s">
        <v>1262</v>
      </c>
      <c r="B716" s="440" t="s">
        <v>1263</v>
      </c>
      <c r="C716" s="158">
        <v>14</v>
      </c>
      <c r="D716" s="158">
        <v>15</v>
      </c>
      <c r="E716" s="159">
        <v>1</v>
      </c>
      <c r="F716" s="159">
        <v>5</v>
      </c>
      <c r="G716" s="120">
        <f t="shared" si="25"/>
        <v>15</v>
      </c>
      <c r="H716" s="120">
        <f t="shared" si="25"/>
        <v>20</v>
      </c>
    </row>
    <row r="717" spans="1:8">
      <c r="A717" s="444" t="s">
        <v>1264</v>
      </c>
      <c r="B717" s="440" t="s">
        <v>1265</v>
      </c>
      <c r="C717" s="158">
        <v>13</v>
      </c>
      <c r="D717" s="158">
        <v>15</v>
      </c>
      <c r="E717" s="159">
        <v>3</v>
      </c>
      <c r="F717" s="159">
        <v>5</v>
      </c>
      <c r="G717" s="120">
        <f t="shared" si="25"/>
        <v>16</v>
      </c>
      <c r="H717" s="120">
        <f t="shared" si="25"/>
        <v>20</v>
      </c>
    </row>
    <row r="718" spans="1:8" ht="25.5">
      <c r="A718" s="444" t="s">
        <v>1266</v>
      </c>
      <c r="B718" s="440" t="s">
        <v>1267</v>
      </c>
      <c r="C718" s="158">
        <v>89</v>
      </c>
      <c r="D718" s="158">
        <v>90</v>
      </c>
      <c r="E718" s="159">
        <v>7</v>
      </c>
      <c r="F718" s="159">
        <v>10</v>
      </c>
      <c r="G718" s="120">
        <f t="shared" si="25"/>
        <v>96</v>
      </c>
      <c r="H718" s="120">
        <f t="shared" si="25"/>
        <v>100</v>
      </c>
    </row>
    <row r="719" spans="1:8" ht="38.25">
      <c r="A719" s="444" t="s">
        <v>4337</v>
      </c>
      <c r="B719" s="469" t="s">
        <v>4338</v>
      </c>
      <c r="C719" s="158"/>
      <c r="D719" s="158"/>
      <c r="E719" s="159"/>
      <c r="F719" s="159"/>
      <c r="G719" s="120">
        <f t="shared" si="25"/>
        <v>0</v>
      </c>
      <c r="H719" s="120">
        <f t="shared" si="25"/>
        <v>0</v>
      </c>
    </row>
    <row r="720" spans="1:8">
      <c r="A720" s="444" t="s">
        <v>1268</v>
      </c>
      <c r="B720" s="408"/>
      <c r="C720" s="158">
        <v>1</v>
      </c>
      <c r="D720" s="158">
        <v>5</v>
      </c>
      <c r="E720" s="159">
        <v>94</v>
      </c>
      <c r="F720" s="159">
        <v>100</v>
      </c>
      <c r="G720" s="120">
        <f t="shared" si="25"/>
        <v>95</v>
      </c>
      <c r="H720" s="120">
        <f t="shared" si="25"/>
        <v>105</v>
      </c>
    </row>
    <row r="721" spans="1:8">
      <c r="A721" s="444" t="s">
        <v>1269</v>
      </c>
      <c r="B721" s="408"/>
      <c r="C721" s="158">
        <v>4</v>
      </c>
      <c r="D721" s="158">
        <v>5</v>
      </c>
      <c r="E721" s="159">
        <v>17</v>
      </c>
      <c r="F721" s="159">
        <v>20</v>
      </c>
      <c r="G721" s="120">
        <f t="shared" si="25"/>
        <v>21</v>
      </c>
      <c r="H721" s="120">
        <f t="shared" si="25"/>
        <v>25</v>
      </c>
    </row>
    <row r="722" spans="1:8">
      <c r="A722" s="444" t="s">
        <v>1270</v>
      </c>
      <c r="B722" s="408"/>
      <c r="C722" s="158">
        <v>97</v>
      </c>
      <c r="D722" s="158">
        <v>100</v>
      </c>
      <c r="E722" s="159">
        <v>36</v>
      </c>
      <c r="F722" s="159">
        <v>50</v>
      </c>
      <c r="G722" s="120">
        <f t="shared" si="25"/>
        <v>133</v>
      </c>
      <c r="H722" s="120">
        <f t="shared" si="25"/>
        <v>150</v>
      </c>
    </row>
    <row r="723" spans="1:8">
      <c r="A723" s="444" t="s">
        <v>1271</v>
      </c>
      <c r="B723" s="408"/>
      <c r="C723" s="158">
        <v>98</v>
      </c>
      <c r="D723" s="158">
        <v>100</v>
      </c>
      <c r="E723" s="159">
        <v>38</v>
      </c>
      <c r="F723" s="159">
        <v>40</v>
      </c>
      <c r="G723" s="120">
        <f t="shared" si="25"/>
        <v>136</v>
      </c>
      <c r="H723" s="120">
        <f t="shared" si="25"/>
        <v>140</v>
      </c>
    </row>
    <row r="724" spans="1:8" ht="14.25">
      <c r="A724" s="220"/>
      <c r="B724" s="221"/>
      <c r="C724" s="158"/>
      <c r="D724" s="158"/>
      <c r="E724" s="159"/>
      <c r="F724" s="159"/>
      <c r="G724" s="120"/>
      <c r="H724" s="159"/>
    </row>
    <row r="725" spans="1:8">
      <c r="A725" s="121"/>
      <c r="B725" s="158"/>
      <c r="C725" s="158"/>
      <c r="D725" s="158"/>
      <c r="E725" s="159"/>
      <c r="F725" s="159"/>
      <c r="G725" s="120"/>
      <c r="H725" s="159"/>
    </row>
    <row r="726" spans="1:8" ht="14.25">
      <c r="A726" s="129" t="s">
        <v>3068</v>
      </c>
      <c r="B726" s="226"/>
      <c r="C726" s="226"/>
      <c r="D726" s="226"/>
      <c r="E726" s="226"/>
      <c r="F726" s="226"/>
      <c r="G726" s="226"/>
      <c r="H726" s="227"/>
    </row>
    <row r="727" spans="1:8" ht="14.25">
      <c r="A727" s="219" t="s">
        <v>3069</v>
      </c>
      <c r="B727" s="158" t="s">
        <v>3070</v>
      </c>
      <c r="C727" s="158"/>
      <c r="D727" s="158"/>
      <c r="E727" s="159"/>
      <c r="F727" s="159"/>
      <c r="G727" s="120"/>
      <c r="H727" s="159"/>
    </row>
    <row r="728" spans="1:8" ht="14.25">
      <c r="A728" s="219" t="s">
        <v>3071</v>
      </c>
      <c r="B728" s="158" t="s">
        <v>3072</v>
      </c>
      <c r="C728" s="158"/>
      <c r="D728" s="158"/>
      <c r="E728" s="159"/>
      <c r="F728" s="159"/>
      <c r="G728" s="120"/>
      <c r="H728" s="159"/>
    </row>
    <row r="729" spans="1:8" ht="14.25">
      <c r="A729" s="219" t="s">
        <v>3073</v>
      </c>
      <c r="B729" s="158" t="s">
        <v>3074</v>
      </c>
      <c r="C729" s="158"/>
      <c r="D729" s="158"/>
      <c r="E729" s="159"/>
      <c r="F729" s="159"/>
      <c r="G729" s="120"/>
      <c r="H729" s="159"/>
    </row>
    <row r="730" spans="1:8" ht="25.5">
      <c r="A730" s="219" t="s">
        <v>3075</v>
      </c>
      <c r="B730" s="158" t="s">
        <v>3076</v>
      </c>
      <c r="C730" s="158"/>
      <c r="D730" s="158"/>
      <c r="E730" s="159"/>
      <c r="F730" s="159"/>
      <c r="G730" s="120"/>
      <c r="H730" s="159"/>
    </row>
    <row r="731" spans="1:8" ht="14.25">
      <c r="A731" s="219" t="s">
        <v>3077</v>
      </c>
      <c r="B731" s="158" t="s">
        <v>3078</v>
      </c>
      <c r="C731" s="158"/>
      <c r="D731" s="158"/>
      <c r="E731" s="159"/>
      <c r="F731" s="159"/>
      <c r="G731" s="120"/>
      <c r="H731" s="159"/>
    </row>
    <row r="732" spans="1:8" ht="25.5">
      <c r="A732" s="219" t="s">
        <v>3079</v>
      </c>
      <c r="B732" s="158" t="s">
        <v>3080</v>
      </c>
      <c r="C732" s="158"/>
      <c r="D732" s="158"/>
      <c r="E732" s="159"/>
      <c r="F732" s="159"/>
      <c r="G732" s="120"/>
      <c r="H732" s="159"/>
    </row>
    <row r="733" spans="1:8" ht="51">
      <c r="A733" s="219" t="s">
        <v>3081</v>
      </c>
      <c r="B733" s="158" t="s">
        <v>3082</v>
      </c>
      <c r="C733" s="158"/>
      <c r="D733" s="158"/>
      <c r="E733" s="159"/>
      <c r="F733" s="159"/>
      <c r="G733" s="120"/>
      <c r="H733" s="159"/>
    </row>
    <row r="734" spans="1:8" ht="51">
      <c r="A734" s="219" t="s">
        <v>3083</v>
      </c>
      <c r="B734" s="158" t="s">
        <v>2274</v>
      </c>
      <c r="C734" s="158"/>
      <c r="D734" s="158"/>
      <c r="E734" s="159"/>
      <c r="F734" s="159"/>
      <c r="G734" s="120"/>
      <c r="H734" s="159"/>
    </row>
    <row r="735" spans="1:8" ht="25.5">
      <c r="A735" s="219" t="s">
        <v>2275</v>
      </c>
      <c r="B735" s="158" t="s">
        <v>2276</v>
      </c>
      <c r="C735" s="158"/>
      <c r="D735" s="158"/>
      <c r="E735" s="159"/>
      <c r="F735" s="159"/>
      <c r="G735" s="120"/>
      <c r="H735" s="159"/>
    </row>
    <row r="736" spans="1:8" ht="38.25">
      <c r="A736" s="219" t="s">
        <v>2277</v>
      </c>
      <c r="B736" s="158" t="s">
        <v>2278</v>
      </c>
      <c r="C736" s="158"/>
      <c r="D736" s="158"/>
      <c r="E736" s="159"/>
      <c r="F736" s="159"/>
      <c r="G736" s="120"/>
      <c r="H736" s="159"/>
    </row>
    <row r="737" spans="1:8" ht="76.5">
      <c r="A737" s="219" t="s">
        <v>2279</v>
      </c>
      <c r="B737" s="158" t="s">
        <v>2280</v>
      </c>
      <c r="C737" s="158"/>
      <c r="D737" s="158"/>
      <c r="E737" s="159"/>
      <c r="F737" s="159"/>
      <c r="G737" s="120"/>
      <c r="H737" s="159"/>
    </row>
    <row r="738" spans="1:8" ht="76.5">
      <c r="A738" s="219" t="s">
        <v>2281</v>
      </c>
      <c r="B738" s="158" t="s">
        <v>1948</v>
      </c>
      <c r="C738" s="158"/>
      <c r="D738" s="158"/>
      <c r="E738" s="159"/>
      <c r="F738" s="159"/>
      <c r="G738" s="120"/>
      <c r="H738" s="159"/>
    </row>
    <row r="739" spans="1:8">
      <c r="A739" s="129" t="s">
        <v>1949</v>
      </c>
      <c r="B739" s="228"/>
      <c r="C739" s="228"/>
      <c r="D739" s="228"/>
      <c r="E739" s="229"/>
      <c r="F739" s="229"/>
      <c r="G739" s="230"/>
      <c r="H739" s="229"/>
    </row>
    <row r="740" spans="1:8">
      <c r="A740" s="135" t="s">
        <v>1950</v>
      </c>
      <c r="B740" s="161"/>
      <c r="C740" s="449">
        <f t="shared" ref="C740:H740" si="26">SUM(C695:C723)</f>
        <v>1494</v>
      </c>
      <c r="D740" s="449">
        <f t="shared" si="26"/>
        <v>1535</v>
      </c>
      <c r="E740" s="449">
        <f t="shared" si="26"/>
        <v>23451</v>
      </c>
      <c r="F740" s="449">
        <f t="shared" si="26"/>
        <v>23555</v>
      </c>
      <c r="G740" s="449">
        <f t="shared" si="26"/>
        <v>24945</v>
      </c>
      <c r="H740" s="449">
        <f t="shared" si="26"/>
        <v>25090</v>
      </c>
    </row>
    <row r="741" spans="1:8" ht="12.75" customHeight="1">
      <c r="A741" s="756" t="s">
        <v>1951</v>
      </c>
      <c r="B741" s="756"/>
      <c r="C741" s="756"/>
      <c r="D741" s="756"/>
      <c r="E741" s="756"/>
      <c r="F741" s="756"/>
      <c r="G741" s="756"/>
      <c r="H741" s="756"/>
    </row>
    <row r="742" spans="1:8" ht="12.75" customHeight="1">
      <c r="A742" s="756" t="s">
        <v>1952</v>
      </c>
      <c r="B742" s="756"/>
      <c r="C742" s="756"/>
      <c r="D742" s="756"/>
      <c r="E742" s="756"/>
      <c r="F742" s="756"/>
      <c r="G742" s="756"/>
      <c r="H742" s="756"/>
    </row>
    <row r="744" spans="1:8">
      <c r="A744" s="33"/>
      <c r="B744" s="34" t="s">
        <v>2698</v>
      </c>
      <c r="C744" s="35"/>
      <c r="D744" s="36"/>
      <c r="E744" s="36"/>
      <c r="F744" s="36"/>
      <c r="G744" s="37"/>
      <c r="H744" s="187"/>
    </row>
    <row r="745" spans="1:8">
      <c r="A745" s="33"/>
      <c r="B745" s="34" t="s">
        <v>2700</v>
      </c>
      <c r="C745" s="35"/>
      <c r="D745" s="36"/>
      <c r="E745" s="36"/>
      <c r="F745" s="36"/>
      <c r="G745" s="37"/>
      <c r="H745" s="187"/>
    </row>
    <row r="746" spans="1:8">
      <c r="A746" s="33"/>
      <c r="B746" s="34"/>
      <c r="C746" s="35"/>
      <c r="D746" s="36"/>
      <c r="E746" s="36"/>
      <c r="F746" s="36"/>
      <c r="G746" s="37"/>
      <c r="H746" s="187"/>
    </row>
    <row r="747" spans="1:8" ht="14.25">
      <c r="A747" s="33"/>
      <c r="B747" s="34" t="s">
        <v>2704</v>
      </c>
      <c r="C747" s="3" t="s">
        <v>3476</v>
      </c>
      <c r="D747" s="4"/>
      <c r="E747" s="4"/>
      <c r="F747" s="4"/>
      <c r="G747" s="42"/>
      <c r="H747" s="187"/>
    </row>
    <row r="748" spans="1:8" ht="14.25">
      <c r="A748" s="33"/>
      <c r="B748" s="34" t="s">
        <v>3057</v>
      </c>
      <c r="C748" s="3" t="s">
        <v>1939</v>
      </c>
      <c r="D748" s="4"/>
      <c r="E748" s="4"/>
      <c r="F748" s="4"/>
      <c r="G748" s="42"/>
      <c r="H748" s="187"/>
    </row>
    <row r="749" spans="1:8" ht="15.75">
      <c r="A749" s="188"/>
      <c r="B749" s="188"/>
      <c r="C749" s="188"/>
      <c r="D749" s="188"/>
      <c r="E749" s="188"/>
      <c r="F749" s="188"/>
      <c r="G749" s="189"/>
      <c r="H749" s="189"/>
    </row>
    <row r="750" spans="1:8" ht="12.75" customHeight="1" thickBot="1">
      <c r="A750" s="742" t="s">
        <v>3065</v>
      </c>
      <c r="B750" s="742" t="s">
        <v>3066</v>
      </c>
      <c r="C750" s="740" t="s">
        <v>3060</v>
      </c>
      <c r="D750" s="740"/>
      <c r="E750" s="740" t="s">
        <v>3061</v>
      </c>
      <c r="F750" s="740"/>
      <c r="G750" s="740" t="s">
        <v>3008</v>
      </c>
      <c r="H750" s="740"/>
    </row>
    <row r="751" spans="1:8" ht="35.25" thickTop="1" thickBot="1">
      <c r="A751" s="742"/>
      <c r="B751" s="742"/>
      <c r="C751" s="128" t="s">
        <v>3037</v>
      </c>
      <c r="D751" s="128" t="s">
        <v>3038</v>
      </c>
      <c r="E751" s="128" t="s">
        <v>3037</v>
      </c>
      <c r="F751" s="128" t="s">
        <v>3038</v>
      </c>
      <c r="G751" s="128" t="s">
        <v>3037</v>
      </c>
      <c r="H751" s="128" t="s">
        <v>3038</v>
      </c>
    </row>
    <row r="752" spans="1:8" ht="15" thickTop="1">
      <c r="A752" s="214"/>
      <c r="B752" s="215" t="s">
        <v>3474</v>
      </c>
      <c r="C752" s="215"/>
      <c r="D752" s="215"/>
      <c r="E752" s="215"/>
      <c r="F752" s="215"/>
      <c r="G752" s="215"/>
      <c r="H752" s="216"/>
    </row>
    <row r="753" spans="1:8">
      <c r="A753" s="217"/>
      <c r="B753" s="218"/>
      <c r="C753" s="158"/>
      <c r="D753" s="158"/>
      <c r="E753" s="159"/>
      <c r="F753" s="159"/>
      <c r="G753" s="120"/>
      <c r="H753" s="159"/>
    </row>
    <row r="754" spans="1:8" ht="14.25">
      <c r="A754" s="219"/>
      <c r="B754" s="158"/>
      <c r="C754" s="158"/>
      <c r="D754" s="158"/>
      <c r="E754" s="159"/>
      <c r="F754" s="159"/>
      <c r="G754" s="120"/>
      <c r="H754" s="159"/>
    </row>
    <row r="755" spans="1:8" ht="14.25">
      <c r="A755" s="219"/>
      <c r="B755" s="158"/>
      <c r="C755" s="158"/>
      <c r="D755" s="158"/>
      <c r="E755" s="159"/>
      <c r="F755" s="159"/>
      <c r="G755" s="120"/>
      <c r="H755" s="159"/>
    </row>
    <row r="756" spans="1:8" ht="14.25">
      <c r="A756" s="220"/>
      <c r="B756" s="221"/>
      <c r="C756" s="158"/>
      <c r="D756" s="158"/>
      <c r="E756" s="159"/>
      <c r="F756" s="159"/>
      <c r="G756" s="120"/>
      <c r="H756" s="159"/>
    </row>
    <row r="757" spans="1:8" ht="14.25">
      <c r="A757" s="220"/>
      <c r="B757" s="221"/>
      <c r="C757" s="158"/>
      <c r="D757" s="158"/>
      <c r="E757" s="159"/>
      <c r="F757" s="159"/>
      <c r="G757" s="120"/>
      <c r="H757" s="159"/>
    </row>
    <row r="758" spans="1:8" ht="15">
      <c r="A758" s="220"/>
      <c r="B758" s="448" t="s">
        <v>3067</v>
      </c>
      <c r="C758" s="473">
        <f t="shared" ref="C758:H758" si="27">SUM(C759:C845)</f>
        <v>857</v>
      </c>
      <c r="D758" s="473">
        <f t="shared" si="27"/>
        <v>1020</v>
      </c>
      <c r="E758" s="473">
        <f t="shared" si="27"/>
        <v>64332</v>
      </c>
      <c r="F758" s="473">
        <f t="shared" si="27"/>
        <v>65208</v>
      </c>
      <c r="G758" s="473">
        <f t="shared" si="27"/>
        <v>65189</v>
      </c>
      <c r="H758" s="473">
        <f t="shared" si="27"/>
        <v>66228</v>
      </c>
    </row>
    <row r="759" spans="1:8" ht="25.5">
      <c r="A759" s="444" t="s">
        <v>1274</v>
      </c>
      <c r="B759" s="474" t="s">
        <v>1275</v>
      </c>
      <c r="C759" s="223"/>
      <c r="D759" s="158"/>
      <c r="E759" s="159"/>
      <c r="F759" s="159"/>
      <c r="G759" s="120"/>
      <c r="H759" s="159"/>
    </row>
    <row r="760" spans="1:8">
      <c r="A760" s="444" t="s">
        <v>1276</v>
      </c>
      <c r="B760" s="474" t="s">
        <v>1277</v>
      </c>
      <c r="C760" s="223"/>
      <c r="D760" s="158"/>
      <c r="E760" s="159"/>
      <c r="F760" s="159"/>
      <c r="G760" s="120"/>
      <c r="H760" s="159"/>
    </row>
    <row r="761" spans="1:8">
      <c r="A761" s="444" t="s">
        <v>4438</v>
      </c>
      <c r="B761" s="474" t="s">
        <v>1278</v>
      </c>
      <c r="C761" s="223">
        <v>56</v>
      </c>
      <c r="D761" s="158">
        <v>60</v>
      </c>
      <c r="E761" s="159">
        <v>1</v>
      </c>
      <c r="F761" s="159">
        <v>2</v>
      </c>
      <c r="G761" s="120">
        <f>C761+E761</f>
        <v>57</v>
      </c>
      <c r="H761" s="120">
        <f>D761+F761</f>
        <v>62</v>
      </c>
    </row>
    <row r="762" spans="1:8">
      <c r="A762" s="444" t="s">
        <v>4504</v>
      </c>
      <c r="B762" s="475" t="s">
        <v>4505</v>
      </c>
      <c r="C762" s="223">
        <v>163</v>
      </c>
      <c r="D762" s="158">
        <v>170</v>
      </c>
      <c r="E762" s="159">
        <v>349</v>
      </c>
      <c r="F762" s="159">
        <v>350</v>
      </c>
      <c r="G762" s="120">
        <f t="shared" ref="G762:H825" si="28">C762+E762</f>
        <v>512</v>
      </c>
      <c r="H762" s="120">
        <f t="shared" si="28"/>
        <v>520</v>
      </c>
    </row>
    <row r="763" spans="1:8">
      <c r="A763" s="444" t="s">
        <v>1279</v>
      </c>
      <c r="B763" s="475" t="s">
        <v>1280</v>
      </c>
      <c r="C763" s="223"/>
      <c r="D763" s="158"/>
      <c r="E763" s="159">
        <v>136</v>
      </c>
      <c r="F763" s="159">
        <v>150</v>
      </c>
      <c r="G763" s="120">
        <f t="shared" si="28"/>
        <v>136</v>
      </c>
      <c r="H763" s="120">
        <f t="shared" si="28"/>
        <v>150</v>
      </c>
    </row>
    <row r="764" spans="1:8">
      <c r="A764" s="444" t="s">
        <v>3771</v>
      </c>
      <c r="B764" s="476" t="s">
        <v>1281</v>
      </c>
      <c r="C764" s="223"/>
      <c r="D764" s="158"/>
      <c r="E764" s="159"/>
      <c r="F764" s="159"/>
      <c r="G764" s="120">
        <f t="shared" si="28"/>
        <v>0</v>
      </c>
      <c r="H764" s="120">
        <f t="shared" si="28"/>
        <v>0</v>
      </c>
    </row>
    <row r="765" spans="1:8">
      <c r="A765" s="444" t="s">
        <v>2093</v>
      </c>
      <c r="B765" s="476" t="s">
        <v>2094</v>
      </c>
      <c r="C765" s="223">
        <v>1</v>
      </c>
      <c r="D765" s="158">
        <v>2</v>
      </c>
      <c r="E765" s="159">
        <v>58</v>
      </c>
      <c r="F765" s="159">
        <v>60</v>
      </c>
      <c r="G765" s="120">
        <f t="shared" si="28"/>
        <v>59</v>
      </c>
      <c r="H765" s="120">
        <f t="shared" si="28"/>
        <v>62</v>
      </c>
    </row>
    <row r="766" spans="1:8">
      <c r="A766" s="444" t="s">
        <v>1282</v>
      </c>
      <c r="B766" s="476" t="s">
        <v>1283</v>
      </c>
      <c r="C766" s="223">
        <v>7</v>
      </c>
      <c r="D766" s="158">
        <v>10</v>
      </c>
      <c r="E766" s="159">
        <v>14</v>
      </c>
      <c r="F766" s="159">
        <v>20</v>
      </c>
      <c r="G766" s="120">
        <f t="shared" si="28"/>
        <v>21</v>
      </c>
      <c r="H766" s="120">
        <f t="shared" si="28"/>
        <v>30</v>
      </c>
    </row>
    <row r="767" spans="1:8">
      <c r="A767" s="444" t="s">
        <v>4506</v>
      </c>
      <c r="B767" s="476" t="s">
        <v>4507</v>
      </c>
      <c r="C767" s="223">
        <v>34</v>
      </c>
      <c r="D767" s="158">
        <v>40</v>
      </c>
      <c r="E767" s="159">
        <v>90</v>
      </c>
      <c r="F767" s="159">
        <v>100</v>
      </c>
      <c r="G767" s="120">
        <f t="shared" si="28"/>
        <v>124</v>
      </c>
      <c r="H767" s="120">
        <f t="shared" si="28"/>
        <v>140</v>
      </c>
    </row>
    <row r="768" spans="1:8" ht="38.25">
      <c r="A768" s="444" t="s">
        <v>1284</v>
      </c>
      <c r="B768" s="474" t="s">
        <v>3910</v>
      </c>
      <c r="C768" s="223"/>
      <c r="D768" s="158"/>
      <c r="E768" s="159"/>
      <c r="F768" s="159"/>
      <c r="G768" s="120">
        <f t="shared" si="28"/>
        <v>0</v>
      </c>
      <c r="H768" s="120">
        <f t="shared" si="28"/>
        <v>0</v>
      </c>
    </row>
    <row r="769" spans="1:8" ht="25.5">
      <c r="A769" s="444" t="s">
        <v>1285</v>
      </c>
      <c r="B769" s="476" t="s">
        <v>1286</v>
      </c>
      <c r="C769" s="223"/>
      <c r="D769" s="158"/>
      <c r="E769" s="159">
        <v>10</v>
      </c>
      <c r="F769" s="159">
        <v>15</v>
      </c>
      <c r="G769" s="120">
        <f t="shared" si="28"/>
        <v>10</v>
      </c>
      <c r="H769" s="120">
        <f t="shared" si="28"/>
        <v>15</v>
      </c>
    </row>
    <row r="770" spans="1:8">
      <c r="A770" s="444" t="s">
        <v>1287</v>
      </c>
      <c r="B770" s="476" t="s">
        <v>1288</v>
      </c>
      <c r="C770" s="223"/>
      <c r="D770" s="158"/>
      <c r="E770" s="159">
        <v>2</v>
      </c>
      <c r="F770" s="159">
        <v>3</v>
      </c>
      <c r="G770" s="120">
        <f t="shared" si="28"/>
        <v>2</v>
      </c>
      <c r="H770" s="120">
        <f t="shared" si="28"/>
        <v>3</v>
      </c>
    </row>
    <row r="771" spans="1:8">
      <c r="A771" s="444" t="s">
        <v>1289</v>
      </c>
      <c r="B771" s="476" t="s">
        <v>1290</v>
      </c>
      <c r="C771" s="223"/>
      <c r="D771" s="158"/>
      <c r="E771" s="159"/>
      <c r="F771" s="159"/>
      <c r="G771" s="120">
        <f t="shared" si="28"/>
        <v>0</v>
      </c>
      <c r="H771" s="120">
        <f t="shared" si="28"/>
        <v>0</v>
      </c>
    </row>
    <row r="772" spans="1:8">
      <c r="A772" s="444" t="s">
        <v>4137</v>
      </c>
      <c r="B772" s="475" t="s">
        <v>4138</v>
      </c>
      <c r="C772" s="223">
        <v>19</v>
      </c>
      <c r="D772" s="158">
        <v>20</v>
      </c>
      <c r="E772" s="159">
        <v>2207</v>
      </c>
      <c r="F772" s="159">
        <v>2300</v>
      </c>
      <c r="G772" s="120">
        <f t="shared" si="28"/>
        <v>2226</v>
      </c>
      <c r="H772" s="120">
        <f t="shared" si="28"/>
        <v>2320</v>
      </c>
    </row>
    <row r="773" spans="1:8">
      <c r="A773" s="444" t="s">
        <v>1291</v>
      </c>
      <c r="B773" s="476" t="s">
        <v>1292</v>
      </c>
      <c r="C773" s="223"/>
      <c r="D773" s="158"/>
      <c r="E773" s="159"/>
      <c r="F773" s="159"/>
      <c r="G773" s="120">
        <f t="shared" si="28"/>
        <v>0</v>
      </c>
      <c r="H773" s="120">
        <f t="shared" si="28"/>
        <v>0</v>
      </c>
    </row>
    <row r="774" spans="1:8">
      <c r="A774" s="444" t="s">
        <v>2099</v>
      </c>
      <c r="B774" s="476" t="s">
        <v>2100</v>
      </c>
      <c r="C774" s="223">
        <v>1</v>
      </c>
      <c r="D774" s="158">
        <v>2</v>
      </c>
      <c r="E774" s="159">
        <v>1</v>
      </c>
      <c r="F774" s="159">
        <v>2</v>
      </c>
      <c r="G774" s="120">
        <f t="shared" si="28"/>
        <v>2</v>
      </c>
      <c r="H774" s="120">
        <f t="shared" si="28"/>
        <v>4</v>
      </c>
    </row>
    <row r="775" spans="1:8">
      <c r="A775" s="444" t="s">
        <v>3914</v>
      </c>
      <c r="B775" s="477" t="s">
        <v>3915</v>
      </c>
      <c r="C775" s="223"/>
      <c r="D775" s="158"/>
      <c r="E775" s="159">
        <v>29</v>
      </c>
      <c r="F775" s="159">
        <v>40</v>
      </c>
      <c r="G775" s="120">
        <f t="shared" si="28"/>
        <v>29</v>
      </c>
      <c r="H775" s="120">
        <f t="shared" si="28"/>
        <v>40</v>
      </c>
    </row>
    <row r="776" spans="1:8">
      <c r="A776" s="444" t="s">
        <v>1293</v>
      </c>
      <c r="B776" s="478" t="s">
        <v>1294</v>
      </c>
      <c r="C776" s="223"/>
      <c r="D776" s="158"/>
      <c r="E776" s="159"/>
      <c r="F776" s="159"/>
      <c r="G776" s="120">
        <f t="shared" si="28"/>
        <v>0</v>
      </c>
      <c r="H776" s="120">
        <f t="shared" si="28"/>
        <v>0</v>
      </c>
    </row>
    <row r="777" spans="1:8">
      <c r="A777" s="444" t="s">
        <v>2107</v>
      </c>
      <c r="B777" s="476" t="s">
        <v>2108</v>
      </c>
      <c r="C777" s="223"/>
      <c r="D777" s="158"/>
      <c r="E777" s="159"/>
      <c r="F777" s="159"/>
      <c r="G777" s="120">
        <f t="shared" si="28"/>
        <v>0</v>
      </c>
      <c r="H777" s="120">
        <f t="shared" si="28"/>
        <v>0</v>
      </c>
    </row>
    <row r="778" spans="1:8">
      <c r="A778" s="444" t="s">
        <v>2109</v>
      </c>
      <c r="B778" s="476" t="s">
        <v>2110</v>
      </c>
      <c r="C778" s="223"/>
      <c r="D778" s="158"/>
      <c r="E778" s="159">
        <v>1</v>
      </c>
      <c r="F778" s="159">
        <v>2</v>
      </c>
      <c r="G778" s="120">
        <f t="shared" si="28"/>
        <v>1</v>
      </c>
      <c r="H778" s="120">
        <f t="shared" si="28"/>
        <v>2</v>
      </c>
    </row>
    <row r="779" spans="1:8">
      <c r="A779" s="444" t="s">
        <v>3176</v>
      </c>
      <c r="B779" s="476" t="s">
        <v>1295</v>
      </c>
      <c r="C779" s="223"/>
      <c r="D779" s="158"/>
      <c r="E779" s="159">
        <v>2</v>
      </c>
      <c r="F779" s="159">
        <v>3</v>
      </c>
      <c r="G779" s="120">
        <f t="shared" si="28"/>
        <v>2</v>
      </c>
      <c r="H779" s="120">
        <f t="shared" si="28"/>
        <v>3</v>
      </c>
    </row>
    <row r="780" spans="1:8">
      <c r="A780" s="444" t="s">
        <v>1793</v>
      </c>
      <c r="B780" s="476" t="s">
        <v>1794</v>
      </c>
      <c r="C780" s="223">
        <v>61</v>
      </c>
      <c r="D780" s="158">
        <v>70</v>
      </c>
      <c r="E780" s="159">
        <v>348</v>
      </c>
      <c r="F780" s="159">
        <v>360</v>
      </c>
      <c r="G780" s="120">
        <f t="shared" si="28"/>
        <v>409</v>
      </c>
      <c r="H780" s="120">
        <f t="shared" si="28"/>
        <v>430</v>
      </c>
    </row>
    <row r="781" spans="1:8">
      <c r="A781" s="444" t="s">
        <v>3178</v>
      </c>
      <c r="B781" s="476" t="s">
        <v>2594</v>
      </c>
      <c r="C781" s="223">
        <v>53</v>
      </c>
      <c r="D781" s="158">
        <v>60</v>
      </c>
      <c r="E781" s="159">
        <v>348</v>
      </c>
      <c r="F781" s="159">
        <v>360</v>
      </c>
      <c r="G781" s="120">
        <f t="shared" si="28"/>
        <v>401</v>
      </c>
      <c r="H781" s="120">
        <f t="shared" si="28"/>
        <v>420</v>
      </c>
    </row>
    <row r="782" spans="1:8">
      <c r="A782" s="444" t="s">
        <v>1296</v>
      </c>
      <c r="B782" s="476" t="s">
        <v>1297</v>
      </c>
      <c r="C782" s="223"/>
      <c r="D782" s="158"/>
      <c r="E782" s="159"/>
      <c r="F782" s="159"/>
      <c r="G782" s="120">
        <f t="shared" si="28"/>
        <v>0</v>
      </c>
      <c r="H782" s="120">
        <f t="shared" si="28"/>
        <v>0</v>
      </c>
    </row>
    <row r="783" spans="1:8">
      <c r="A783" s="444" t="s">
        <v>3182</v>
      </c>
      <c r="B783" s="476" t="s">
        <v>2595</v>
      </c>
      <c r="C783" s="223">
        <v>53</v>
      </c>
      <c r="D783" s="158">
        <v>60</v>
      </c>
      <c r="E783" s="159">
        <v>340</v>
      </c>
      <c r="F783" s="159">
        <v>350</v>
      </c>
      <c r="G783" s="120">
        <f t="shared" si="28"/>
        <v>393</v>
      </c>
      <c r="H783" s="120">
        <f t="shared" si="28"/>
        <v>410</v>
      </c>
    </row>
    <row r="784" spans="1:8" ht="25.5">
      <c r="A784" s="444" t="s">
        <v>3184</v>
      </c>
      <c r="B784" s="476" t="s">
        <v>2113</v>
      </c>
      <c r="C784" s="223">
        <v>60</v>
      </c>
      <c r="D784" s="158">
        <v>70</v>
      </c>
      <c r="E784" s="159">
        <v>73</v>
      </c>
      <c r="F784" s="159">
        <v>80</v>
      </c>
      <c r="G784" s="120">
        <f t="shared" si="28"/>
        <v>133</v>
      </c>
      <c r="H784" s="120">
        <f t="shared" si="28"/>
        <v>150</v>
      </c>
    </row>
    <row r="785" spans="1:8">
      <c r="A785" s="444" t="s">
        <v>1795</v>
      </c>
      <c r="B785" s="476" t="s">
        <v>1796</v>
      </c>
      <c r="C785" s="223">
        <v>1</v>
      </c>
      <c r="D785" s="158">
        <v>2</v>
      </c>
      <c r="E785" s="159">
        <v>1</v>
      </c>
      <c r="F785" s="159">
        <v>2</v>
      </c>
      <c r="G785" s="120">
        <f t="shared" si="28"/>
        <v>2</v>
      </c>
      <c r="H785" s="120">
        <f t="shared" si="28"/>
        <v>4</v>
      </c>
    </row>
    <row r="786" spans="1:8">
      <c r="A786" s="444" t="s">
        <v>2600</v>
      </c>
      <c r="B786" s="476" t="s">
        <v>2601</v>
      </c>
      <c r="C786" s="223">
        <v>78</v>
      </c>
      <c r="D786" s="158">
        <v>90</v>
      </c>
      <c r="E786" s="159">
        <v>10</v>
      </c>
      <c r="F786" s="159">
        <v>20</v>
      </c>
      <c r="G786" s="120">
        <f t="shared" si="28"/>
        <v>88</v>
      </c>
      <c r="H786" s="120">
        <f t="shared" si="28"/>
        <v>110</v>
      </c>
    </row>
    <row r="787" spans="1:8">
      <c r="A787" s="444" t="s">
        <v>2114</v>
      </c>
      <c r="B787" s="476" t="s">
        <v>2115</v>
      </c>
      <c r="C787" s="223">
        <v>4</v>
      </c>
      <c r="D787" s="158">
        <v>10</v>
      </c>
      <c r="E787" s="159">
        <v>1553</v>
      </c>
      <c r="F787" s="159">
        <v>1600</v>
      </c>
      <c r="G787" s="120">
        <f t="shared" si="28"/>
        <v>1557</v>
      </c>
      <c r="H787" s="120">
        <f t="shared" si="28"/>
        <v>1610</v>
      </c>
    </row>
    <row r="788" spans="1:8" ht="25.5">
      <c r="A788" s="444" t="s">
        <v>1298</v>
      </c>
      <c r="B788" s="476" t="s">
        <v>1299</v>
      </c>
      <c r="C788" s="223"/>
      <c r="D788" s="158"/>
      <c r="E788" s="159">
        <v>5</v>
      </c>
      <c r="F788" s="159">
        <v>6</v>
      </c>
      <c r="G788" s="120">
        <f t="shared" si="28"/>
        <v>5</v>
      </c>
      <c r="H788" s="120">
        <f t="shared" si="28"/>
        <v>6</v>
      </c>
    </row>
    <row r="789" spans="1:8">
      <c r="A789" s="444" t="s">
        <v>1300</v>
      </c>
      <c r="B789" s="475" t="s">
        <v>1301</v>
      </c>
      <c r="C789" s="223">
        <v>23</v>
      </c>
      <c r="D789" s="158">
        <v>30</v>
      </c>
      <c r="E789" s="159">
        <v>3</v>
      </c>
      <c r="F789" s="159">
        <v>5</v>
      </c>
      <c r="G789" s="120">
        <f t="shared" si="28"/>
        <v>26</v>
      </c>
      <c r="H789" s="120">
        <f t="shared" si="28"/>
        <v>35</v>
      </c>
    </row>
    <row r="790" spans="1:8">
      <c r="A790" s="444" t="s">
        <v>1302</v>
      </c>
      <c r="B790" s="476" t="s">
        <v>1303</v>
      </c>
      <c r="C790" s="223"/>
      <c r="D790" s="158"/>
      <c r="E790" s="159"/>
      <c r="F790" s="159"/>
      <c r="G790" s="120">
        <f t="shared" si="28"/>
        <v>0</v>
      </c>
      <c r="H790" s="120">
        <f t="shared" si="28"/>
        <v>0</v>
      </c>
    </row>
    <row r="791" spans="1:8">
      <c r="A791" s="444" t="s">
        <v>4199</v>
      </c>
      <c r="B791" s="476" t="s">
        <v>4200</v>
      </c>
      <c r="C791" s="223">
        <v>1</v>
      </c>
      <c r="D791" s="158">
        <v>10</v>
      </c>
      <c r="E791" s="159">
        <v>3707</v>
      </c>
      <c r="F791" s="159">
        <v>3800</v>
      </c>
      <c r="G791" s="120">
        <f t="shared" si="28"/>
        <v>3708</v>
      </c>
      <c r="H791" s="120">
        <f t="shared" si="28"/>
        <v>3810</v>
      </c>
    </row>
    <row r="792" spans="1:8">
      <c r="A792" s="444" t="s">
        <v>1304</v>
      </c>
      <c r="B792" s="476" t="s">
        <v>1305</v>
      </c>
      <c r="C792" s="223">
        <v>1</v>
      </c>
      <c r="D792" s="158">
        <v>5</v>
      </c>
      <c r="E792" s="159">
        <v>1</v>
      </c>
      <c r="F792" s="159">
        <v>2</v>
      </c>
      <c r="G792" s="120">
        <f t="shared" si="28"/>
        <v>2</v>
      </c>
      <c r="H792" s="120">
        <f t="shared" si="28"/>
        <v>7</v>
      </c>
    </row>
    <row r="793" spans="1:8">
      <c r="A793" s="444" t="s">
        <v>1306</v>
      </c>
      <c r="B793" s="476" t="s">
        <v>1307</v>
      </c>
      <c r="C793" s="223"/>
      <c r="D793" s="158"/>
      <c r="E793" s="159"/>
      <c r="F793" s="159"/>
      <c r="G793" s="120">
        <f t="shared" si="28"/>
        <v>0</v>
      </c>
      <c r="H793" s="120">
        <f t="shared" si="28"/>
        <v>0</v>
      </c>
    </row>
    <row r="794" spans="1:8" ht="25.5">
      <c r="A794" s="444" t="s">
        <v>4221</v>
      </c>
      <c r="B794" s="476" t="s">
        <v>4222</v>
      </c>
      <c r="C794" s="223"/>
      <c r="D794" s="158"/>
      <c r="E794" s="159">
        <v>8325</v>
      </c>
      <c r="F794" s="159">
        <v>8400</v>
      </c>
      <c r="G794" s="120">
        <f t="shared" si="28"/>
        <v>8325</v>
      </c>
      <c r="H794" s="120">
        <f t="shared" si="28"/>
        <v>8400</v>
      </c>
    </row>
    <row r="795" spans="1:8">
      <c r="A795" s="444" t="s">
        <v>2132</v>
      </c>
      <c r="B795" s="476" t="s">
        <v>2133</v>
      </c>
      <c r="C795" s="223"/>
      <c r="D795" s="158"/>
      <c r="E795" s="159">
        <v>35</v>
      </c>
      <c r="F795" s="159">
        <v>40</v>
      </c>
      <c r="G795" s="120">
        <f t="shared" si="28"/>
        <v>35</v>
      </c>
      <c r="H795" s="120">
        <f t="shared" si="28"/>
        <v>40</v>
      </c>
    </row>
    <row r="796" spans="1:8">
      <c r="A796" s="444" t="s">
        <v>1308</v>
      </c>
      <c r="B796" s="476" t="s">
        <v>1309</v>
      </c>
      <c r="C796" s="223"/>
      <c r="D796" s="158"/>
      <c r="E796" s="159"/>
      <c r="F796" s="159"/>
      <c r="G796" s="120">
        <f t="shared" si="28"/>
        <v>0</v>
      </c>
      <c r="H796" s="120">
        <f t="shared" si="28"/>
        <v>0</v>
      </c>
    </row>
    <row r="797" spans="1:8">
      <c r="A797" s="444" t="s">
        <v>1310</v>
      </c>
      <c r="B797" s="476" t="s">
        <v>1311</v>
      </c>
      <c r="C797" s="223">
        <v>2</v>
      </c>
      <c r="D797" s="158">
        <v>3</v>
      </c>
      <c r="E797" s="159">
        <v>9</v>
      </c>
      <c r="F797" s="159">
        <v>10</v>
      </c>
      <c r="G797" s="120">
        <f t="shared" si="28"/>
        <v>11</v>
      </c>
      <c r="H797" s="120">
        <f t="shared" si="28"/>
        <v>13</v>
      </c>
    </row>
    <row r="798" spans="1:8">
      <c r="A798" s="444" t="s">
        <v>1312</v>
      </c>
      <c r="B798" s="476" t="s">
        <v>1313</v>
      </c>
      <c r="C798" s="223"/>
      <c r="D798" s="158"/>
      <c r="E798" s="159"/>
      <c r="F798" s="159"/>
      <c r="G798" s="120">
        <f t="shared" si="28"/>
        <v>0</v>
      </c>
      <c r="H798" s="120">
        <f t="shared" si="28"/>
        <v>0</v>
      </c>
    </row>
    <row r="799" spans="1:8">
      <c r="A799" s="444" t="s">
        <v>1314</v>
      </c>
      <c r="B799" s="476" t="s">
        <v>1315</v>
      </c>
      <c r="C799" s="223">
        <v>2</v>
      </c>
      <c r="D799" s="158">
        <v>3</v>
      </c>
      <c r="E799" s="159">
        <v>9</v>
      </c>
      <c r="F799" s="159">
        <v>10</v>
      </c>
      <c r="G799" s="120">
        <f t="shared" si="28"/>
        <v>11</v>
      </c>
      <c r="H799" s="120">
        <f t="shared" si="28"/>
        <v>13</v>
      </c>
    </row>
    <row r="800" spans="1:8">
      <c r="A800" s="444" t="s">
        <v>2144</v>
      </c>
      <c r="B800" s="476" t="s">
        <v>2145</v>
      </c>
      <c r="C800" s="223">
        <v>6</v>
      </c>
      <c r="D800" s="158">
        <v>10</v>
      </c>
      <c r="E800" s="159">
        <v>107</v>
      </c>
      <c r="F800" s="159">
        <v>110</v>
      </c>
      <c r="G800" s="120">
        <f t="shared" si="28"/>
        <v>113</v>
      </c>
      <c r="H800" s="120">
        <f t="shared" si="28"/>
        <v>120</v>
      </c>
    </row>
    <row r="801" spans="1:8" ht="25.5">
      <c r="A801" s="444" t="s">
        <v>1316</v>
      </c>
      <c r="B801" s="476" t="s">
        <v>1317</v>
      </c>
      <c r="C801" s="223"/>
      <c r="D801" s="158"/>
      <c r="E801" s="159"/>
      <c r="F801" s="159"/>
      <c r="G801" s="120">
        <f t="shared" si="28"/>
        <v>0</v>
      </c>
      <c r="H801" s="120">
        <f t="shared" si="28"/>
        <v>0</v>
      </c>
    </row>
    <row r="802" spans="1:8" ht="25.5">
      <c r="A802" s="444" t="s">
        <v>1318</v>
      </c>
      <c r="B802" s="476" t="s">
        <v>1319</v>
      </c>
      <c r="C802" s="223"/>
      <c r="D802" s="158"/>
      <c r="E802" s="159"/>
      <c r="F802" s="159"/>
      <c r="G802" s="120">
        <f t="shared" si="28"/>
        <v>0</v>
      </c>
      <c r="H802" s="120">
        <f t="shared" si="28"/>
        <v>0</v>
      </c>
    </row>
    <row r="803" spans="1:8" ht="25.5">
      <c r="A803" s="444" t="s">
        <v>1320</v>
      </c>
      <c r="B803" s="476" t="s">
        <v>1321</v>
      </c>
      <c r="C803" s="223"/>
      <c r="D803" s="158"/>
      <c r="E803" s="159"/>
      <c r="F803" s="159"/>
      <c r="G803" s="120">
        <f t="shared" si="28"/>
        <v>0</v>
      </c>
      <c r="H803" s="120">
        <f t="shared" si="28"/>
        <v>0</v>
      </c>
    </row>
    <row r="804" spans="1:8" ht="25.5">
      <c r="A804" s="444" t="s">
        <v>1322</v>
      </c>
      <c r="B804" s="476" t="s">
        <v>1323</v>
      </c>
      <c r="C804" s="223"/>
      <c r="D804" s="158"/>
      <c r="E804" s="159"/>
      <c r="F804" s="159"/>
      <c r="G804" s="120">
        <f t="shared" si="28"/>
        <v>0</v>
      </c>
      <c r="H804" s="120">
        <f t="shared" si="28"/>
        <v>0</v>
      </c>
    </row>
    <row r="805" spans="1:8" ht="25.5">
      <c r="A805" s="444" t="s">
        <v>1324</v>
      </c>
      <c r="B805" s="476" t="s">
        <v>1325</v>
      </c>
      <c r="C805" s="223">
        <v>2</v>
      </c>
      <c r="D805" s="158">
        <v>5</v>
      </c>
      <c r="E805" s="159">
        <v>540</v>
      </c>
      <c r="F805" s="159">
        <v>550</v>
      </c>
      <c r="G805" s="120">
        <f t="shared" si="28"/>
        <v>542</v>
      </c>
      <c r="H805" s="120">
        <f t="shared" si="28"/>
        <v>555</v>
      </c>
    </row>
    <row r="806" spans="1:8" ht="25.5">
      <c r="A806" s="444" t="s">
        <v>2146</v>
      </c>
      <c r="B806" s="476" t="s">
        <v>2147</v>
      </c>
      <c r="C806" s="223">
        <v>10</v>
      </c>
      <c r="D806" s="158">
        <v>15</v>
      </c>
      <c r="E806" s="159">
        <v>48</v>
      </c>
      <c r="F806" s="159">
        <v>50</v>
      </c>
      <c r="G806" s="120">
        <f t="shared" si="28"/>
        <v>58</v>
      </c>
      <c r="H806" s="120">
        <f t="shared" si="28"/>
        <v>65</v>
      </c>
    </row>
    <row r="807" spans="1:8" ht="25.5">
      <c r="A807" s="444" t="s">
        <v>1326</v>
      </c>
      <c r="B807" s="476" t="s">
        <v>1327</v>
      </c>
      <c r="C807" s="223"/>
      <c r="D807" s="158"/>
      <c r="E807" s="159"/>
      <c r="F807" s="159"/>
      <c r="G807" s="120">
        <f t="shared" si="28"/>
        <v>0</v>
      </c>
      <c r="H807" s="120">
        <f t="shared" si="28"/>
        <v>0</v>
      </c>
    </row>
    <row r="808" spans="1:8" ht="25.5">
      <c r="A808" s="444" t="s">
        <v>2150</v>
      </c>
      <c r="B808" s="476" t="s">
        <v>2151</v>
      </c>
      <c r="C808" s="223"/>
      <c r="D808" s="158"/>
      <c r="E808" s="159">
        <v>1</v>
      </c>
      <c r="F808" s="159">
        <v>2</v>
      </c>
      <c r="G808" s="120">
        <f t="shared" si="28"/>
        <v>1</v>
      </c>
      <c r="H808" s="120">
        <f t="shared" si="28"/>
        <v>2</v>
      </c>
    </row>
    <row r="809" spans="1:8" ht="38.25">
      <c r="A809" s="444" t="s">
        <v>2152</v>
      </c>
      <c r="B809" s="476" t="s">
        <v>2153</v>
      </c>
      <c r="C809" s="223">
        <v>4</v>
      </c>
      <c r="D809" s="158">
        <v>10</v>
      </c>
      <c r="E809" s="159">
        <v>134</v>
      </c>
      <c r="F809" s="159">
        <v>140</v>
      </c>
      <c r="G809" s="120">
        <f t="shared" si="28"/>
        <v>138</v>
      </c>
      <c r="H809" s="120">
        <f t="shared" si="28"/>
        <v>150</v>
      </c>
    </row>
    <row r="810" spans="1:8" ht="25.5">
      <c r="A810" s="444" t="s">
        <v>3798</v>
      </c>
      <c r="B810" s="476" t="s">
        <v>3799</v>
      </c>
      <c r="C810" s="223"/>
      <c r="D810" s="158"/>
      <c r="E810" s="159"/>
      <c r="F810" s="159"/>
      <c r="G810" s="120">
        <f t="shared" si="28"/>
        <v>0</v>
      </c>
      <c r="H810" s="120">
        <f t="shared" si="28"/>
        <v>0</v>
      </c>
    </row>
    <row r="811" spans="1:8" ht="25.5">
      <c r="A811" s="444" t="s">
        <v>1328</v>
      </c>
      <c r="B811" s="476" t="s">
        <v>1329</v>
      </c>
      <c r="C811" s="223"/>
      <c r="D811" s="158"/>
      <c r="E811" s="159"/>
      <c r="F811" s="159"/>
      <c r="G811" s="120">
        <f t="shared" si="28"/>
        <v>0</v>
      </c>
      <c r="H811" s="120">
        <f t="shared" si="28"/>
        <v>0</v>
      </c>
    </row>
    <row r="812" spans="1:8" ht="25.5">
      <c r="A812" s="444" t="s">
        <v>1330</v>
      </c>
      <c r="B812" s="476" t="s">
        <v>1331</v>
      </c>
      <c r="C812" s="223">
        <v>5</v>
      </c>
      <c r="D812" s="158">
        <v>10</v>
      </c>
      <c r="E812" s="159">
        <v>8419</v>
      </c>
      <c r="F812" s="159">
        <v>8500</v>
      </c>
      <c r="G812" s="120">
        <f t="shared" si="28"/>
        <v>8424</v>
      </c>
      <c r="H812" s="120">
        <f t="shared" si="28"/>
        <v>8510</v>
      </c>
    </row>
    <row r="813" spans="1:8" ht="25.5">
      <c r="A813" s="444" t="s">
        <v>2154</v>
      </c>
      <c r="B813" s="476" t="s">
        <v>3742</v>
      </c>
      <c r="C813" s="223">
        <v>7</v>
      </c>
      <c r="D813" s="158">
        <v>10</v>
      </c>
      <c r="E813" s="159">
        <v>2357</v>
      </c>
      <c r="F813" s="159">
        <v>2400</v>
      </c>
      <c r="G813" s="120">
        <f t="shared" si="28"/>
        <v>2364</v>
      </c>
      <c r="H813" s="120">
        <f t="shared" si="28"/>
        <v>2410</v>
      </c>
    </row>
    <row r="814" spans="1:8" ht="25.5">
      <c r="A814" s="444" t="s">
        <v>3743</v>
      </c>
      <c r="B814" s="476" t="s">
        <v>3744</v>
      </c>
      <c r="C814" s="223"/>
      <c r="D814" s="158"/>
      <c r="E814" s="159"/>
      <c r="F814" s="159"/>
      <c r="G814" s="120">
        <f t="shared" si="28"/>
        <v>0</v>
      </c>
      <c r="H814" s="120">
        <f t="shared" si="28"/>
        <v>0</v>
      </c>
    </row>
    <row r="815" spans="1:8" ht="25.5">
      <c r="A815" s="444" t="s">
        <v>3747</v>
      </c>
      <c r="B815" s="476" t="s">
        <v>3748</v>
      </c>
      <c r="C815" s="223">
        <v>37</v>
      </c>
      <c r="D815" s="158">
        <v>40</v>
      </c>
      <c r="E815" s="159">
        <v>10711</v>
      </c>
      <c r="F815" s="159">
        <v>10800</v>
      </c>
      <c r="G815" s="120">
        <f t="shared" si="28"/>
        <v>10748</v>
      </c>
      <c r="H815" s="120">
        <f t="shared" si="28"/>
        <v>10840</v>
      </c>
    </row>
    <row r="816" spans="1:8" ht="25.5">
      <c r="A816" s="444" t="s">
        <v>3749</v>
      </c>
      <c r="B816" s="476" t="s">
        <v>3750</v>
      </c>
      <c r="C816" s="223">
        <v>24</v>
      </c>
      <c r="D816" s="158">
        <v>30</v>
      </c>
      <c r="E816" s="159">
        <v>8397</v>
      </c>
      <c r="F816" s="159">
        <v>8400</v>
      </c>
      <c r="G816" s="120">
        <f t="shared" si="28"/>
        <v>8421</v>
      </c>
      <c r="H816" s="120">
        <f t="shared" si="28"/>
        <v>8430</v>
      </c>
    </row>
    <row r="817" spans="1:8" ht="38.25">
      <c r="A817" s="444" t="s">
        <v>3751</v>
      </c>
      <c r="B817" s="476" t="s">
        <v>3752</v>
      </c>
      <c r="C817" s="223">
        <v>30</v>
      </c>
      <c r="D817" s="158">
        <v>40</v>
      </c>
      <c r="E817" s="159">
        <v>6173</v>
      </c>
      <c r="F817" s="159">
        <v>6200</v>
      </c>
      <c r="G817" s="120">
        <f t="shared" si="28"/>
        <v>6203</v>
      </c>
      <c r="H817" s="120">
        <f t="shared" si="28"/>
        <v>6240</v>
      </c>
    </row>
    <row r="818" spans="1:8" ht="38.25">
      <c r="A818" s="444" t="s">
        <v>3755</v>
      </c>
      <c r="B818" s="476" t="s">
        <v>3756</v>
      </c>
      <c r="C818" s="223">
        <v>1</v>
      </c>
      <c r="D818" s="158">
        <v>2</v>
      </c>
      <c r="E818" s="159">
        <v>7</v>
      </c>
      <c r="F818" s="159">
        <v>10</v>
      </c>
      <c r="G818" s="120">
        <f t="shared" si="28"/>
        <v>8</v>
      </c>
      <c r="H818" s="120">
        <f t="shared" si="28"/>
        <v>12</v>
      </c>
    </row>
    <row r="819" spans="1:8" ht="25.5">
      <c r="A819" s="444" t="s">
        <v>1332</v>
      </c>
      <c r="B819" s="476" t="s">
        <v>1333</v>
      </c>
      <c r="C819" s="223"/>
      <c r="D819" s="158"/>
      <c r="E819" s="159"/>
      <c r="F819" s="159"/>
      <c r="G819" s="120">
        <f t="shared" si="28"/>
        <v>0</v>
      </c>
      <c r="H819" s="120">
        <f t="shared" si="28"/>
        <v>0</v>
      </c>
    </row>
    <row r="820" spans="1:8" ht="25.5">
      <c r="A820" s="444" t="s">
        <v>1334</v>
      </c>
      <c r="B820" s="476" t="s">
        <v>1335</v>
      </c>
      <c r="C820" s="223"/>
      <c r="D820" s="158"/>
      <c r="E820" s="159"/>
      <c r="F820" s="159"/>
      <c r="G820" s="120">
        <f t="shared" si="28"/>
        <v>0</v>
      </c>
      <c r="H820" s="120">
        <f t="shared" si="28"/>
        <v>0</v>
      </c>
    </row>
    <row r="821" spans="1:8" ht="25.5">
      <c r="A821" s="444" t="s">
        <v>1336</v>
      </c>
      <c r="B821" s="476" t="s">
        <v>1337</v>
      </c>
      <c r="C821" s="223">
        <v>8</v>
      </c>
      <c r="D821" s="158">
        <v>10</v>
      </c>
      <c r="E821" s="159">
        <v>2222</v>
      </c>
      <c r="F821" s="159">
        <v>2300</v>
      </c>
      <c r="G821" s="120">
        <f t="shared" si="28"/>
        <v>2230</v>
      </c>
      <c r="H821" s="120">
        <f t="shared" si="28"/>
        <v>2310</v>
      </c>
    </row>
    <row r="822" spans="1:8" ht="25.5">
      <c r="A822" s="444" t="s">
        <v>1338</v>
      </c>
      <c r="B822" s="476" t="s">
        <v>3703</v>
      </c>
      <c r="C822" s="223"/>
      <c r="D822" s="158"/>
      <c r="E822" s="159">
        <v>3</v>
      </c>
      <c r="F822" s="159">
        <v>5</v>
      </c>
      <c r="G822" s="120">
        <f t="shared" si="28"/>
        <v>3</v>
      </c>
      <c r="H822" s="120">
        <f t="shared" si="28"/>
        <v>5</v>
      </c>
    </row>
    <row r="823" spans="1:8" ht="25.5">
      <c r="A823" s="444" t="s">
        <v>3704</v>
      </c>
      <c r="B823" s="476" t="s">
        <v>3705</v>
      </c>
      <c r="C823" s="223"/>
      <c r="D823" s="158"/>
      <c r="E823" s="159">
        <v>4</v>
      </c>
      <c r="F823" s="159">
        <v>5</v>
      </c>
      <c r="G823" s="120">
        <f t="shared" si="28"/>
        <v>4</v>
      </c>
      <c r="H823" s="120">
        <f t="shared" si="28"/>
        <v>5</v>
      </c>
    </row>
    <row r="824" spans="1:8" ht="25.5">
      <c r="A824" s="444" t="s">
        <v>3757</v>
      </c>
      <c r="B824" s="476" t="s">
        <v>3758</v>
      </c>
      <c r="C824" s="223"/>
      <c r="D824" s="158"/>
      <c r="E824" s="159">
        <v>2</v>
      </c>
      <c r="F824" s="159">
        <v>5</v>
      </c>
      <c r="G824" s="120">
        <f t="shared" si="28"/>
        <v>2</v>
      </c>
      <c r="H824" s="120">
        <f t="shared" si="28"/>
        <v>5</v>
      </c>
    </row>
    <row r="825" spans="1:8" ht="25.5">
      <c r="A825" s="444" t="s">
        <v>3759</v>
      </c>
      <c r="B825" s="476" t="s">
        <v>3760</v>
      </c>
      <c r="C825" s="223">
        <v>7</v>
      </c>
      <c r="D825" s="158">
        <v>10</v>
      </c>
      <c r="E825" s="159">
        <v>5838</v>
      </c>
      <c r="F825" s="159">
        <v>5900</v>
      </c>
      <c r="G825" s="120">
        <f t="shared" si="28"/>
        <v>5845</v>
      </c>
      <c r="H825" s="120">
        <f t="shared" si="28"/>
        <v>5910</v>
      </c>
    </row>
    <row r="826" spans="1:8" ht="25.5">
      <c r="A826" s="444" t="s">
        <v>3706</v>
      </c>
      <c r="B826" s="476" t="s">
        <v>3707</v>
      </c>
      <c r="C826" s="223"/>
      <c r="D826" s="158"/>
      <c r="E826" s="159">
        <v>7</v>
      </c>
      <c r="F826" s="159">
        <v>10</v>
      </c>
      <c r="G826" s="120">
        <f t="shared" ref="G826:H845" si="29">C826+E826</f>
        <v>7</v>
      </c>
      <c r="H826" s="120">
        <f t="shared" si="29"/>
        <v>10</v>
      </c>
    </row>
    <row r="827" spans="1:8">
      <c r="A827" s="444" t="s">
        <v>3708</v>
      </c>
      <c r="B827" s="479" t="s">
        <v>3709</v>
      </c>
      <c r="C827" s="223"/>
      <c r="D827" s="158"/>
      <c r="E827" s="159"/>
      <c r="F827" s="159"/>
      <c r="G827" s="120">
        <f t="shared" si="29"/>
        <v>0</v>
      </c>
      <c r="H827" s="120">
        <f t="shared" si="29"/>
        <v>0</v>
      </c>
    </row>
    <row r="828" spans="1:8" ht="38.25">
      <c r="A828" s="444" t="s">
        <v>3710</v>
      </c>
      <c r="B828" s="479" t="s">
        <v>3711</v>
      </c>
      <c r="C828" s="223"/>
      <c r="D828" s="158"/>
      <c r="E828" s="159"/>
      <c r="F828" s="159"/>
      <c r="G828" s="120">
        <f t="shared" si="29"/>
        <v>0</v>
      </c>
      <c r="H828" s="120">
        <f t="shared" si="29"/>
        <v>0</v>
      </c>
    </row>
    <row r="829" spans="1:8" ht="25.5">
      <c r="A829" s="444" t="s">
        <v>3712</v>
      </c>
      <c r="B829" s="479" t="s">
        <v>3766</v>
      </c>
      <c r="C829" s="223"/>
      <c r="D829" s="158"/>
      <c r="E829" s="159"/>
      <c r="F829" s="159"/>
      <c r="G829" s="120">
        <f t="shared" si="29"/>
        <v>0</v>
      </c>
      <c r="H829" s="120">
        <f t="shared" si="29"/>
        <v>0</v>
      </c>
    </row>
    <row r="830" spans="1:8" ht="25.5">
      <c r="A830" s="444" t="s">
        <v>3713</v>
      </c>
      <c r="B830" s="479" t="s">
        <v>2091</v>
      </c>
      <c r="C830" s="223"/>
      <c r="D830" s="158"/>
      <c r="E830" s="159"/>
      <c r="F830" s="159"/>
      <c r="G830" s="120">
        <f t="shared" si="29"/>
        <v>0</v>
      </c>
      <c r="H830" s="120">
        <f t="shared" si="29"/>
        <v>0</v>
      </c>
    </row>
    <row r="831" spans="1:8">
      <c r="A831" s="444" t="s">
        <v>3714</v>
      </c>
      <c r="B831" s="476" t="s">
        <v>3715</v>
      </c>
      <c r="C831" s="223"/>
      <c r="D831" s="158"/>
      <c r="E831" s="159"/>
      <c r="F831" s="159"/>
      <c r="G831" s="120">
        <f t="shared" si="29"/>
        <v>0</v>
      </c>
      <c r="H831" s="120">
        <f t="shared" si="29"/>
        <v>0</v>
      </c>
    </row>
    <row r="832" spans="1:8" ht="14.25">
      <c r="A832" s="220" t="s">
        <v>2118</v>
      </c>
      <c r="B832" s="221" t="s">
        <v>3716</v>
      </c>
      <c r="C832" s="158">
        <v>2</v>
      </c>
      <c r="D832" s="158">
        <v>5</v>
      </c>
      <c r="E832" s="159"/>
      <c r="F832" s="159"/>
      <c r="G832" s="120">
        <f t="shared" si="29"/>
        <v>2</v>
      </c>
      <c r="H832" s="120">
        <f t="shared" si="29"/>
        <v>5</v>
      </c>
    </row>
    <row r="833" spans="1:8" ht="14.25">
      <c r="A833" s="220" t="s">
        <v>2134</v>
      </c>
      <c r="B833" s="221" t="s">
        <v>3717</v>
      </c>
      <c r="C833" s="158">
        <v>1</v>
      </c>
      <c r="D833" s="158">
        <v>2</v>
      </c>
      <c r="E833" s="159"/>
      <c r="F833" s="159"/>
      <c r="G833" s="120">
        <f t="shared" si="29"/>
        <v>1</v>
      </c>
      <c r="H833" s="120">
        <f t="shared" si="29"/>
        <v>2</v>
      </c>
    </row>
    <row r="834" spans="1:8" ht="25.5">
      <c r="A834" s="220" t="s">
        <v>3718</v>
      </c>
      <c r="B834" s="221" t="s">
        <v>3719</v>
      </c>
      <c r="C834" s="158">
        <v>1</v>
      </c>
      <c r="D834" s="158">
        <v>2</v>
      </c>
      <c r="E834" s="159">
        <v>1</v>
      </c>
      <c r="F834" s="159">
        <v>2</v>
      </c>
      <c r="G834" s="120">
        <f t="shared" si="29"/>
        <v>2</v>
      </c>
      <c r="H834" s="120">
        <f t="shared" si="29"/>
        <v>4</v>
      </c>
    </row>
    <row r="835" spans="1:8" ht="14.25">
      <c r="A835" s="220" t="s">
        <v>3720</v>
      </c>
      <c r="B835" s="221" t="s">
        <v>3721</v>
      </c>
      <c r="C835" s="158">
        <v>1</v>
      </c>
      <c r="D835" s="158">
        <v>2</v>
      </c>
      <c r="E835" s="159">
        <v>22</v>
      </c>
      <c r="F835" s="159">
        <v>25</v>
      </c>
      <c r="G835" s="120">
        <f t="shared" si="29"/>
        <v>23</v>
      </c>
      <c r="H835" s="120">
        <f t="shared" si="29"/>
        <v>27</v>
      </c>
    </row>
    <row r="836" spans="1:8" ht="14.25">
      <c r="A836" s="220" t="s">
        <v>3708</v>
      </c>
      <c r="B836" s="221" t="s">
        <v>3709</v>
      </c>
      <c r="C836" s="158">
        <v>91</v>
      </c>
      <c r="D836" s="158">
        <v>100</v>
      </c>
      <c r="E836" s="159">
        <v>12</v>
      </c>
      <c r="F836" s="159">
        <v>15</v>
      </c>
      <c r="G836" s="120">
        <f t="shared" si="29"/>
        <v>103</v>
      </c>
      <c r="H836" s="120">
        <f t="shared" si="29"/>
        <v>115</v>
      </c>
    </row>
    <row r="837" spans="1:8" ht="14.25">
      <c r="A837" s="220" t="s">
        <v>2095</v>
      </c>
      <c r="B837" s="221" t="s">
        <v>3722</v>
      </c>
      <c r="C837" s="158"/>
      <c r="D837" s="158"/>
      <c r="E837" s="159">
        <v>1</v>
      </c>
      <c r="F837" s="159">
        <v>2</v>
      </c>
      <c r="G837" s="120">
        <f t="shared" si="29"/>
        <v>1</v>
      </c>
      <c r="H837" s="120">
        <f t="shared" si="29"/>
        <v>2</v>
      </c>
    </row>
    <row r="838" spans="1:8" ht="14.25">
      <c r="A838" s="220" t="s">
        <v>2118</v>
      </c>
      <c r="B838" s="221" t="s">
        <v>3716</v>
      </c>
      <c r="C838" s="158"/>
      <c r="D838" s="158"/>
      <c r="E838" s="159">
        <v>200</v>
      </c>
      <c r="F838" s="159">
        <v>210</v>
      </c>
      <c r="G838" s="120">
        <f t="shared" si="29"/>
        <v>200</v>
      </c>
      <c r="H838" s="120">
        <f t="shared" si="29"/>
        <v>210</v>
      </c>
    </row>
    <row r="839" spans="1:8" ht="14.25">
      <c r="A839" s="220" t="s">
        <v>3486</v>
      </c>
      <c r="B839" s="221" t="s">
        <v>3723</v>
      </c>
      <c r="C839" s="158"/>
      <c r="D839" s="158"/>
      <c r="E839" s="159">
        <v>5</v>
      </c>
      <c r="F839" s="159">
        <v>6</v>
      </c>
      <c r="G839" s="120">
        <f t="shared" si="29"/>
        <v>5</v>
      </c>
      <c r="H839" s="120">
        <f t="shared" si="29"/>
        <v>6</v>
      </c>
    </row>
    <row r="840" spans="1:8" ht="25.5">
      <c r="A840" s="220" t="s">
        <v>3767</v>
      </c>
      <c r="B840" s="221" t="s">
        <v>3724</v>
      </c>
      <c r="C840" s="158"/>
      <c r="D840" s="158"/>
      <c r="E840" s="159">
        <v>1</v>
      </c>
      <c r="F840" s="159">
        <v>2</v>
      </c>
      <c r="G840" s="120">
        <f t="shared" si="29"/>
        <v>1</v>
      </c>
      <c r="H840" s="120">
        <f t="shared" si="29"/>
        <v>2</v>
      </c>
    </row>
    <row r="841" spans="1:8" ht="25.5">
      <c r="A841" s="220" t="s">
        <v>3725</v>
      </c>
      <c r="B841" s="221" t="s">
        <v>3726</v>
      </c>
      <c r="C841" s="158"/>
      <c r="D841" s="158"/>
      <c r="E841" s="159">
        <v>47</v>
      </c>
      <c r="F841" s="159">
        <v>50</v>
      </c>
      <c r="G841" s="120">
        <f t="shared" si="29"/>
        <v>47</v>
      </c>
      <c r="H841" s="120">
        <f t="shared" si="29"/>
        <v>50</v>
      </c>
    </row>
    <row r="842" spans="1:8" ht="14.25">
      <c r="A842" s="220" t="s">
        <v>3727</v>
      </c>
      <c r="B842" s="221" t="s">
        <v>3728</v>
      </c>
      <c r="C842" s="158"/>
      <c r="D842" s="158"/>
      <c r="E842" s="159">
        <v>3</v>
      </c>
      <c r="F842" s="159">
        <v>5</v>
      </c>
      <c r="G842" s="120">
        <f t="shared" si="29"/>
        <v>3</v>
      </c>
      <c r="H842" s="120">
        <f t="shared" si="29"/>
        <v>5</v>
      </c>
    </row>
    <row r="843" spans="1:8" ht="14.25">
      <c r="A843" s="220" t="s">
        <v>3729</v>
      </c>
      <c r="B843" s="221" t="s">
        <v>3730</v>
      </c>
      <c r="C843" s="158"/>
      <c r="D843" s="158"/>
      <c r="E843" s="159">
        <v>5</v>
      </c>
      <c r="F843" s="159">
        <v>10</v>
      </c>
      <c r="G843" s="120">
        <f t="shared" si="29"/>
        <v>5</v>
      </c>
      <c r="H843" s="120">
        <f t="shared" si="29"/>
        <v>10</v>
      </c>
    </row>
    <row r="844" spans="1:8" ht="14.25">
      <c r="A844" s="220" t="s">
        <v>3731</v>
      </c>
      <c r="B844" s="221" t="s">
        <v>259</v>
      </c>
      <c r="C844" s="158"/>
      <c r="D844" s="158"/>
      <c r="E844" s="159">
        <v>1</v>
      </c>
      <c r="F844" s="159">
        <v>2</v>
      </c>
      <c r="G844" s="120">
        <f t="shared" si="29"/>
        <v>1</v>
      </c>
      <c r="H844" s="120">
        <f t="shared" si="29"/>
        <v>2</v>
      </c>
    </row>
    <row r="845" spans="1:8" ht="25.5">
      <c r="A845" s="220" t="s">
        <v>3712</v>
      </c>
      <c r="B845" s="221" t="s">
        <v>260</v>
      </c>
      <c r="C845" s="158"/>
      <c r="D845" s="158"/>
      <c r="E845" s="159">
        <v>1397</v>
      </c>
      <c r="F845" s="159">
        <v>1400</v>
      </c>
      <c r="G845" s="120">
        <f t="shared" si="29"/>
        <v>1397</v>
      </c>
      <c r="H845" s="120">
        <f t="shared" si="29"/>
        <v>1400</v>
      </c>
    </row>
    <row r="846" spans="1:8" ht="14.25">
      <c r="A846" s="220"/>
      <c r="B846" s="221"/>
      <c r="C846" s="158"/>
      <c r="D846" s="158"/>
      <c r="E846" s="159"/>
      <c r="F846" s="159"/>
      <c r="G846" s="120"/>
      <c r="H846" s="159"/>
    </row>
    <row r="847" spans="1:8">
      <c r="A847" s="121"/>
      <c r="B847" s="158"/>
      <c r="C847" s="158"/>
      <c r="D847" s="158"/>
      <c r="E847" s="159"/>
      <c r="F847" s="159"/>
      <c r="G847" s="120"/>
      <c r="H847" s="159"/>
    </row>
    <row r="848" spans="1:8" ht="14.25">
      <c r="A848" s="129" t="s">
        <v>3068</v>
      </c>
      <c r="B848" s="226"/>
      <c r="C848" s="226"/>
      <c r="D848" s="226"/>
      <c r="E848" s="226"/>
      <c r="F848" s="226"/>
      <c r="G848" s="226"/>
      <c r="H848" s="227"/>
    </row>
    <row r="849" spans="1:8" ht="14.25">
      <c r="A849" s="219" t="s">
        <v>3069</v>
      </c>
      <c r="B849" s="158" t="s">
        <v>3070</v>
      </c>
      <c r="C849" s="158"/>
      <c r="D849" s="158"/>
      <c r="E849" s="159"/>
      <c r="F849" s="159"/>
      <c r="G849" s="120"/>
      <c r="H849" s="159"/>
    </row>
    <row r="850" spans="1:8" ht="14.25">
      <c r="A850" s="219" t="s">
        <v>3071</v>
      </c>
      <c r="B850" s="158" t="s">
        <v>3072</v>
      </c>
      <c r="C850" s="158"/>
      <c r="D850" s="158"/>
      <c r="E850" s="159"/>
      <c r="F850" s="159"/>
      <c r="G850" s="120"/>
      <c r="H850" s="159"/>
    </row>
    <row r="851" spans="1:8" ht="14.25">
      <c r="A851" s="219" t="s">
        <v>3073</v>
      </c>
      <c r="B851" s="158" t="s">
        <v>3074</v>
      </c>
      <c r="C851" s="158"/>
      <c r="D851" s="158"/>
      <c r="E851" s="159"/>
      <c r="F851" s="159"/>
      <c r="G851" s="120"/>
      <c r="H851" s="159"/>
    </row>
    <row r="852" spans="1:8" ht="25.5">
      <c r="A852" s="219" t="s">
        <v>3075</v>
      </c>
      <c r="B852" s="158" t="s">
        <v>3076</v>
      </c>
      <c r="C852" s="158"/>
      <c r="D852" s="158"/>
      <c r="E852" s="159"/>
      <c r="F852" s="159"/>
      <c r="G852" s="120"/>
      <c r="H852" s="159"/>
    </row>
    <row r="853" spans="1:8" ht="14.25">
      <c r="A853" s="219" t="s">
        <v>3077</v>
      </c>
      <c r="B853" s="158" t="s">
        <v>3078</v>
      </c>
      <c r="C853" s="158"/>
      <c r="D853" s="158"/>
      <c r="E853" s="159"/>
      <c r="F853" s="159"/>
      <c r="G853" s="120"/>
      <c r="H853" s="159"/>
    </row>
    <row r="854" spans="1:8" ht="25.5">
      <c r="A854" s="219" t="s">
        <v>3079</v>
      </c>
      <c r="B854" s="158" t="s">
        <v>3080</v>
      </c>
      <c r="C854" s="158"/>
      <c r="D854" s="158"/>
      <c r="E854" s="159"/>
      <c r="F854" s="159"/>
      <c r="G854" s="120"/>
      <c r="H854" s="159"/>
    </row>
    <row r="855" spans="1:8" ht="51">
      <c r="A855" s="219" t="s">
        <v>3081</v>
      </c>
      <c r="B855" s="158" t="s">
        <v>3082</v>
      </c>
      <c r="C855" s="158"/>
      <c r="D855" s="158"/>
      <c r="E855" s="159"/>
      <c r="F855" s="159"/>
      <c r="G855" s="120"/>
      <c r="H855" s="159"/>
    </row>
    <row r="856" spans="1:8" ht="51">
      <c r="A856" s="219" t="s">
        <v>3083</v>
      </c>
      <c r="B856" s="158" t="s">
        <v>2274</v>
      </c>
      <c r="C856" s="158"/>
      <c r="D856" s="158"/>
      <c r="E856" s="159"/>
      <c r="F856" s="159"/>
      <c r="G856" s="120"/>
      <c r="H856" s="159"/>
    </row>
    <row r="857" spans="1:8" ht="25.5">
      <c r="A857" s="219" t="s">
        <v>2275</v>
      </c>
      <c r="B857" s="158" t="s">
        <v>2276</v>
      </c>
      <c r="C857" s="158"/>
      <c r="D857" s="158"/>
      <c r="E857" s="159"/>
      <c r="F857" s="159"/>
      <c r="G857" s="120"/>
      <c r="H857" s="159"/>
    </row>
    <row r="858" spans="1:8" ht="38.25">
      <c r="A858" s="219" t="s">
        <v>2277</v>
      </c>
      <c r="B858" s="158" t="s">
        <v>2278</v>
      </c>
      <c r="C858" s="158"/>
      <c r="D858" s="158"/>
      <c r="E858" s="159"/>
      <c r="F858" s="159"/>
      <c r="G858" s="120"/>
      <c r="H858" s="159"/>
    </row>
    <row r="859" spans="1:8" ht="76.5">
      <c r="A859" s="219" t="s">
        <v>2279</v>
      </c>
      <c r="B859" s="158" t="s">
        <v>2280</v>
      </c>
      <c r="C859" s="158"/>
      <c r="D859" s="158"/>
      <c r="E859" s="159"/>
      <c r="F859" s="159"/>
      <c r="G859" s="120"/>
      <c r="H859" s="159"/>
    </row>
    <row r="860" spans="1:8" ht="76.5">
      <c r="A860" s="219" t="s">
        <v>2281</v>
      </c>
      <c r="B860" s="158" t="s">
        <v>1948</v>
      </c>
      <c r="C860" s="158"/>
      <c r="D860" s="158"/>
      <c r="E860" s="159"/>
      <c r="F860" s="159"/>
      <c r="G860" s="120"/>
      <c r="H860" s="159"/>
    </row>
    <row r="861" spans="1:8">
      <c r="A861" s="129" t="s">
        <v>1949</v>
      </c>
      <c r="B861" s="228"/>
      <c r="C861" s="228"/>
      <c r="D861" s="228"/>
      <c r="E861" s="229"/>
      <c r="F861" s="229"/>
      <c r="G861" s="230"/>
      <c r="H861" s="229"/>
    </row>
    <row r="862" spans="1:8">
      <c r="A862" s="135" t="s">
        <v>1950</v>
      </c>
      <c r="B862" s="161"/>
      <c r="C862" s="449">
        <f t="shared" ref="C862:H862" si="30">SUM(C759:C845)</f>
        <v>857</v>
      </c>
      <c r="D862" s="449">
        <f t="shared" si="30"/>
        <v>1020</v>
      </c>
      <c r="E862" s="449">
        <f t="shared" si="30"/>
        <v>64332</v>
      </c>
      <c r="F862" s="449">
        <f t="shared" si="30"/>
        <v>65208</v>
      </c>
      <c r="G862" s="449">
        <f t="shared" si="30"/>
        <v>65189</v>
      </c>
      <c r="H862" s="449">
        <f t="shared" si="30"/>
        <v>66228</v>
      </c>
    </row>
    <row r="863" spans="1:8" ht="12.75" customHeight="1">
      <c r="A863" s="756" t="s">
        <v>1951</v>
      </c>
      <c r="B863" s="756"/>
      <c r="C863" s="756"/>
      <c r="D863" s="756"/>
      <c r="E863" s="756"/>
      <c r="F863" s="756"/>
      <c r="G863" s="756"/>
      <c r="H863" s="756"/>
    </row>
    <row r="864" spans="1:8" ht="12.75" customHeight="1">
      <c r="A864" s="756" t="s">
        <v>1952</v>
      </c>
      <c r="B864" s="756"/>
      <c r="C864" s="756"/>
      <c r="D864" s="756"/>
      <c r="E864" s="756"/>
      <c r="F864" s="756"/>
      <c r="G864" s="756"/>
      <c r="H864" s="756"/>
    </row>
    <row r="866" spans="1:8">
      <c r="A866" s="33"/>
      <c r="B866" s="34" t="s">
        <v>2698</v>
      </c>
      <c r="C866" s="35" t="e">
        <f>[13]Kadar.ode.!C865</f>
        <v>#REF!</v>
      </c>
      <c r="D866" s="36"/>
      <c r="E866" s="36"/>
      <c r="F866" s="36"/>
      <c r="G866" s="37"/>
      <c r="H866" s="187"/>
    </row>
    <row r="867" spans="1:8">
      <c r="A867" s="33"/>
      <c r="B867" s="34" t="s">
        <v>2700</v>
      </c>
      <c r="C867" s="35" t="e">
        <f>[13]Kadar.ode.!C866</f>
        <v>#REF!</v>
      </c>
      <c r="D867" s="36"/>
      <c r="E867" s="36"/>
      <c r="F867" s="36"/>
      <c r="G867" s="37"/>
      <c r="H867" s="187"/>
    </row>
    <row r="868" spans="1:8">
      <c r="A868" s="33"/>
      <c r="B868" s="34"/>
      <c r="C868" s="35"/>
      <c r="D868" s="36"/>
      <c r="E868" s="36"/>
      <c r="F868" s="36"/>
      <c r="G868" s="37"/>
      <c r="H868" s="187"/>
    </row>
    <row r="869" spans="1:8" ht="14.25">
      <c r="A869" s="33"/>
      <c r="B869" s="34" t="s">
        <v>2704</v>
      </c>
      <c r="C869" s="3" t="s">
        <v>3476</v>
      </c>
      <c r="D869" s="4"/>
      <c r="E869" s="4"/>
      <c r="F869" s="4"/>
      <c r="G869" s="42"/>
      <c r="H869" s="187"/>
    </row>
    <row r="870" spans="1:8" ht="14.25">
      <c r="A870" s="33"/>
      <c r="B870" s="34" t="s">
        <v>3057</v>
      </c>
      <c r="C870" s="3" t="s">
        <v>1930</v>
      </c>
      <c r="D870" s="4"/>
      <c r="E870" s="4"/>
      <c r="F870" s="4"/>
      <c r="G870" s="42"/>
      <c r="H870" s="187"/>
    </row>
    <row r="871" spans="1:8" ht="15.75">
      <c r="A871" s="188"/>
      <c r="B871" s="188"/>
      <c r="C871" s="188"/>
      <c r="D871" s="188"/>
      <c r="E871" s="188"/>
      <c r="F871" s="188"/>
      <c r="G871" s="189"/>
      <c r="H871" s="189"/>
    </row>
    <row r="872" spans="1:8" ht="12.75" customHeight="1" thickBot="1">
      <c r="A872" s="742" t="s">
        <v>3065</v>
      </c>
      <c r="B872" s="742" t="s">
        <v>3066</v>
      </c>
      <c r="C872" s="740" t="s">
        <v>3060</v>
      </c>
      <c r="D872" s="740"/>
      <c r="E872" s="740" t="s">
        <v>3061</v>
      </c>
      <c r="F872" s="740"/>
      <c r="G872" s="740" t="s">
        <v>3008</v>
      </c>
      <c r="H872" s="740"/>
    </row>
    <row r="873" spans="1:8" ht="35.25" thickTop="1" thickBot="1">
      <c r="A873" s="742"/>
      <c r="B873" s="742"/>
      <c r="C873" s="128" t="s">
        <v>3037</v>
      </c>
      <c r="D873" s="128" t="s">
        <v>3038</v>
      </c>
      <c r="E873" s="128" t="s">
        <v>3037</v>
      </c>
      <c r="F873" s="128" t="s">
        <v>3038</v>
      </c>
      <c r="G873" s="128" t="s">
        <v>3037</v>
      </c>
      <c r="H873" s="128" t="s">
        <v>3038</v>
      </c>
    </row>
    <row r="874" spans="1:8" ht="15" thickTop="1">
      <c r="A874" s="214"/>
      <c r="B874" s="215" t="s">
        <v>3474</v>
      </c>
      <c r="C874" s="215"/>
      <c r="D874" s="215"/>
      <c r="E874" s="215"/>
      <c r="F874" s="215"/>
      <c r="G874" s="215"/>
      <c r="H874" s="216"/>
    </row>
    <row r="875" spans="1:8">
      <c r="A875" s="217"/>
      <c r="B875" s="218"/>
      <c r="C875" s="158"/>
      <c r="D875" s="158"/>
      <c r="E875" s="159"/>
      <c r="F875" s="159"/>
      <c r="G875" s="120"/>
      <c r="H875" s="159"/>
    </row>
    <row r="876" spans="1:8" ht="14.25">
      <c r="A876" s="219"/>
      <c r="B876" s="158"/>
      <c r="C876" s="158"/>
      <c r="D876" s="158"/>
      <c r="E876" s="159"/>
      <c r="F876" s="159"/>
      <c r="G876" s="120"/>
      <c r="H876" s="159"/>
    </row>
    <row r="877" spans="1:8" ht="14.25">
      <c r="A877" s="219"/>
      <c r="B877" s="158"/>
      <c r="C877" s="158"/>
      <c r="D877" s="158"/>
      <c r="E877" s="159"/>
      <c r="F877" s="159"/>
      <c r="G877" s="120"/>
      <c r="H877" s="159"/>
    </row>
    <row r="878" spans="1:8" ht="14.25">
      <c r="A878" s="220"/>
      <c r="B878" s="221"/>
      <c r="C878" s="158"/>
      <c r="D878" s="158"/>
      <c r="E878" s="159"/>
      <c r="F878" s="159"/>
      <c r="G878" s="120"/>
      <c r="H878" s="159"/>
    </row>
    <row r="879" spans="1:8" ht="14.25">
      <c r="A879" s="220"/>
      <c r="B879" s="221"/>
      <c r="C879" s="158"/>
      <c r="D879" s="158"/>
      <c r="E879" s="159"/>
      <c r="F879" s="159"/>
      <c r="G879" s="120"/>
      <c r="H879" s="159"/>
    </row>
    <row r="880" spans="1:8" ht="15">
      <c r="A880" s="220"/>
      <c r="B880" s="448" t="s">
        <v>3067</v>
      </c>
      <c r="C880" s="449">
        <f t="shared" ref="C880:H880" si="31">SUM(C881:C932)</f>
        <v>12514</v>
      </c>
      <c r="D880" s="449">
        <f t="shared" si="31"/>
        <v>12670</v>
      </c>
      <c r="E880" s="449">
        <f t="shared" si="31"/>
        <v>57964</v>
      </c>
      <c r="F880" s="449">
        <f t="shared" si="31"/>
        <v>57814</v>
      </c>
      <c r="G880" s="449">
        <f t="shared" si="31"/>
        <v>70478</v>
      </c>
      <c r="H880" s="449">
        <f t="shared" si="31"/>
        <v>70484</v>
      </c>
    </row>
    <row r="881" spans="1:8">
      <c r="A881" s="485" t="s">
        <v>4506</v>
      </c>
      <c r="B881" s="440" t="s">
        <v>4507</v>
      </c>
      <c r="C881" s="158">
        <v>7473</v>
      </c>
      <c r="D881" s="158">
        <v>8000</v>
      </c>
      <c r="E881" s="159">
        <v>5558</v>
      </c>
      <c r="F881" s="159">
        <v>5700</v>
      </c>
      <c r="G881" s="120">
        <f>C881+E881</f>
        <v>13031</v>
      </c>
      <c r="H881" s="120">
        <f>D881+F881</f>
        <v>13700</v>
      </c>
    </row>
    <row r="882" spans="1:8">
      <c r="A882" s="486" t="s">
        <v>1282</v>
      </c>
      <c r="B882" s="440" t="s">
        <v>1283</v>
      </c>
      <c r="C882" s="158">
        <v>485</v>
      </c>
      <c r="D882" s="158">
        <v>480</v>
      </c>
      <c r="E882" s="159">
        <v>56</v>
      </c>
      <c r="F882" s="159">
        <v>40</v>
      </c>
      <c r="G882" s="120">
        <f t="shared" ref="G882:H932" si="32">C882+E882</f>
        <v>541</v>
      </c>
      <c r="H882" s="120">
        <f t="shared" si="32"/>
        <v>520</v>
      </c>
    </row>
    <row r="883" spans="1:8">
      <c r="A883" s="486" t="s">
        <v>267</v>
      </c>
      <c r="B883" s="440" t="s">
        <v>268</v>
      </c>
      <c r="C883" s="158">
        <v>41</v>
      </c>
      <c r="D883" s="158">
        <v>35</v>
      </c>
      <c r="E883" s="159">
        <v>10</v>
      </c>
      <c r="F883" s="159">
        <v>5</v>
      </c>
      <c r="G883" s="120">
        <f t="shared" si="32"/>
        <v>51</v>
      </c>
      <c r="H883" s="120">
        <f t="shared" si="32"/>
        <v>40</v>
      </c>
    </row>
    <row r="884" spans="1:8">
      <c r="A884" s="486" t="s">
        <v>269</v>
      </c>
      <c r="B884" s="440" t="s">
        <v>270</v>
      </c>
      <c r="C884" s="158">
        <v>390</v>
      </c>
      <c r="D884" s="158">
        <v>400</v>
      </c>
      <c r="E884" s="159">
        <v>219</v>
      </c>
      <c r="F884" s="159">
        <v>200</v>
      </c>
      <c r="G884" s="120">
        <f t="shared" si="32"/>
        <v>609</v>
      </c>
      <c r="H884" s="120">
        <f t="shared" si="32"/>
        <v>600</v>
      </c>
    </row>
    <row r="885" spans="1:8">
      <c r="A885" s="486" t="s">
        <v>271</v>
      </c>
      <c r="B885" s="440" t="s">
        <v>272</v>
      </c>
      <c r="C885" s="158">
        <v>365</v>
      </c>
      <c r="D885" s="158">
        <v>350</v>
      </c>
      <c r="E885" s="159">
        <v>145</v>
      </c>
      <c r="F885" s="159">
        <v>150</v>
      </c>
      <c r="G885" s="120">
        <f t="shared" si="32"/>
        <v>510</v>
      </c>
      <c r="H885" s="120">
        <f t="shared" si="32"/>
        <v>500</v>
      </c>
    </row>
    <row r="886" spans="1:8">
      <c r="A886" s="486" t="s">
        <v>273</v>
      </c>
      <c r="B886" s="440" t="s">
        <v>274</v>
      </c>
      <c r="C886" s="158">
        <v>263</v>
      </c>
      <c r="D886" s="158">
        <v>250</v>
      </c>
      <c r="E886" s="159">
        <v>180</v>
      </c>
      <c r="F886" s="159">
        <v>200</v>
      </c>
      <c r="G886" s="120">
        <f t="shared" si="32"/>
        <v>443</v>
      </c>
      <c r="H886" s="120">
        <f t="shared" si="32"/>
        <v>450</v>
      </c>
    </row>
    <row r="887" spans="1:8">
      <c r="A887" s="486" t="s">
        <v>275</v>
      </c>
      <c r="B887" s="440" t="s">
        <v>276</v>
      </c>
      <c r="C887" s="158">
        <v>99</v>
      </c>
      <c r="D887" s="158">
        <v>100</v>
      </c>
      <c r="E887" s="159">
        <v>61</v>
      </c>
      <c r="F887" s="159">
        <v>40</v>
      </c>
      <c r="G887" s="120">
        <f t="shared" si="32"/>
        <v>160</v>
      </c>
      <c r="H887" s="120">
        <f t="shared" si="32"/>
        <v>140</v>
      </c>
    </row>
    <row r="888" spans="1:8">
      <c r="A888" s="486" t="s">
        <v>1293</v>
      </c>
      <c r="B888" s="440" t="s">
        <v>1294</v>
      </c>
      <c r="C888" s="158">
        <v>35</v>
      </c>
      <c r="D888" s="158">
        <v>35</v>
      </c>
      <c r="E888" s="159">
        <v>382</v>
      </c>
      <c r="F888" s="159">
        <v>400</v>
      </c>
      <c r="G888" s="120">
        <f t="shared" si="32"/>
        <v>417</v>
      </c>
      <c r="H888" s="120">
        <f t="shared" si="32"/>
        <v>435</v>
      </c>
    </row>
    <row r="889" spans="1:8">
      <c r="A889" s="486" t="s">
        <v>1251</v>
      </c>
      <c r="B889" s="440" t="s">
        <v>1252</v>
      </c>
      <c r="C889" s="158">
        <v>35</v>
      </c>
      <c r="D889" s="158">
        <v>35</v>
      </c>
      <c r="E889" s="159">
        <v>442</v>
      </c>
      <c r="F889" s="159">
        <v>450</v>
      </c>
      <c r="G889" s="120">
        <f t="shared" si="32"/>
        <v>477</v>
      </c>
      <c r="H889" s="120">
        <f t="shared" si="32"/>
        <v>485</v>
      </c>
    </row>
    <row r="890" spans="1:8">
      <c r="A890" s="486" t="s">
        <v>277</v>
      </c>
      <c r="B890" s="440" t="s">
        <v>278</v>
      </c>
      <c r="C890" s="158">
        <v>296</v>
      </c>
      <c r="D890" s="158">
        <v>300</v>
      </c>
      <c r="E890" s="159">
        <v>64</v>
      </c>
      <c r="F890" s="159">
        <v>30</v>
      </c>
      <c r="G890" s="120">
        <f t="shared" si="32"/>
        <v>360</v>
      </c>
      <c r="H890" s="120">
        <f t="shared" si="32"/>
        <v>330</v>
      </c>
    </row>
    <row r="891" spans="1:8">
      <c r="A891" s="486" t="s">
        <v>279</v>
      </c>
      <c r="B891" s="440" t="s">
        <v>280</v>
      </c>
      <c r="C891" s="158">
        <v>36</v>
      </c>
      <c r="D891" s="158">
        <v>15</v>
      </c>
      <c r="E891" s="159">
        <v>6</v>
      </c>
      <c r="F891" s="159">
        <v>3</v>
      </c>
      <c r="G891" s="120">
        <f t="shared" si="32"/>
        <v>42</v>
      </c>
      <c r="H891" s="120">
        <f t="shared" si="32"/>
        <v>18</v>
      </c>
    </row>
    <row r="892" spans="1:8" ht="25.5">
      <c r="A892" s="486" t="s">
        <v>2277</v>
      </c>
      <c r="B892" s="440" t="s">
        <v>281</v>
      </c>
      <c r="C892" s="158">
        <v>2</v>
      </c>
      <c r="D892" s="158">
        <v>2</v>
      </c>
      <c r="E892" s="159">
        <v>2</v>
      </c>
      <c r="F892" s="159">
        <v>2</v>
      </c>
      <c r="G892" s="120">
        <f t="shared" si="32"/>
        <v>4</v>
      </c>
      <c r="H892" s="120">
        <f t="shared" si="32"/>
        <v>4</v>
      </c>
    </row>
    <row r="893" spans="1:8" ht="25.5">
      <c r="A893" s="486" t="s">
        <v>2279</v>
      </c>
      <c r="B893" s="440" t="s">
        <v>282</v>
      </c>
      <c r="C893" s="158">
        <v>1</v>
      </c>
      <c r="D893" s="158">
        <v>1</v>
      </c>
      <c r="E893" s="159">
        <v>1</v>
      </c>
      <c r="F893" s="159">
        <v>1</v>
      </c>
      <c r="G893" s="120">
        <f t="shared" si="32"/>
        <v>2</v>
      </c>
      <c r="H893" s="120">
        <f t="shared" si="32"/>
        <v>2</v>
      </c>
    </row>
    <row r="894" spans="1:8">
      <c r="A894" s="486" t="s">
        <v>3079</v>
      </c>
      <c r="B894" s="440" t="s">
        <v>283</v>
      </c>
      <c r="C894" s="158">
        <v>129</v>
      </c>
      <c r="D894" s="158">
        <v>130</v>
      </c>
      <c r="E894" s="159">
        <v>72</v>
      </c>
      <c r="F894" s="159">
        <v>50</v>
      </c>
      <c r="G894" s="120">
        <f t="shared" si="32"/>
        <v>201</v>
      </c>
      <c r="H894" s="120">
        <f t="shared" si="32"/>
        <v>180</v>
      </c>
    </row>
    <row r="895" spans="1:8" ht="25.5">
      <c r="A895" s="486" t="s">
        <v>3081</v>
      </c>
      <c r="B895" s="440" t="s">
        <v>284</v>
      </c>
      <c r="C895" s="158">
        <v>82</v>
      </c>
      <c r="D895" s="158">
        <v>70</v>
      </c>
      <c r="E895" s="159">
        <v>30</v>
      </c>
      <c r="F895" s="159">
        <v>30</v>
      </c>
      <c r="G895" s="120">
        <f t="shared" si="32"/>
        <v>112</v>
      </c>
      <c r="H895" s="120">
        <f t="shared" si="32"/>
        <v>100</v>
      </c>
    </row>
    <row r="896" spans="1:8">
      <c r="A896" s="486" t="s">
        <v>2107</v>
      </c>
      <c r="B896" s="440" t="s">
        <v>2108</v>
      </c>
      <c r="C896" s="158">
        <v>540</v>
      </c>
      <c r="D896" s="158">
        <v>550</v>
      </c>
      <c r="E896" s="159">
        <v>176</v>
      </c>
      <c r="F896" s="159">
        <v>170</v>
      </c>
      <c r="G896" s="120">
        <f t="shared" si="32"/>
        <v>716</v>
      </c>
      <c r="H896" s="120">
        <f t="shared" si="32"/>
        <v>720</v>
      </c>
    </row>
    <row r="897" spans="1:8">
      <c r="A897" s="486" t="s">
        <v>1793</v>
      </c>
      <c r="B897" s="440" t="s">
        <v>1794</v>
      </c>
      <c r="C897" s="158">
        <v>427</v>
      </c>
      <c r="D897" s="158">
        <v>200</v>
      </c>
      <c r="E897" s="159">
        <v>722</v>
      </c>
      <c r="F897" s="159">
        <v>700</v>
      </c>
      <c r="G897" s="120">
        <f t="shared" si="32"/>
        <v>1149</v>
      </c>
      <c r="H897" s="120">
        <f t="shared" si="32"/>
        <v>900</v>
      </c>
    </row>
    <row r="898" spans="1:8">
      <c r="A898" s="486" t="s">
        <v>3178</v>
      </c>
      <c r="B898" s="440" t="s">
        <v>2594</v>
      </c>
      <c r="C898" s="158">
        <v>294</v>
      </c>
      <c r="D898" s="158">
        <v>200</v>
      </c>
      <c r="E898" s="159">
        <v>644</v>
      </c>
      <c r="F898" s="159">
        <v>650</v>
      </c>
      <c r="G898" s="120">
        <f t="shared" si="32"/>
        <v>938</v>
      </c>
      <c r="H898" s="120">
        <f t="shared" si="32"/>
        <v>850</v>
      </c>
    </row>
    <row r="899" spans="1:8" ht="25.5">
      <c r="A899" s="486" t="s">
        <v>3184</v>
      </c>
      <c r="B899" s="440" t="s">
        <v>2113</v>
      </c>
      <c r="C899" s="158">
        <v>1503</v>
      </c>
      <c r="D899" s="158">
        <v>1500</v>
      </c>
      <c r="E899" s="159">
        <v>877</v>
      </c>
      <c r="F899" s="159">
        <v>860</v>
      </c>
      <c r="G899" s="120">
        <f t="shared" si="32"/>
        <v>2380</v>
      </c>
      <c r="H899" s="120">
        <f t="shared" si="32"/>
        <v>2360</v>
      </c>
    </row>
    <row r="900" spans="1:8" ht="38.25">
      <c r="A900" s="486" t="s">
        <v>4337</v>
      </c>
      <c r="B900" s="440" t="s">
        <v>4338</v>
      </c>
      <c r="C900" s="158">
        <v>16</v>
      </c>
      <c r="D900" s="158">
        <v>15</v>
      </c>
      <c r="E900" s="159">
        <v>19</v>
      </c>
      <c r="F900" s="159">
        <v>20</v>
      </c>
      <c r="G900" s="120">
        <f t="shared" si="32"/>
        <v>35</v>
      </c>
      <c r="H900" s="120">
        <f t="shared" si="32"/>
        <v>35</v>
      </c>
    </row>
    <row r="901" spans="1:8" ht="38.25">
      <c r="A901" s="486" t="s">
        <v>3751</v>
      </c>
      <c r="B901" s="440" t="s">
        <v>3752</v>
      </c>
      <c r="C901" s="158">
        <v>2</v>
      </c>
      <c r="D901" s="158">
        <v>2</v>
      </c>
      <c r="E901" s="159">
        <v>12028</v>
      </c>
      <c r="F901" s="159">
        <v>12050</v>
      </c>
      <c r="G901" s="120">
        <f t="shared" si="32"/>
        <v>12030</v>
      </c>
      <c r="H901" s="120">
        <f t="shared" si="32"/>
        <v>12052</v>
      </c>
    </row>
    <row r="902" spans="1:8">
      <c r="A902" s="486" t="s">
        <v>285</v>
      </c>
      <c r="B902" s="440" t="s">
        <v>286</v>
      </c>
      <c r="C902" s="158"/>
      <c r="D902" s="158"/>
      <c r="E902" s="159"/>
      <c r="F902" s="159"/>
      <c r="G902" s="120">
        <f t="shared" si="32"/>
        <v>0</v>
      </c>
      <c r="H902" s="120">
        <f t="shared" si="32"/>
        <v>0</v>
      </c>
    </row>
    <row r="903" spans="1:8">
      <c r="A903" s="486" t="s">
        <v>1287</v>
      </c>
      <c r="B903" s="440" t="s">
        <v>1288</v>
      </c>
      <c r="C903" s="158"/>
      <c r="D903" s="158"/>
      <c r="E903" s="159">
        <v>775</v>
      </c>
      <c r="F903" s="159">
        <v>750</v>
      </c>
      <c r="G903" s="120">
        <f t="shared" si="32"/>
        <v>775</v>
      </c>
      <c r="H903" s="120">
        <f t="shared" si="32"/>
        <v>750</v>
      </c>
    </row>
    <row r="904" spans="1:8">
      <c r="A904" s="486" t="s">
        <v>1289</v>
      </c>
      <c r="B904" s="440" t="s">
        <v>1290</v>
      </c>
      <c r="C904" s="158"/>
      <c r="D904" s="158"/>
      <c r="E904" s="159"/>
      <c r="F904" s="159"/>
      <c r="G904" s="120">
        <f t="shared" si="32"/>
        <v>0</v>
      </c>
      <c r="H904" s="120">
        <f t="shared" si="32"/>
        <v>0</v>
      </c>
    </row>
    <row r="905" spans="1:8">
      <c r="A905" s="486" t="s">
        <v>4137</v>
      </c>
      <c r="B905" s="440" t="s">
        <v>4138</v>
      </c>
      <c r="C905" s="158"/>
      <c r="D905" s="158"/>
      <c r="E905" s="159">
        <v>3582</v>
      </c>
      <c r="F905" s="159">
        <v>3600</v>
      </c>
      <c r="G905" s="120">
        <f t="shared" si="32"/>
        <v>3582</v>
      </c>
      <c r="H905" s="120">
        <f t="shared" si="32"/>
        <v>3600</v>
      </c>
    </row>
    <row r="906" spans="1:8" ht="25.5">
      <c r="A906" s="486" t="s">
        <v>287</v>
      </c>
      <c r="B906" s="440" t="s">
        <v>288</v>
      </c>
      <c r="C906" s="158"/>
      <c r="D906" s="158"/>
      <c r="E906" s="159">
        <v>56</v>
      </c>
      <c r="F906" s="159">
        <v>30</v>
      </c>
      <c r="G906" s="120">
        <f t="shared" si="32"/>
        <v>56</v>
      </c>
      <c r="H906" s="120">
        <f t="shared" si="32"/>
        <v>30</v>
      </c>
    </row>
    <row r="907" spans="1:8" ht="25.5">
      <c r="A907" s="486" t="s">
        <v>289</v>
      </c>
      <c r="B907" s="440" t="s">
        <v>290</v>
      </c>
      <c r="C907" s="158"/>
      <c r="D907" s="158"/>
      <c r="E907" s="159">
        <v>4</v>
      </c>
      <c r="F907" s="159">
        <v>3</v>
      </c>
      <c r="G907" s="120">
        <f t="shared" si="32"/>
        <v>4</v>
      </c>
      <c r="H907" s="120">
        <f t="shared" si="32"/>
        <v>3</v>
      </c>
    </row>
    <row r="908" spans="1:8">
      <c r="A908" s="486" t="s">
        <v>2101</v>
      </c>
      <c r="B908" s="440" t="s">
        <v>2102</v>
      </c>
      <c r="C908" s="158"/>
      <c r="D908" s="158"/>
      <c r="E908" s="159"/>
      <c r="F908" s="159"/>
      <c r="G908" s="120">
        <f t="shared" si="32"/>
        <v>0</v>
      </c>
      <c r="H908" s="120">
        <f t="shared" si="32"/>
        <v>0</v>
      </c>
    </row>
    <row r="909" spans="1:8">
      <c r="A909" s="486" t="s">
        <v>291</v>
      </c>
      <c r="B909" s="440" t="s">
        <v>292</v>
      </c>
      <c r="C909" s="158"/>
      <c r="D909" s="158"/>
      <c r="E909" s="159">
        <v>60</v>
      </c>
      <c r="F909" s="159">
        <v>30</v>
      </c>
      <c r="G909" s="120">
        <f t="shared" si="32"/>
        <v>60</v>
      </c>
      <c r="H909" s="120">
        <f t="shared" si="32"/>
        <v>30</v>
      </c>
    </row>
    <row r="910" spans="1:8">
      <c r="A910" s="486" t="s">
        <v>2109</v>
      </c>
      <c r="B910" s="440" t="s">
        <v>2110</v>
      </c>
      <c r="C910" s="158"/>
      <c r="D910" s="158"/>
      <c r="E910" s="159">
        <v>340</v>
      </c>
      <c r="F910" s="159">
        <v>300</v>
      </c>
      <c r="G910" s="120">
        <f t="shared" si="32"/>
        <v>340</v>
      </c>
      <c r="H910" s="120">
        <f t="shared" si="32"/>
        <v>300</v>
      </c>
    </row>
    <row r="911" spans="1:8">
      <c r="A911" s="486" t="s">
        <v>2598</v>
      </c>
      <c r="B911" s="440" t="s">
        <v>2599</v>
      </c>
      <c r="C911" s="158"/>
      <c r="D911" s="158"/>
      <c r="E911" s="159">
        <v>3560</v>
      </c>
      <c r="F911" s="159">
        <v>3600</v>
      </c>
      <c r="G911" s="120">
        <f t="shared" si="32"/>
        <v>3560</v>
      </c>
      <c r="H911" s="120">
        <f t="shared" si="32"/>
        <v>3600</v>
      </c>
    </row>
    <row r="912" spans="1:8">
      <c r="A912" s="486" t="s">
        <v>2114</v>
      </c>
      <c r="B912" s="440" t="s">
        <v>2115</v>
      </c>
      <c r="C912" s="158"/>
      <c r="D912" s="158"/>
      <c r="E912" s="159">
        <v>299</v>
      </c>
      <c r="F912" s="159">
        <v>250</v>
      </c>
      <c r="G912" s="120">
        <f t="shared" si="32"/>
        <v>299</v>
      </c>
      <c r="H912" s="120">
        <f t="shared" si="32"/>
        <v>250</v>
      </c>
    </row>
    <row r="913" spans="1:8" ht="25.5">
      <c r="A913" s="486" t="s">
        <v>1298</v>
      </c>
      <c r="B913" s="440" t="s">
        <v>1299</v>
      </c>
      <c r="C913" s="158"/>
      <c r="D913" s="158"/>
      <c r="E913" s="159">
        <v>2500</v>
      </c>
      <c r="F913" s="159">
        <v>2500</v>
      </c>
      <c r="G913" s="120">
        <f t="shared" si="32"/>
        <v>2500</v>
      </c>
      <c r="H913" s="120">
        <f t="shared" si="32"/>
        <v>2500</v>
      </c>
    </row>
    <row r="914" spans="1:8" ht="25.5">
      <c r="A914" s="486" t="s">
        <v>293</v>
      </c>
      <c r="B914" s="440" t="s">
        <v>294</v>
      </c>
      <c r="C914" s="158"/>
      <c r="D914" s="158"/>
      <c r="E914" s="159">
        <v>7</v>
      </c>
      <c r="F914" s="159">
        <v>5</v>
      </c>
      <c r="G914" s="120">
        <f t="shared" si="32"/>
        <v>7</v>
      </c>
      <c r="H914" s="120">
        <f t="shared" si="32"/>
        <v>5</v>
      </c>
    </row>
    <row r="915" spans="1:8" ht="25.5">
      <c r="A915" s="486" t="s">
        <v>295</v>
      </c>
      <c r="B915" s="440" t="s">
        <v>296</v>
      </c>
      <c r="C915" s="158"/>
      <c r="D915" s="158"/>
      <c r="E915" s="159">
        <v>13</v>
      </c>
      <c r="F915" s="159">
        <v>20</v>
      </c>
      <c r="G915" s="120">
        <f t="shared" si="32"/>
        <v>13</v>
      </c>
      <c r="H915" s="120">
        <f t="shared" si="32"/>
        <v>20</v>
      </c>
    </row>
    <row r="916" spans="1:8" ht="25.5">
      <c r="A916" s="486" t="s">
        <v>4221</v>
      </c>
      <c r="B916" s="440" t="s">
        <v>4222</v>
      </c>
      <c r="C916" s="158"/>
      <c r="D916" s="158"/>
      <c r="E916" s="159">
        <v>1052</v>
      </c>
      <c r="F916" s="159">
        <v>1000</v>
      </c>
      <c r="G916" s="120">
        <f t="shared" si="32"/>
        <v>1052</v>
      </c>
      <c r="H916" s="120">
        <f t="shared" si="32"/>
        <v>1000</v>
      </c>
    </row>
    <row r="917" spans="1:8">
      <c r="A917" s="486" t="s">
        <v>2132</v>
      </c>
      <c r="B917" s="440" t="s">
        <v>2133</v>
      </c>
      <c r="C917" s="158"/>
      <c r="D917" s="158"/>
      <c r="E917" s="159">
        <v>527</v>
      </c>
      <c r="F917" s="159">
        <v>500</v>
      </c>
      <c r="G917" s="120">
        <f t="shared" si="32"/>
        <v>527</v>
      </c>
      <c r="H917" s="120">
        <f t="shared" si="32"/>
        <v>500</v>
      </c>
    </row>
    <row r="918" spans="1:8">
      <c r="A918" s="486" t="s">
        <v>2134</v>
      </c>
      <c r="B918" s="440" t="s">
        <v>2135</v>
      </c>
      <c r="C918" s="158"/>
      <c r="D918" s="158"/>
      <c r="E918" s="159">
        <v>33</v>
      </c>
      <c r="F918" s="159">
        <v>25</v>
      </c>
      <c r="G918" s="120">
        <f t="shared" si="32"/>
        <v>33</v>
      </c>
      <c r="H918" s="120">
        <f t="shared" si="32"/>
        <v>25</v>
      </c>
    </row>
    <row r="919" spans="1:8">
      <c r="A919" s="486" t="s">
        <v>297</v>
      </c>
      <c r="B919" s="440" t="s">
        <v>298</v>
      </c>
      <c r="C919" s="158"/>
      <c r="D919" s="158"/>
      <c r="E919" s="159">
        <v>4</v>
      </c>
      <c r="F919" s="159">
        <v>5</v>
      </c>
      <c r="G919" s="120">
        <f t="shared" si="32"/>
        <v>4</v>
      </c>
      <c r="H919" s="120">
        <f t="shared" si="32"/>
        <v>5</v>
      </c>
    </row>
    <row r="920" spans="1:8" ht="25.5">
      <c r="A920" s="486" t="s">
        <v>299</v>
      </c>
      <c r="B920" s="440" t="s">
        <v>300</v>
      </c>
      <c r="C920" s="158"/>
      <c r="D920" s="158"/>
      <c r="E920" s="159">
        <v>806</v>
      </c>
      <c r="F920" s="159">
        <v>800</v>
      </c>
      <c r="G920" s="120">
        <f t="shared" si="32"/>
        <v>806</v>
      </c>
      <c r="H920" s="120">
        <f t="shared" si="32"/>
        <v>800</v>
      </c>
    </row>
    <row r="921" spans="1:8">
      <c r="A921" s="486" t="s">
        <v>2144</v>
      </c>
      <c r="B921" s="440" t="s">
        <v>2145</v>
      </c>
      <c r="C921" s="158"/>
      <c r="D921" s="158"/>
      <c r="E921" s="159">
        <v>269</v>
      </c>
      <c r="F921" s="159">
        <v>260</v>
      </c>
      <c r="G921" s="120">
        <f t="shared" si="32"/>
        <v>269</v>
      </c>
      <c r="H921" s="120">
        <f t="shared" si="32"/>
        <v>260</v>
      </c>
    </row>
    <row r="922" spans="1:8" ht="38.25">
      <c r="A922" s="486" t="s">
        <v>2152</v>
      </c>
      <c r="B922" s="440" t="s">
        <v>301</v>
      </c>
      <c r="C922" s="158"/>
      <c r="D922" s="158"/>
      <c r="E922" s="159">
        <v>1206</v>
      </c>
      <c r="F922" s="159">
        <v>1200</v>
      </c>
      <c r="G922" s="120">
        <f t="shared" si="32"/>
        <v>1206</v>
      </c>
      <c r="H922" s="120">
        <f t="shared" si="32"/>
        <v>1200</v>
      </c>
    </row>
    <row r="923" spans="1:8">
      <c r="A923" s="486" t="s">
        <v>302</v>
      </c>
      <c r="B923" s="440" t="s">
        <v>2603</v>
      </c>
      <c r="C923" s="158"/>
      <c r="D923" s="158"/>
      <c r="E923" s="159">
        <v>63</v>
      </c>
      <c r="F923" s="159">
        <v>60</v>
      </c>
      <c r="G923" s="120">
        <f t="shared" si="32"/>
        <v>63</v>
      </c>
      <c r="H923" s="120">
        <f t="shared" si="32"/>
        <v>60</v>
      </c>
    </row>
    <row r="924" spans="1:8">
      <c r="A924" s="486" t="s">
        <v>2604</v>
      </c>
      <c r="B924" s="440" t="s">
        <v>2605</v>
      </c>
      <c r="C924" s="158"/>
      <c r="D924" s="158"/>
      <c r="E924" s="159">
        <v>2111</v>
      </c>
      <c r="F924" s="159">
        <v>2100</v>
      </c>
      <c r="G924" s="120">
        <f t="shared" si="32"/>
        <v>2111</v>
      </c>
      <c r="H924" s="120">
        <f t="shared" si="32"/>
        <v>2100</v>
      </c>
    </row>
    <row r="925" spans="1:8" ht="25.5">
      <c r="A925" s="486" t="s">
        <v>303</v>
      </c>
      <c r="B925" s="440" t="s">
        <v>304</v>
      </c>
      <c r="C925" s="158"/>
      <c r="D925" s="158"/>
      <c r="E925" s="159">
        <v>39</v>
      </c>
      <c r="F925" s="159">
        <v>40</v>
      </c>
      <c r="G925" s="120">
        <f t="shared" si="32"/>
        <v>39</v>
      </c>
      <c r="H925" s="120">
        <f t="shared" si="32"/>
        <v>40</v>
      </c>
    </row>
    <row r="926" spans="1:8">
      <c r="A926" s="486" t="s">
        <v>2118</v>
      </c>
      <c r="B926" s="440" t="s">
        <v>305</v>
      </c>
      <c r="C926" s="158"/>
      <c r="D926" s="158"/>
      <c r="E926" s="159">
        <v>2600</v>
      </c>
      <c r="F926" s="159">
        <v>2600</v>
      </c>
      <c r="G926" s="120">
        <f t="shared" si="32"/>
        <v>2600</v>
      </c>
      <c r="H926" s="120">
        <f t="shared" si="32"/>
        <v>2600</v>
      </c>
    </row>
    <row r="927" spans="1:8">
      <c r="A927" s="486" t="s">
        <v>1310</v>
      </c>
      <c r="B927" s="440" t="s">
        <v>306</v>
      </c>
      <c r="C927" s="158"/>
      <c r="D927" s="158"/>
      <c r="E927" s="159">
        <v>40</v>
      </c>
      <c r="F927" s="159">
        <v>40</v>
      </c>
      <c r="G927" s="120">
        <f t="shared" si="32"/>
        <v>40</v>
      </c>
      <c r="H927" s="120">
        <f t="shared" si="32"/>
        <v>40</v>
      </c>
    </row>
    <row r="928" spans="1:8">
      <c r="A928" s="486" t="s">
        <v>2126</v>
      </c>
      <c r="B928" s="440" t="s">
        <v>307</v>
      </c>
      <c r="C928" s="158"/>
      <c r="D928" s="158"/>
      <c r="E928" s="159">
        <v>2</v>
      </c>
      <c r="F928" s="159">
        <v>5</v>
      </c>
      <c r="G928" s="120">
        <f t="shared" si="32"/>
        <v>2</v>
      </c>
      <c r="H928" s="120">
        <f t="shared" si="32"/>
        <v>5</v>
      </c>
    </row>
    <row r="929" spans="1:8" ht="25.5">
      <c r="A929" s="486" t="s">
        <v>3749</v>
      </c>
      <c r="B929" s="440" t="s">
        <v>308</v>
      </c>
      <c r="C929" s="158"/>
      <c r="D929" s="158"/>
      <c r="E929" s="159">
        <v>10880</v>
      </c>
      <c r="F929" s="159">
        <v>10800</v>
      </c>
      <c r="G929" s="120">
        <f t="shared" si="32"/>
        <v>10880</v>
      </c>
      <c r="H929" s="120">
        <f t="shared" si="32"/>
        <v>10800</v>
      </c>
    </row>
    <row r="930" spans="1:8" ht="25.5">
      <c r="A930" s="486" t="s">
        <v>3755</v>
      </c>
      <c r="B930" s="440" t="s">
        <v>309</v>
      </c>
      <c r="C930" s="158"/>
      <c r="D930" s="158"/>
      <c r="E930" s="159">
        <v>4900</v>
      </c>
      <c r="F930" s="159">
        <v>5000</v>
      </c>
      <c r="G930" s="120">
        <f t="shared" si="32"/>
        <v>4900</v>
      </c>
      <c r="H930" s="120">
        <f t="shared" si="32"/>
        <v>5000</v>
      </c>
    </row>
    <row r="931" spans="1:8">
      <c r="A931" s="486" t="s">
        <v>3708</v>
      </c>
      <c r="B931" s="440" t="s">
        <v>310</v>
      </c>
      <c r="C931" s="158"/>
      <c r="D931" s="158"/>
      <c r="E931" s="159">
        <v>488</v>
      </c>
      <c r="F931" s="159">
        <v>490</v>
      </c>
      <c r="G931" s="120">
        <f t="shared" si="32"/>
        <v>488</v>
      </c>
      <c r="H931" s="120">
        <f t="shared" si="32"/>
        <v>490</v>
      </c>
    </row>
    <row r="932" spans="1:8" ht="25.5">
      <c r="A932" s="121" t="s">
        <v>1253</v>
      </c>
      <c r="B932" s="158" t="s">
        <v>311</v>
      </c>
      <c r="C932" s="158"/>
      <c r="D932" s="158"/>
      <c r="E932" s="159">
        <v>54</v>
      </c>
      <c r="F932" s="159">
        <v>50</v>
      </c>
      <c r="G932" s="120">
        <f t="shared" si="32"/>
        <v>54</v>
      </c>
      <c r="H932" s="120">
        <f t="shared" si="32"/>
        <v>50</v>
      </c>
    </row>
    <row r="933" spans="1:8" ht="14.25">
      <c r="A933" s="129" t="s">
        <v>3068</v>
      </c>
      <c r="B933" s="226"/>
      <c r="C933" s="226"/>
      <c r="D933" s="226"/>
      <c r="E933" s="226"/>
      <c r="F933" s="226"/>
      <c r="G933" s="226"/>
      <c r="H933" s="227"/>
    </row>
    <row r="934" spans="1:8" ht="14.25">
      <c r="A934" s="219" t="s">
        <v>3069</v>
      </c>
      <c r="B934" s="158" t="s">
        <v>3070</v>
      </c>
      <c r="C934" s="158"/>
      <c r="D934" s="158"/>
      <c r="E934" s="159"/>
      <c r="F934" s="159"/>
      <c r="G934" s="120"/>
      <c r="H934" s="159"/>
    </row>
    <row r="935" spans="1:8" ht="14.25">
      <c r="A935" s="219" t="s">
        <v>3071</v>
      </c>
      <c r="B935" s="158" t="s">
        <v>3072</v>
      </c>
      <c r="C935" s="158"/>
      <c r="D935" s="158"/>
      <c r="E935" s="159"/>
      <c r="F935" s="159"/>
      <c r="G935" s="120"/>
      <c r="H935" s="159"/>
    </row>
    <row r="936" spans="1:8" ht="14.25">
      <c r="A936" s="219" t="s">
        <v>3073</v>
      </c>
      <c r="B936" s="158" t="s">
        <v>3074</v>
      </c>
      <c r="C936" s="158"/>
      <c r="D936" s="158"/>
      <c r="E936" s="159"/>
      <c r="F936" s="159"/>
      <c r="G936" s="120"/>
      <c r="H936" s="159"/>
    </row>
    <row r="937" spans="1:8" ht="25.5">
      <c r="A937" s="219" t="s">
        <v>3075</v>
      </c>
      <c r="B937" s="158" t="s">
        <v>3076</v>
      </c>
      <c r="C937" s="158"/>
      <c r="D937" s="158"/>
      <c r="E937" s="159"/>
      <c r="F937" s="159"/>
      <c r="G937" s="120"/>
      <c r="H937" s="159"/>
    </row>
    <row r="938" spans="1:8" ht="14.25">
      <c r="A938" s="219" t="s">
        <v>3077</v>
      </c>
      <c r="B938" s="158" t="s">
        <v>3078</v>
      </c>
      <c r="C938" s="158"/>
      <c r="D938" s="158"/>
      <c r="E938" s="159"/>
      <c r="F938" s="159"/>
      <c r="G938" s="120"/>
      <c r="H938" s="159"/>
    </row>
    <row r="939" spans="1:8" ht="25.5">
      <c r="A939" s="219" t="s">
        <v>3079</v>
      </c>
      <c r="B939" s="158" t="s">
        <v>3080</v>
      </c>
      <c r="C939" s="158"/>
      <c r="D939" s="158"/>
      <c r="E939" s="159"/>
      <c r="F939" s="159"/>
      <c r="G939" s="120"/>
      <c r="H939" s="159"/>
    </row>
    <row r="940" spans="1:8" ht="51">
      <c r="A940" s="219" t="s">
        <v>3081</v>
      </c>
      <c r="B940" s="158" t="s">
        <v>3082</v>
      </c>
      <c r="C940" s="158"/>
      <c r="D940" s="158"/>
      <c r="E940" s="159"/>
      <c r="F940" s="159"/>
      <c r="G940" s="120"/>
      <c r="H940" s="159"/>
    </row>
    <row r="941" spans="1:8" ht="51">
      <c r="A941" s="219" t="s">
        <v>3083</v>
      </c>
      <c r="B941" s="158" t="s">
        <v>2274</v>
      </c>
      <c r="C941" s="158"/>
      <c r="D941" s="158"/>
      <c r="E941" s="159"/>
      <c r="F941" s="159"/>
      <c r="G941" s="120"/>
      <c r="H941" s="159"/>
    </row>
    <row r="942" spans="1:8" ht="25.5">
      <c r="A942" s="219" t="s">
        <v>2275</v>
      </c>
      <c r="B942" s="158" t="s">
        <v>2276</v>
      </c>
      <c r="C942" s="158"/>
      <c r="D942" s="158"/>
      <c r="E942" s="159"/>
      <c r="F942" s="159"/>
      <c r="G942" s="120"/>
      <c r="H942" s="159"/>
    </row>
    <row r="943" spans="1:8" ht="38.25">
      <c r="A943" s="219" t="s">
        <v>2277</v>
      </c>
      <c r="B943" s="158" t="s">
        <v>2278</v>
      </c>
      <c r="C943" s="158"/>
      <c r="D943" s="158"/>
      <c r="E943" s="159"/>
      <c r="F943" s="159"/>
      <c r="G943" s="120"/>
      <c r="H943" s="159"/>
    </row>
    <row r="944" spans="1:8" ht="76.5">
      <c r="A944" s="219" t="s">
        <v>2279</v>
      </c>
      <c r="B944" s="158" t="s">
        <v>2280</v>
      </c>
      <c r="C944" s="158"/>
      <c r="D944" s="158"/>
      <c r="E944" s="159"/>
      <c r="F944" s="159"/>
      <c r="G944" s="120"/>
      <c r="H944" s="159"/>
    </row>
    <row r="945" spans="1:8" ht="76.5">
      <c r="A945" s="219" t="s">
        <v>2281</v>
      </c>
      <c r="B945" s="158" t="s">
        <v>1948</v>
      </c>
      <c r="C945" s="158"/>
      <c r="D945" s="158"/>
      <c r="E945" s="159"/>
      <c r="F945" s="159"/>
      <c r="G945" s="120"/>
      <c r="H945" s="159"/>
    </row>
    <row r="946" spans="1:8">
      <c r="A946" s="129" t="s">
        <v>1949</v>
      </c>
      <c r="B946" s="228"/>
      <c r="C946" s="228"/>
      <c r="D946" s="228"/>
      <c r="E946" s="229"/>
      <c r="F946" s="229"/>
      <c r="G946" s="230"/>
      <c r="H946" s="229"/>
    </row>
    <row r="947" spans="1:8">
      <c r="A947" s="135" t="s">
        <v>1950</v>
      </c>
      <c r="B947" s="161"/>
      <c r="C947" s="449">
        <f t="shared" ref="C947:H947" si="33">SUM(C881:C932)</f>
        <v>12514</v>
      </c>
      <c r="D947" s="449">
        <f t="shared" si="33"/>
        <v>12670</v>
      </c>
      <c r="E947" s="449">
        <f t="shared" si="33"/>
        <v>57964</v>
      </c>
      <c r="F947" s="449">
        <f t="shared" si="33"/>
        <v>57814</v>
      </c>
      <c r="G947" s="449">
        <f t="shared" si="33"/>
        <v>70478</v>
      </c>
      <c r="H947" s="449">
        <f t="shared" si="33"/>
        <v>70484</v>
      </c>
    </row>
    <row r="948" spans="1:8" ht="12.75" customHeight="1">
      <c r="A948" s="756" t="s">
        <v>1951</v>
      </c>
      <c r="B948" s="756"/>
      <c r="C948" s="756"/>
      <c r="D948" s="756"/>
      <c r="E948" s="756"/>
      <c r="F948" s="756"/>
      <c r="G948" s="756"/>
      <c r="H948" s="756"/>
    </row>
    <row r="949" spans="1:8" ht="12.75" customHeight="1">
      <c r="A949" s="756" t="s">
        <v>1952</v>
      </c>
      <c r="B949" s="756"/>
      <c r="C949" s="756"/>
      <c r="D949" s="756"/>
      <c r="E949" s="756"/>
      <c r="F949" s="756"/>
      <c r="G949" s="756"/>
      <c r="H949" s="756"/>
    </row>
    <row r="951" spans="1:8">
      <c r="A951" s="33"/>
      <c r="B951" s="34" t="s">
        <v>2698</v>
      </c>
      <c r="C951" s="35"/>
      <c r="D951" s="36"/>
      <c r="E951" s="36"/>
      <c r="F951" s="36"/>
      <c r="G951" s="37"/>
      <c r="H951" s="187"/>
    </row>
    <row r="952" spans="1:8">
      <c r="A952" s="33"/>
      <c r="B952" s="34" t="s">
        <v>2700</v>
      </c>
      <c r="C952" s="35"/>
      <c r="D952" s="36"/>
      <c r="E952" s="36"/>
      <c r="F952" s="36"/>
      <c r="G952" s="37"/>
      <c r="H952" s="187"/>
    </row>
    <row r="953" spans="1:8">
      <c r="A953" s="33"/>
      <c r="B953" s="34"/>
      <c r="C953" s="35"/>
      <c r="D953" s="36"/>
      <c r="E953" s="36"/>
      <c r="F953" s="36"/>
      <c r="G953" s="37"/>
      <c r="H953" s="187"/>
    </row>
    <row r="954" spans="1:8" ht="14.25">
      <c r="A954" s="33"/>
      <c r="B954" s="34" t="s">
        <v>2704</v>
      </c>
      <c r="C954" s="3" t="s">
        <v>3476</v>
      </c>
      <c r="D954" s="4"/>
      <c r="E954" s="4"/>
      <c r="F954" s="4"/>
      <c r="G954" s="42"/>
      <c r="H954" s="187"/>
    </row>
    <row r="955" spans="1:8" ht="14.25">
      <c r="A955" s="33"/>
      <c r="B955" s="34" t="s">
        <v>3057</v>
      </c>
      <c r="C955" s="492" t="s">
        <v>1935</v>
      </c>
      <c r="D955" s="4"/>
      <c r="E955" s="4"/>
      <c r="F955" s="4"/>
      <c r="G955" s="42"/>
      <c r="H955" s="187"/>
    </row>
    <row r="956" spans="1:8" s="426" customFormat="1" ht="15.75">
      <c r="A956" s="188"/>
      <c r="B956" s="188"/>
      <c r="C956" s="188"/>
      <c r="D956" s="188"/>
      <c r="E956" s="188"/>
      <c r="F956" s="188"/>
      <c r="G956" s="189"/>
      <c r="H956" s="189"/>
    </row>
    <row r="957" spans="1:8" s="426" customFormat="1" ht="12.75" customHeight="1" thickBot="1">
      <c r="A957" s="743" t="s">
        <v>3065</v>
      </c>
      <c r="B957" s="743" t="s">
        <v>3066</v>
      </c>
      <c r="C957" s="738" t="s">
        <v>3060</v>
      </c>
      <c r="D957" s="738"/>
      <c r="E957" s="738" t="s">
        <v>3061</v>
      </c>
      <c r="F957" s="738"/>
      <c r="G957" s="738" t="s">
        <v>3008</v>
      </c>
      <c r="H957" s="738"/>
    </row>
    <row r="958" spans="1:8" s="426" customFormat="1" ht="35.25" thickTop="1" thickBot="1">
      <c r="A958" s="743"/>
      <c r="B958" s="743"/>
      <c r="C958" s="97" t="s">
        <v>3037</v>
      </c>
      <c r="D958" s="97" t="s">
        <v>3038</v>
      </c>
      <c r="E958" s="493" t="s">
        <v>3037</v>
      </c>
      <c r="F958" s="493" t="s">
        <v>3038</v>
      </c>
      <c r="G958" s="97" t="s">
        <v>3037</v>
      </c>
      <c r="H958" s="97" t="s">
        <v>3038</v>
      </c>
    </row>
    <row r="959" spans="1:8" s="426" customFormat="1" ht="15.75" thickTop="1">
      <c r="A959" s="214"/>
      <c r="B959" s="494" t="s">
        <v>3474</v>
      </c>
      <c r="C959" s="495">
        <f t="shared" ref="C959:H959" si="34">SUM(C961:C1016)</f>
        <v>0</v>
      </c>
      <c r="D959" s="495">
        <f t="shared" si="34"/>
        <v>0</v>
      </c>
      <c r="E959" s="495">
        <f t="shared" si="34"/>
        <v>283</v>
      </c>
      <c r="F959" s="495">
        <f t="shared" si="34"/>
        <v>283</v>
      </c>
      <c r="G959" s="495">
        <f t="shared" si="34"/>
        <v>283</v>
      </c>
      <c r="H959" s="495">
        <f t="shared" si="34"/>
        <v>283</v>
      </c>
    </row>
    <row r="960" spans="1:8" s="426" customFormat="1">
      <c r="A960" s="217"/>
      <c r="B960" s="496"/>
      <c r="C960" s="497"/>
      <c r="D960" s="498"/>
      <c r="E960" s="490"/>
      <c r="F960" s="499"/>
      <c r="G960" s="120"/>
      <c r="H960" s="447"/>
    </row>
    <row r="961" spans="1:12" s="426" customFormat="1" ht="25.5">
      <c r="A961" s="500" t="s">
        <v>4141</v>
      </c>
      <c r="B961" s="501" t="s">
        <v>314</v>
      </c>
      <c r="C961" s="502"/>
      <c r="D961" s="499"/>
      <c r="E961" s="490">
        <v>12</v>
      </c>
      <c r="F961" s="499">
        <f t="shared" ref="F961:F1016" si="35">E961</f>
        <v>12</v>
      </c>
      <c r="G961" s="503">
        <f>C961+E961</f>
        <v>12</v>
      </c>
      <c r="H961" s="503">
        <f>D961+F961</f>
        <v>12</v>
      </c>
    </row>
    <row r="962" spans="1:12" s="426" customFormat="1" ht="25.5">
      <c r="A962" s="500" t="s">
        <v>315</v>
      </c>
      <c r="B962" s="501" t="s">
        <v>316</v>
      </c>
      <c r="C962" s="502"/>
      <c r="D962" s="499"/>
      <c r="E962" s="490"/>
      <c r="F962" s="499">
        <f t="shared" si="35"/>
        <v>0</v>
      </c>
      <c r="G962" s="503">
        <f t="shared" ref="G962:H1016" si="36">C962+E962</f>
        <v>0</v>
      </c>
      <c r="H962" s="503">
        <f t="shared" si="36"/>
        <v>0</v>
      </c>
    </row>
    <row r="963" spans="1:12" s="426" customFormat="1" ht="25.5">
      <c r="A963" s="500" t="s">
        <v>317</v>
      </c>
      <c r="B963" s="501" t="s">
        <v>318</v>
      </c>
      <c r="C963" s="502"/>
      <c r="D963" s="499"/>
      <c r="E963" s="490">
        <v>3</v>
      </c>
      <c r="F963" s="499">
        <f t="shared" si="35"/>
        <v>3</v>
      </c>
      <c r="G963" s="503">
        <f t="shared" si="36"/>
        <v>3</v>
      </c>
      <c r="H963" s="503">
        <f t="shared" si="36"/>
        <v>3</v>
      </c>
    </row>
    <row r="964" spans="1:12" s="426" customFormat="1">
      <c r="A964" s="500" t="s">
        <v>319</v>
      </c>
      <c r="B964" s="501" t="s">
        <v>320</v>
      </c>
      <c r="C964" s="502"/>
      <c r="D964" s="499"/>
      <c r="E964" s="490">
        <v>1</v>
      </c>
      <c r="F964" s="499">
        <f t="shared" si="35"/>
        <v>1</v>
      </c>
      <c r="G964" s="503">
        <f t="shared" si="36"/>
        <v>1</v>
      </c>
      <c r="H964" s="503">
        <f t="shared" si="36"/>
        <v>1</v>
      </c>
    </row>
    <row r="965" spans="1:12" s="426" customFormat="1">
      <c r="A965" s="500" t="s">
        <v>321</v>
      </c>
      <c r="B965" s="501" t="s">
        <v>322</v>
      </c>
      <c r="C965" s="502"/>
      <c r="D965" s="499"/>
      <c r="E965" s="490">
        <v>5</v>
      </c>
      <c r="F965" s="499">
        <f t="shared" si="35"/>
        <v>5</v>
      </c>
      <c r="G965" s="503">
        <f t="shared" si="36"/>
        <v>5</v>
      </c>
      <c r="H965" s="503">
        <f t="shared" si="36"/>
        <v>5</v>
      </c>
    </row>
    <row r="966" spans="1:12" s="426" customFormat="1">
      <c r="A966" s="500" t="s">
        <v>323</v>
      </c>
      <c r="B966" s="501" t="s">
        <v>324</v>
      </c>
      <c r="C966" s="502"/>
      <c r="D966" s="499"/>
      <c r="E966" s="490">
        <v>1</v>
      </c>
      <c r="F966" s="499">
        <f t="shared" si="35"/>
        <v>1</v>
      </c>
      <c r="G966" s="503">
        <f t="shared" si="36"/>
        <v>1</v>
      </c>
      <c r="H966" s="503">
        <f t="shared" si="36"/>
        <v>1</v>
      </c>
    </row>
    <row r="967" spans="1:12" s="426" customFormat="1" ht="38.25">
      <c r="A967" s="500" t="s">
        <v>325</v>
      </c>
      <c r="B967" s="501" t="s">
        <v>326</v>
      </c>
      <c r="C967" s="502"/>
      <c r="D967" s="499"/>
      <c r="E967" s="490">
        <v>2</v>
      </c>
      <c r="F967" s="499">
        <f t="shared" si="35"/>
        <v>2</v>
      </c>
      <c r="G967" s="503">
        <f t="shared" si="36"/>
        <v>2</v>
      </c>
      <c r="H967" s="503">
        <f t="shared" si="36"/>
        <v>2</v>
      </c>
    </row>
    <row r="968" spans="1:12" s="426" customFormat="1" ht="25.5">
      <c r="A968" s="500" t="s">
        <v>327</v>
      </c>
      <c r="B968" s="501" t="s">
        <v>328</v>
      </c>
      <c r="C968" s="502"/>
      <c r="D968" s="499"/>
      <c r="E968" s="490">
        <v>1</v>
      </c>
      <c r="F968" s="499">
        <f t="shared" si="35"/>
        <v>1</v>
      </c>
      <c r="G968" s="503">
        <f t="shared" si="36"/>
        <v>1</v>
      </c>
      <c r="H968" s="503">
        <f t="shared" si="36"/>
        <v>1</v>
      </c>
    </row>
    <row r="969" spans="1:12" s="426" customFormat="1" ht="25.5">
      <c r="A969" s="500" t="s">
        <v>329</v>
      </c>
      <c r="B969" s="501" t="s">
        <v>330</v>
      </c>
      <c r="C969" s="502"/>
      <c r="D969" s="499"/>
      <c r="E969" s="490">
        <v>0</v>
      </c>
      <c r="F969" s="499">
        <f t="shared" si="35"/>
        <v>0</v>
      </c>
      <c r="G969" s="503">
        <f t="shared" si="36"/>
        <v>0</v>
      </c>
      <c r="H969" s="503">
        <f t="shared" si="36"/>
        <v>0</v>
      </c>
    </row>
    <row r="970" spans="1:12" s="426" customFormat="1" ht="25.5">
      <c r="A970" s="500" t="s">
        <v>331</v>
      </c>
      <c r="B970" s="501" t="s">
        <v>332</v>
      </c>
      <c r="C970" s="502"/>
      <c r="D970" s="499"/>
      <c r="E970" s="490">
        <v>0</v>
      </c>
      <c r="F970" s="499">
        <f t="shared" si="35"/>
        <v>0</v>
      </c>
      <c r="G970" s="503">
        <f t="shared" si="36"/>
        <v>0</v>
      </c>
      <c r="H970" s="503">
        <f t="shared" si="36"/>
        <v>0</v>
      </c>
    </row>
    <row r="971" spans="1:12" s="426" customFormat="1" ht="25.5">
      <c r="A971" s="500" t="s">
        <v>333</v>
      </c>
      <c r="B971" s="501" t="s">
        <v>334</v>
      </c>
      <c r="C971" s="502"/>
      <c r="D971" s="499"/>
      <c r="E971" s="490">
        <v>5</v>
      </c>
      <c r="F971" s="499">
        <f t="shared" si="35"/>
        <v>5</v>
      </c>
      <c r="G971" s="503">
        <f t="shared" si="36"/>
        <v>5</v>
      </c>
      <c r="H971" s="503">
        <f t="shared" si="36"/>
        <v>5</v>
      </c>
    </row>
    <row r="972" spans="1:12" s="426" customFormat="1">
      <c r="A972" s="500" t="s">
        <v>335</v>
      </c>
      <c r="B972" s="501" t="s">
        <v>336</v>
      </c>
      <c r="C972" s="502"/>
      <c r="D972" s="499"/>
      <c r="E972" s="490">
        <v>11</v>
      </c>
      <c r="F972" s="499">
        <f t="shared" si="35"/>
        <v>11</v>
      </c>
      <c r="G972" s="503">
        <f t="shared" si="36"/>
        <v>11</v>
      </c>
      <c r="H972" s="503">
        <f t="shared" si="36"/>
        <v>11</v>
      </c>
      <c r="I972" s="504"/>
      <c r="J972" s="504"/>
      <c r="K972" s="504"/>
      <c r="L972" s="504"/>
    </row>
    <row r="973" spans="1:12" s="426" customFormat="1" ht="25.5">
      <c r="A973" s="500" t="s">
        <v>919</v>
      </c>
      <c r="B973" s="501" t="s">
        <v>920</v>
      </c>
      <c r="C973" s="502"/>
      <c r="D973" s="499"/>
      <c r="E973" s="490">
        <v>23</v>
      </c>
      <c r="F973" s="499">
        <f t="shared" si="35"/>
        <v>23</v>
      </c>
      <c r="G973" s="503">
        <f t="shared" si="36"/>
        <v>23</v>
      </c>
      <c r="H973" s="503">
        <f t="shared" si="36"/>
        <v>23</v>
      </c>
    </row>
    <row r="974" spans="1:12" s="426" customFormat="1" ht="25.5">
      <c r="A974" s="500" t="s">
        <v>921</v>
      </c>
      <c r="B974" s="501" t="s">
        <v>922</v>
      </c>
      <c r="C974" s="502"/>
      <c r="D974" s="499"/>
      <c r="E974" s="490">
        <v>9</v>
      </c>
      <c r="F974" s="499">
        <f t="shared" si="35"/>
        <v>9</v>
      </c>
      <c r="G974" s="503">
        <f t="shared" si="36"/>
        <v>9</v>
      </c>
      <c r="H974" s="503">
        <f t="shared" si="36"/>
        <v>9</v>
      </c>
    </row>
    <row r="975" spans="1:12" s="426" customFormat="1" ht="38.25">
      <c r="A975" s="500" t="s">
        <v>923</v>
      </c>
      <c r="B975" s="501" t="s">
        <v>924</v>
      </c>
      <c r="C975" s="502"/>
      <c r="D975" s="499"/>
      <c r="E975" s="490">
        <v>0</v>
      </c>
      <c r="F975" s="499">
        <f t="shared" si="35"/>
        <v>0</v>
      </c>
      <c r="G975" s="503">
        <f t="shared" si="36"/>
        <v>0</v>
      </c>
      <c r="H975" s="503">
        <f t="shared" si="36"/>
        <v>0</v>
      </c>
    </row>
    <row r="976" spans="1:12" s="426" customFormat="1">
      <c r="A976" s="500" t="s">
        <v>925</v>
      </c>
      <c r="B976" s="501" t="s">
        <v>926</v>
      </c>
      <c r="C976" s="502"/>
      <c r="D976" s="499"/>
      <c r="E976" s="490">
        <v>0</v>
      </c>
      <c r="F976" s="499">
        <f t="shared" si="35"/>
        <v>0</v>
      </c>
      <c r="G976" s="503">
        <f t="shared" si="36"/>
        <v>0</v>
      </c>
      <c r="H976" s="503">
        <f t="shared" si="36"/>
        <v>0</v>
      </c>
    </row>
    <row r="977" spans="1:12" s="426" customFormat="1">
      <c r="A977" s="500" t="s">
        <v>927</v>
      </c>
      <c r="B977" s="501" t="s">
        <v>928</v>
      </c>
      <c r="C977" s="502"/>
      <c r="D977" s="499"/>
      <c r="E977" s="490">
        <v>1</v>
      </c>
      <c r="F977" s="499">
        <f t="shared" si="35"/>
        <v>1</v>
      </c>
      <c r="G977" s="503">
        <f t="shared" si="36"/>
        <v>1</v>
      </c>
      <c r="H977" s="503">
        <f t="shared" si="36"/>
        <v>1</v>
      </c>
    </row>
    <row r="978" spans="1:12" s="426" customFormat="1">
      <c r="A978" s="500" t="s">
        <v>929</v>
      </c>
      <c r="B978" s="501" t="s">
        <v>930</v>
      </c>
      <c r="C978" s="502"/>
      <c r="D978" s="499"/>
      <c r="E978" s="490">
        <v>148</v>
      </c>
      <c r="F978" s="499">
        <f t="shared" si="35"/>
        <v>148</v>
      </c>
      <c r="G978" s="503">
        <f t="shared" si="36"/>
        <v>148</v>
      </c>
      <c r="H978" s="503">
        <f t="shared" si="36"/>
        <v>148</v>
      </c>
      <c r="I978" s="504"/>
      <c r="J978" s="504"/>
      <c r="K978" s="504"/>
      <c r="L978" s="504"/>
    </row>
    <row r="979" spans="1:12" s="426" customFormat="1">
      <c r="A979" s="500" t="s">
        <v>931</v>
      </c>
      <c r="B979" s="501" t="s">
        <v>932</v>
      </c>
      <c r="C979" s="502"/>
      <c r="D979" s="499"/>
      <c r="E979" s="490"/>
      <c r="F979" s="499">
        <f t="shared" si="35"/>
        <v>0</v>
      </c>
      <c r="G979" s="503">
        <f t="shared" si="36"/>
        <v>0</v>
      </c>
      <c r="H979" s="503">
        <f t="shared" si="36"/>
        <v>0</v>
      </c>
    </row>
    <row r="980" spans="1:12" s="426" customFormat="1">
      <c r="A980" s="500" t="s">
        <v>933</v>
      </c>
      <c r="B980" s="501" t="s">
        <v>934</v>
      </c>
      <c r="C980" s="502"/>
      <c r="D980" s="499"/>
      <c r="E980" s="490">
        <v>4</v>
      </c>
      <c r="F980" s="499">
        <f t="shared" si="35"/>
        <v>4</v>
      </c>
      <c r="G980" s="503">
        <f t="shared" si="36"/>
        <v>4</v>
      </c>
      <c r="H980" s="503">
        <f t="shared" si="36"/>
        <v>4</v>
      </c>
    </row>
    <row r="981" spans="1:12" s="426" customFormat="1" ht="25.5">
      <c r="A981" s="500" t="s">
        <v>935</v>
      </c>
      <c r="B981" s="501" t="s">
        <v>936</v>
      </c>
      <c r="C981" s="502"/>
      <c r="D981" s="499"/>
      <c r="E981" s="490"/>
      <c r="F981" s="499">
        <f t="shared" si="35"/>
        <v>0</v>
      </c>
      <c r="G981" s="503">
        <f t="shared" si="36"/>
        <v>0</v>
      </c>
      <c r="H981" s="503">
        <f t="shared" si="36"/>
        <v>0</v>
      </c>
    </row>
    <row r="982" spans="1:12" s="426" customFormat="1" ht="25.5">
      <c r="A982" s="500" t="s">
        <v>937</v>
      </c>
      <c r="B982" s="501" t="s">
        <v>938</v>
      </c>
      <c r="C982" s="502"/>
      <c r="D982" s="499"/>
      <c r="E982" s="490">
        <v>1</v>
      </c>
      <c r="F982" s="499">
        <f t="shared" si="35"/>
        <v>1</v>
      </c>
      <c r="G982" s="503">
        <f t="shared" si="36"/>
        <v>1</v>
      </c>
      <c r="H982" s="503">
        <f t="shared" si="36"/>
        <v>1</v>
      </c>
    </row>
    <row r="983" spans="1:12" s="426" customFormat="1" ht="38.25">
      <c r="A983" s="500" t="s">
        <v>939</v>
      </c>
      <c r="B983" s="501" t="s">
        <v>940</v>
      </c>
      <c r="C983" s="502"/>
      <c r="D983" s="499"/>
      <c r="E983" s="490">
        <v>2</v>
      </c>
      <c r="F983" s="499">
        <f t="shared" si="35"/>
        <v>2</v>
      </c>
      <c r="G983" s="503">
        <f t="shared" si="36"/>
        <v>2</v>
      </c>
      <c r="H983" s="503">
        <f t="shared" si="36"/>
        <v>2</v>
      </c>
    </row>
    <row r="984" spans="1:12" s="426" customFormat="1">
      <c r="A984" s="500" t="s">
        <v>941</v>
      </c>
      <c r="B984" s="501" t="s">
        <v>942</v>
      </c>
      <c r="C984" s="502"/>
      <c r="D984" s="499"/>
      <c r="E984" s="490">
        <v>0</v>
      </c>
      <c r="F984" s="499">
        <f t="shared" si="35"/>
        <v>0</v>
      </c>
      <c r="G984" s="503">
        <f t="shared" si="36"/>
        <v>0</v>
      </c>
      <c r="H984" s="503">
        <f t="shared" si="36"/>
        <v>0</v>
      </c>
    </row>
    <row r="985" spans="1:12" s="426" customFormat="1">
      <c r="A985" s="500" t="s">
        <v>943</v>
      </c>
      <c r="B985" s="501" t="s">
        <v>944</v>
      </c>
      <c r="C985" s="502"/>
      <c r="D985" s="499"/>
      <c r="E985" s="490">
        <v>1</v>
      </c>
      <c r="F985" s="499">
        <f t="shared" si="35"/>
        <v>1</v>
      </c>
      <c r="G985" s="503">
        <f t="shared" si="36"/>
        <v>1</v>
      </c>
      <c r="H985" s="503">
        <f t="shared" si="36"/>
        <v>1</v>
      </c>
    </row>
    <row r="986" spans="1:12" s="426" customFormat="1">
      <c r="A986" s="500" t="s">
        <v>945</v>
      </c>
      <c r="B986" s="501" t="s">
        <v>946</v>
      </c>
      <c r="C986" s="502"/>
      <c r="D986" s="499"/>
      <c r="E986" s="490">
        <v>2</v>
      </c>
      <c r="F986" s="499">
        <f t="shared" si="35"/>
        <v>2</v>
      </c>
      <c r="G986" s="503">
        <f t="shared" si="36"/>
        <v>2</v>
      </c>
      <c r="H986" s="503">
        <f t="shared" si="36"/>
        <v>2</v>
      </c>
    </row>
    <row r="987" spans="1:12" s="426" customFormat="1">
      <c r="A987" s="500" t="s">
        <v>947</v>
      </c>
      <c r="B987" s="501" t="s">
        <v>948</v>
      </c>
      <c r="C987" s="502"/>
      <c r="D987" s="499"/>
      <c r="E987" s="490">
        <v>11</v>
      </c>
      <c r="F987" s="499">
        <f t="shared" si="35"/>
        <v>11</v>
      </c>
      <c r="G987" s="503">
        <f t="shared" si="36"/>
        <v>11</v>
      </c>
      <c r="H987" s="503">
        <f t="shared" si="36"/>
        <v>11</v>
      </c>
    </row>
    <row r="988" spans="1:12" s="426" customFormat="1" ht="12.75" customHeight="1">
      <c r="A988" s="500" t="s">
        <v>949</v>
      </c>
      <c r="B988" s="501" t="s">
        <v>950</v>
      </c>
      <c r="C988" s="502"/>
      <c r="D988" s="499"/>
      <c r="E988" s="490">
        <v>2</v>
      </c>
      <c r="F988" s="499">
        <f t="shared" si="35"/>
        <v>2</v>
      </c>
      <c r="G988" s="503">
        <f t="shared" si="36"/>
        <v>2</v>
      </c>
      <c r="H988" s="503">
        <f t="shared" si="36"/>
        <v>2</v>
      </c>
    </row>
    <row r="989" spans="1:12" s="426" customFormat="1" ht="12.75" customHeight="1">
      <c r="A989" s="500" t="s">
        <v>951</v>
      </c>
      <c r="B989" s="501" t="s">
        <v>952</v>
      </c>
      <c r="C989" s="502"/>
      <c r="D989" s="499"/>
      <c r="E989" s="490">
        <v>2</v>
      </c>
      <c r="F989" s="499">
        <f t="shared" si="35"/>
        <v>2</v>
      </c>
      <c r="G989" s="503">
        <f t="shared" si="36"/>
        <v>2</v>
      </c>
      <c r="H989" s="503">
        <f t="shared" si="36"/>
        <v>2</v>
      </c>
    </row>
    <row r="990" spans="1:12" s="426" customFormat="1" ht="12.75" customHeight="1">
      <c r="A990" s="500" t="s">
        <v>953</v>
      </c>
      <c r="B990" s="501" t="s">
        <v>954</v>
      </c>
      <c r="C990" s="502"/>
      <c r="D990" s="499"/>
      <c r="E990" s="490">
        <v>1</v>
      </c>
      <c r="F990" s="499">
        <f t="shared" si="35"/>
        <v>1</v>
      </c>
      <c r="G990" s="503">
        <f t="shared" si="36"/>
        <v>1</v>
      </c>
      <c r="H990" s="503">
        <f t="shared" si="36"/>
        <v>1</v>
      </c>
    </row>
    <row r="991" spans="1:12" s="426" customFormat="1" ht="12.75" customHeight="1">
      <c r="A991" s="500" t="s">
        <v>955</v>
      </c>
      <c r="B991" s="501" t="s">
        <v>956</v>
      </c>
      <c r="C991" s="502"/>
      <c r="D991" s="499"/>
      <c r="E991" s="490">
        <v>2</v>
      </c>
      <c r="F991" s="499">
        <f t="shared" si="35"/>
        <v>2</v>
      </c>
      <c r="G991" s="503">
        <f t="shared" si="36"/>
        <v>2</v>
      </c>
      <c r="H991" s="503">
        <f t="shared" si="36"/>
        <v>2</v>
      </c>
    </row>
    <row r="992" spans="1:12" s="426" customFormat="1">
      <c r="A992" s="500" t="s">
        <v>957</v>
      </c>
      <c r="B992" s="501" t="s">
        <v>958</v>
      </c>
      <c r="C992" s="502"/>
      <c r="D992" s="499"/>
      <c r="E992" s="490">
        <v>1</v>
      </c>
      <c r="F992" s="499">
        <f t="shared" si="35"/>
        <v>1</v>
      </c>
      <c r="G992" s="503">
        <f t="shared" si="36"/>
        <v>1</v>
      </c>
      <c r="H992" s="503">
        <f t="shared" si="36"/>
        <v>1</v>
      </c>
    </row>
    <row r="993" spans="1:8" s="426" customFormat="1">
      <c r="A993" s="500" t="s">
        <v>959</v>
      </c>
      <c r="B993" s="501" t="s">
        <v>960</v>
      </c>
      <c r="C993" s="502"/>
      <c r="D993" s="499"/>
      <c r="E993" s="490">
        <v>2</v>
      </c>
      <c r="F993" s="499">
        <f t="shared" si="35"/>
        <v>2</v>
      </c>
      <c r="G993" s="503">
        <f t="shared" si="36"/>
        <v>2</v>
      </c>
      <c r="H993" s="503">
        <f t="shared" si="36"/>
        <v>2</v>
      </c>
    </row>
    <row r="994" spans="1:8" s="426" customFormat="1" ht="25.5">
      <c r="A994" s="500" t="s">
        <v>961</v>
      </c>
      <c r="B994" s="501" t="s">
        <v>962</v>
      </c>
      <c r="C994" s="502"/>
      <c r="D994" s="499"/>
      <c r="E994" s="490">
        <v>1</v>
      </c>
      <c r="F994" s="499">
        <f t="shared" si="35"/>
        <v>1</v>
      </c>
      <c r="G994" s="503">
        <f t="shared" si="36"/>
        <v>1</v>
      </c>
      <c r="H994" s="503">
        <f t="shared" si="36"/>
        <v>1</v>
      </c>
    </row>
    <row r="995" spans="1:8" s="426" customFormat="1" ht="25.5">
      <c r="A995" s="500" t="s">
        <v>963</v>
      </c>
      <c r="B995" s="501" t="s">
        <v>964</v>
      </c>
      <c r="C995" s="502"/>
      <c r="D995" s="499"/>
      <c r="E995" s="490">
        <v>1</v>
      </c>
      <c r="F995" s="499">
        <f t="shared" si="35"/>
        <v>1</v>
      </c>
      <c r="G995" s="503">
        <f t="shared" si="36"/>
        <v>1</v>
      </c>
      <c r="H995" s="503">
        <f t="shared" si="36"/>
        <v>1</v>
      </c>
    </row>
    <row r="996" spans="1:8" s="426" customFormat="1" ht="12.75" customHeight="1">
      <c r="A996" s="505" t="s">
        <v>965</v>
      </c>
      <c r="B996" s="506" t="s">
        <v>966</v>
      </c>
      <c r="C996" s="502"/>
      <c r="D996" s="499"/>
      <c r="E996" s="507">
        <v>1</v>
      </c>
      <c r="F996" s="499">
        <f t="shared" si="35"/>
        <v>1</v>
      </c>
      <c r="G996" s="503">
        <f t="shared" si="36"/>
        <v>1</v>
      </c>
      <c r="H996" s="503">
        <f t="shared" si="36"/>
        <v>1</v>
      </c>
    </row>
    <row r="997" spans="1:8" s="426" customFormat="1" ht="12.75" customHeight="1">
      <c r="A997" s="507" t="s">
        <v>967</v>
      </c>
      <c r="B997" s="508" t="s">
        <v>968</v>
      </c>
      <c r="C997" s="502"/>
      <c r="D997" s="499"/>
      <c r="E997" s="507">
        <v>1</v>
      </c>
      <c r="F997" s="499">
        <f t="shared" si="35"/>
        <v>1</v>
      </c>
      <c r="G997" s="503">
        <f t="shared" si="36"/>
        <v>1</v>
      </c>
      <c r="H997" s="503">
        <f t="shared" si="36"/>
        <v>1</v>
      </c>
    </row>
    <row r="998" spans="1:8" s="426" customFormat="1" ht="12.75" customHeight="1">
      <c r="A998" s="507" t="s">
        <v>969</v>
      </c>
      <c r="B998" s="508" t="s">
        <v>970</v>
      </c>
      <c r="C998" s="502"/>
      <c r="D998" s="499"/>
      <c r="E998" s="507">
        <v>1</v>
      </c>
      <c r="F998" s="499">
        <f t="shared" si="35"/>
        <v>1</v>
      </c>
      <c r="G998" s="503">
        <f t="shared" si="36"/>
        <v>1</v>
      </c>
      <c r="H998" s="503">
        <f t="shared" si="36"/>
        <v>1</v>
      </c>
    </row>
    <row r="999" spans="1:8" s="426" customFormat="1" ht="12.75" customHeight="1">
      <c r="A999" s="507" t="s">
        <v>971</v>
      </c>
      <c r="B999" s="508" t="s">
        <v>972</v>
      </c>
      <c r="C999" s="502"/>
      <c r="D999" s="499"/>
      <c r="E999" s="507">
        <v>1</v>
      </c>
      <c r="F999" s="499">
        <f t="shared" si="35"/>
        <v>1</v>
      </c>
      <c r="G999" s="503">
        <f t="shared" si="36"/>
        <v>1</v>
      </c>
      <c r="H999" s="503">
        <f t="shared" si="36"/>
        <v>1</v>
      </c>
    </row>
    <row r="1000" spans="1:8" s="426" customFormat="1" ht="12.75" customHeight="1">
      <c r="A1000" s="507" t="s">
        <v>973</v>
      </c>
      <c r="B1000" s="508" t="s">
        <v>974</v>
      </c>
      <c r="C1000" s="502"/>
      <c r="D1000" s="499"/>
      <c r="E1000" s="507">
        <v>1</v>
      </c>
      <c r="F1000" s="499">
        <f t="shared" si="35"/>
        <v>1</v>
      </c>
      <c r="G1000" s="503">
        <f t="shared" si="36"/>
        <v>1</v>
      </c>
      <c r="H1000" s="503">
        <f t="shared" si="36"/>
        <v>1</v>
      </c>
    </row>
    <row r="1001" spans="1:8" s="426" customFormat="1" ht="12.75" customHeight="1">
      <c r="A1001" s="509" t="s">
        <v>975</v>
      </c>
      <c r="B1001" s="510" t="s">
        <v>976</v>
      </c>
      <c r="C1001" s="502"/>
      <c r="D1001" s="499"/>
      <c r="E1001" s="509">
        <v>1</v>
      </c>
      <c r="F1001" s="499">
        <f t="shared" si="35"/>
        <v>1</v>
      </c>
      <c r="G1001" s="503">
        <f t="shared" si="36"/>
        <v>1</v>
      </c>
      <c r="H1001" s="503">
        <f t="shared" si="36"/>
        <v>1</v>
      </c>
    </row>
    <row r="1002" spans="1:8" s="426" customFormat="1" ht="12.75" customHeight="1">
      <c r="A1002" s="509" t="s">
        <v>977</v>
      </c>
      <c r="B1002" s="511" t="s">
        <v>978</v>
      </c>
      <c r="C1002" s="502"/>
      <c r="D1002" s="499"/>
      <c r="E1002" s="509">
        <v>1</v>
      </c>
      <c r="F1002" s="499">
        <f t="shared" si="35"/>
        <v>1</v>
      </c>
      <c r="G1002" s="503">
        <f t="shared" si="36"/>
        <v>1</v>
      </c>
      <c r="H1002" s="503">
        <f t="shared" si="36"/>
        <v>1</v>
      </c>
    </row>
    <row r="1003" spans="1:8" s="426" customFormat="1" ht="12.75" customHeight="1">
      <c r="A1003" s="509" t="s">
        <v>979</v>
      </c>
      <c r="B1003" s="511" t="s">
        <v>980</v>
      </c>
      <c r="C1003" s="502"/>
      <c r="D1003" s="499"/>
      <c r="E1003" s="512">
        <v>1</v>
      </c>
      <c r="F1003" s="499">
        <f t="shared" si="35"/>
        <v>1</v>
      </c>
      <c r="G1003" s="503">
        <f t="shared" si="36"/>
        <v>1</v>
      </c>
      <c r="H1003" s="503">
        <f t="shared" si="36"/>
        <v>1</v>
      </c>
    </row>
    <row r="1004" spans="1:8" s="426" customFormat="1" ht="12.75" customHeight="1">
      <c r="A1004" s="509" t="s">
        <v>981</v>
      </c>
      <c r="B1004" s="511" t="s">
        <v>982</v>
      </c>
      <c r="C1004" s="502"/>
      <c r="D1004" s="499"/>
      <c r="E1004" s="509">
        <v>1</v>
      </c>
      <c r="F1004" s="499">
        <f t="shared" si="35"/>
        <v>1</v>
      </c>
      <c r="G1004" s="503">
        <f t="shared" si="36"/>
        <v>1</v>
      </c>
      <c r="H1004" s="503">
        <f t="shared" si="36"/>
        <v>1</v>
      </c>
    </row>
    <row r="1005" spans="1:8" s="426" customFormat="1" ht="12.75" customHeight="1">
      <c r="A1005" s="507" t="s">
        <v>983</v>
      </c>
      <c r="B1005" s="508" t="s">
        <v>984</v>
      </c>
      <c r="C1005" s="502"/>
      <c r="D1005" s="499"/>
      <c r="E1005" s="507">
        <v>1</v>
      </c>
      <c r="F1005" s="499">
        <f t="shared" si="35"/>
        <v>1</v>
      </c>
      <c r="G1005" s="503">
        <f t="shared" si="36"/>
        <v>1</v>
      </c>
      <c r="H1005" s="503">
        <f t="shared" si="36"/>
        <v>1</v>
      </c>
    </row>
    <row r="1006" spans="1:8" s="426" customFormat="1" ht="12.75" customHeight="1">
      <c r="A1006" s="507" t="s">
        <v>985</v>
      </c>
      <c r="B1006" s="508" t="s">
        <v>986</v>
      </c>
      <c r="C1006" s="502"/>
      <c r="D1006" s="499"/>
      <c r="E1006" s="507">
        <v>1</v>
      </c>
      <c r="F1006" s="499">
        <f t="shared" si="35"/>
        <v>1</v>
      </c>
      <c r="G1006" s="503">
        <f t="shared" si="36"/>
        <v>1</v>
      </c>
      <c r="H1006" s="503">
        <f t="shared" si="36"/>
        <v>1</v>
      </c>
    </row>
    <row r="1007" spans="1:8" s="426" customFormat="1" ht="12.75" customHeight="1">
      <c r="A1007" s="509" t="s">
        <v>987</v>
      </c>
      <c r="B1007" s="513" t="s">
        <v>988</v>
      </c>
      <c r="C1007" s="502"/>
      <c r="D1007" s="499"/>
      <c r="E1007" s="509">
        <v>1</v>
      </c>
      <c r="F1007" s="499">
        <f t="shared" si="35"/>
        <v>1</v>
      </c>
      <c r="G1007" s="503">
        <f t="shared" si="36"/>
        <v>1</v>
      </c>
      <c r="H1007" s="503">
        <f t="shared" si="36"/>
        <v>1</v>
      </c>
    </row>
    <row r="1008" spans="1:8" s="426" customFormat="1" ht="12.75" customHeight="1">
      <c r="A1008" s="509" t="s">
        <v>989</v>
      </c>
      <c r="B1008" s="511" t="s">
        <v>990</v>
      </c>
      <c r="C1008" s="502"/>
      <c r="D1008" s="499"/>
      <c r="E1008" s="509">
        <v>1</v>
      </c>
      <c r="F1008" s="499">
        <f t="shared" si="35"/>
        <v>1</v>
      </c>
      <c r="G1008" s="503">
        <f t="shared" si="36"/>
        <v>1</v>
      </c>
      <c r="H1008" s="503">
        <f t="shared" si="36"/>
        <v>1</v>
      </c>
    </row>
    <row r="1009" spans="1:9" s="426" customFormat="1" ht="12.75" customHeight="1">
      <c r="A1009" s="509" t="s">
        <v>991</v>
      </c>
      <c r="B1009" s="511" t="s">
        <v>992</v>
      </c>
      <c r="C1009" s="502"/>
      <c r="D1009" s="499"/>
      <c r="E1009" s="509">
        <v>2</v>
      </c>
      <c r="F1009" s="499">
        <f t="shared" si="35"/>
        <v>2</v>
      </c>
      <c r="G1009" s="503">
        <f t="shared" si="36"/>
        <v>2</v>
      </c>
      <c r="H1009" s="503">
        <f t="shared" si="36"/>
        <v>2</v>
      </c>
    </row>
    <row r="1010" spans="1:9" s="426" customFormat="1" ht="12.75" customHeight="1">
      <c r="A1010" s="509" t="s">
        <v>993</v>
      </c>
      <c r="B1010" s="511" t="s">
        <v>994</v>
      </c>
      <c r="C1010" s="502"/>
      <c r="D1010" s="499"/>
      <c r="E1010" s="509">
        <v>1</v>
      </c>
      <c r="F1010" s="499">
        <f t="shared" si="35"/>
        <v>1</v>
      </c>
      <c r="G1010" s="503">
        <f t="shared" si="36"/>
        <v>1</v>
      </c>
      <c r="H1010" s="503">
        <f t="shared" si="36"/>
        <v>1</v>
      </c>
    </row>
    <row r="1011" spans="1:9" s="426" customFormat="1" ht="12.75" customHeight="1">
      <c r="A1011" s="509" t="s">
        <v>995</v>
      </c>
      <c r="B1011" s="511" t="s">
        <v>996</v>
      </c>
      <c r="C1011" s="502"/>
      <c r="D1011" s="499"/>
      <c r="E1011" s="509">
        <v>3</v>
      </c>
      <c r="F1011" s="499">
        <f t="shared" si="35"/>
        <v>3</v>
      </c>
      <c r="G1011" s="503">
        <f t="shared" si="36"/>
        <v>3</v>
      </c>
      <c r="H1011" s="503">
        <f t="shared" si="36"/>
        <v>3</v>
      </c>
    </row>
    <row r="1012" spans="1:9" s="426" customFormat="1">
      <c r="A1012" s="507" t="s">
        <v>997</v>
      </c>
      <c r="B1012" s="508" t="s">
        <v>998</v>
      </c>
      <c r="C1012" s="502"/>
      <c r="D1012" s="499"/>
      <c r="E1012" s="507">
        <v>1</v>
      </c>
      <c r="F1012" s="499">
        <f t="shared" si="35"/>
        <v>1</v>
      </c>
      <c r="G1012" s="503">
        <f t="shared" si="36"/>
        <v>1</v>
      </c>
      <c r="H1012" s="503">
        <f t="shared" si="36"/>
        <v>1</v>
      </c>
    </row>
    <row r="1013" spans="1:9" s="426" customFormat="1">
      <c r="A1013" s="509" t="s">
        <v>999</v>
      </c>
      <c r="B1013" s="510" t="s">
        <v>1000</v>
      </c>
      <c r="C1013" s="502"/>
      <c r="D1013" s="499"/>
      <c r="E1013" s="512">
        <v>5</v>
      </c>
      <c r="F1013" s="499">
        <f t="shared" si="35"/>
        <v>5</v>
      </c>
      <c r="G1013" s="503">
        <f t="shared" si="36"/>
        <v>5</v>
      </c>
      <c r="H1013" s="503">
        <f t="shared" si="36"/>
        <v>5</v>
      </c>
    </row>
    <row r="1014" spans="1:9" s="426" customFormat="1">
      <c r="A1014" s="507" t="s">
        <v>1001</v>
      </c>
      <c r="B1014" s="508" t="s">
        <v>1002</v>
      </c>
      <c r="C1014" s="502"/>
      <c r="D1014" s="499"/>
      <c r="E1014" s="507">
        <v>1</v>
      </c>
      <c r="F1014" s="499">
        <f t="shared" si="35"/>
        <v>1</v>
      </c>
      <c r="G1014" s="503">
        <f t="shared" si="36"/>
        <v>1</v>
      </c>
      <c r="H1014" s="503">
        <f t="shared" si="36"/>
        <v>1</v>
      </c>
    </row>
    <row r="1015" spans="1:9" s="426" customFormat="1">
      <c r="A1015" s="507" t="s">
        <v>1003</v>
      </c>
      <c r="B1015" s="514" t="s">
        <v>1004</v>
      </c>
      <c r="C1015" s="502"/>
      <c r="D1015" s="499"/>
      <c r="E1015" s="507">
        <v>1</v>
      </c>
      <c r="F1015" s="499">
        <f t="shared" si="35"/>
        <v>1</v>
      </c>
      <c r="G1015" s="503">
        <f t="shared" si="36"/>
        <v>1</v>
      </c>
      <c r="H1015" s="503">
        <f t="shared" si="36"/>
        <v>1</v>
      </c>
      <c r="I1015" s="504"/>
    </row>
    <row r="1016" spans="1:9" s="426" customFormat="1" ht="12.75" customHeight="1">
      <c r="A1016" s="507" t="s">
        <v>1005</v>
      </c>
      <c r="B1016" s="514" t="s">
        <v>1006</v>
      </c>
      <c r="C1016" s="502"/>
      <c r="D1016" s="499"/>
      <c r="E1016" s="507">
        <v>1</v>
      </c>
      <c r="F1016" s="499">
        <f t="shared" si="35"/>
        <v>1</v>
      </c>
      <c r="G1016" s="503">
        <f t="shared" si="36"/>
        <v>1</v>
      </c>
      <c r="H1016" s="503">
        <f t="shared" si="36"/>
        <v>1</v>
      </c>
    </row>
    <row r="1017" spans="1:9" s="426" customFormat="1">
      <c r="A1017" s="217"/>
      <c r="B1017" s="515"/>
      <c r="C1017" s="497"/>
      <c r="D1017" s="498"/>
      <c r="E1017" s="490"/>
      <c r="F1017" s="499"/>
      <c r="G1017" s="120"/>
      <c r="H1017" s="447"/>
    </row>
    <row r="1018" spans="1:9" s="426" customFormat="1" ht="14.25">
      <c r="A1018" s="220"/>
      <c r="B1018" s="516"/>
      <c r="C1018" s="497"/>
      <c r="D1018" s="498"/>
      <c r="E1018" s="490"/>
      <c r="F1018" s="499"/>
      <c r="G1018" s="120"/>
      <c r="H1018" s="447"/>
    </row>
    <row r="1019" spans="1:9" s="426" customFormat="1" ht="14.25">
      <c r="A1019" s="220"/>
      <c r="B1019" s="516"/>
      <c r="C1019" s="497"/>
      <c r="D1019" s="498"/>
      <c r="E1019" s="490"/>
      <c r="F1019" s="499"/>
      <c r="G1019" s="120"/>
      <c r="H1019" s="447"/>
    </row>
    <row r="1020" spans="1:9" s="426" customFormat="1" ht="15">
      <c r="A1020" s="220"/>
      <c r="B1020" s="517" t="s">
        <v>3067</v>
      </c>
      <c r="C1020" s="518">
        <f t="shared" ref="C1020:H1020" si="37">SUM(C1021:C1238)</f>
        <v>3871</v>
      </c>
      <c r="D1020" s="518">
        <f t="shared" si="37"/>
        <v>3871</v>
      </c>
      <c r="E1020" s="518">
        <f t="shared" si="37"/>
        <v>16533</v>
      </c>
      <c r="F1020" s="518">
        <f t="shared" si="37"/>
        <v>16533</v>
      </c>
      <c r="G1020" s="518">
        <f t="shared" si="37"/>
        <v>20404</v>
      </c>
      <c r="H1020" s="518">
        <f t="shared" si="37"/>
        <v>20404</v>
      </c>
    </row>
    <row r="1021" spans="1:9" s="426" customFormat="1" ht="25.5">
      <c r="A1021" s="500" t="s">
        <v>4141</v>
      </c>
      <c r="B1021" s="501" t="s">
        <v>314</v>
      </c>
      <c r="C1021" s="502">
        <v>41</v>
      </c>
      <c r="D1021" s="499">
        <f t="shared" ref="D1021:D1084" si="38">C1021</f>
        <v>41</v>
      </c>
      <c r="E1021" s="490"/>
      <c r="F1021" s="499"/>
      <c r="G1021" s="503">
        <f t="shared" ref="G1021:H1084" si="39">C1021+E1021</f>
        <v>41</v>
      </c>
      <c r="H1021" s="503">
        <f t="shared" si="39"/>
        <v>41</v>
      </c>
    </row>
    <row r="1022" spans="1:9" s="426" customFormat="1" ht="25.5">
      <c r="A1022" s="500" t="s">
        <v>315</v>
      </c>
      <c r="B1022" s="501" t="s">
        <v>316</v>
      </c>
      <c r="C1022" s="502">
        <v>3</v>
      </c>
      <c r="D1022" s="499">
        <f t="shared" si="38"/>
        <v>3</v>
      </c>
      <c r="E1022" s="490"/>
      <c r="F1022" s="499"/>
      <c r="G1022" s="503">
        <f t="shared" si="39"/>
        <v>3</v>
      </c>
      <c r="H1022" s="503">
        <f t="shared" si="39"/>
        <v>3</v>
      </c>
    </row>
    <row r="1023" spans="1:9" s="426" customFormat="1" ht="25.5">
      <c r="A1023" s="500" t="s">
        <v>317</v>
      </c>
      <c r="B1023" s="501" t="s">
        <v>318</v>
      </c>
      <c r="C1023" s="502">
        <v>0</v>
      </c>
      <c r="D1023" s="499">
        <f t="shared" si="38"/>
        <v>0</v>
      </c>
      <c r="E1023" s="490"/>
      <c r="F1023" s="499"/>
      <c r="G1023" s="503">
        <f t="shared" si="39"/>
        <v>0</v>
      </c>
      <c r="H1023" s="503">
        <f t="shared" si="39"/>
        <v>0</v>
      </c>
    </row>
    <row r="1024" spans="1:9" s="426" customFormat="1">
      <c r="A1024" s="500" t="s">
        <v>319</v>
      </c>
      <c r="B1024" s="501" t="s">
        <v>320</v>
      </c>
      <c r="C1024" s="502">
        <v>0</v>
      </c>
      <c r="D1024" s="499">
        <f t="shared" si="38"/>
        <v>0</v>
      </c>
      <c r="E1024" s="490"/>
      <c r="F1024" s="499"/>
      <c r="G1024" s="503">
        <f t="shared" si="39"/>
        <v>0</v>
      </c>
      <c r="H1024" s="503">
        <f t="shared" si="39"/>
        <v>0</v>
      </c>
    </row>
    <row r="1025" spans="1:12" s="426" customFormat="1">
      <c r="A1025" s="500" t="s">
        <v>321</v>
      </c>
      <c r="B1025" s="501" t="s">
        <v>322</v>
      </c>
      <c r="C1025" s="502">
        <v>0</v>
      </c>
      <c r="D1025" s="499">
        <f t="shared" si="38"/>
        <v>0</v>
      </c>
      <c r="E1025" s="490"/>
      <c r="F1025" s="499"/>
      <c r="G1025" s="503">
        <f t="shared" si="39"/>
        <v>0</v>
      </c>
      <c r="H1025" s="503">
        <f t="shared" si="39"/>
        <v>0</v>
      </c>
    </row>
    <row r="1026" spans="1:12" s="426" customFormat="1">
      <c r="A1026" s="500" t="s">
        <v>323</v>
      </c>
      <c r="B1026" s="501" t="s">
        <v>324</v>
      </c>
      <c r="C1026" s="502">
        <v>0</v>
      </c>
      <c r="D1026" s="499">
        <f t="shared" si="38"/>
        <v>0</v>
      </c>
      <c r="E1026" s="490"/>
      <c r="F1026" s="499"/>
      <c r="G1026" s="503">
        <f t="shared" si="39"/>
        <v>0</v>
      </c>
      <c r="H1026" s="503">
        <f t="shared" si="39"/>
        <v>0</v>
      </c>
    </row>
    <row r="1027" spans="1:12" s="426" customFormat="1" ht="38.25">
      <c r="A1027" s="500" t="s">
        <v>325</v>
      </c>
      <c r="B1027" s="501" t="s">
        <v>326</v>
      </c>
      <c r="C1027" s="502">
        <v>1</v>
      </c>
      <c r="D1027" s="499">
        <f t="shared" si="38"/>
        <v>1</v>
      </c>
      <c r="E1027" s="490"/>
      <c r="F1027" s="499"/>
      <c r="G1027" s="503">
        <f t="shared" si="39"/>
        <v>1</v>
      </c>
      <c r="H1027" s="503">
        <f t="shared" si="39"/>
        <v>1</v>
      </c>
    </row>
    <row r="1028" spans="1:12" s="426" customFormat="1" ht="25.5">
      <c r="A1028" s="500" t="s">
        <v>327</v>
      </c>
      <c r="B1028" s="501" t="s">
        <v>328</v>
      </c>
      <c r="C1028" s="502">
        <v>0</v>
      </c>
      <c r="D1028" s="499">
        <f t="shared" si="38"/>
        <v>0</v>
      </c>
      <c r="E1028" s="490"/>
      <c r="F1028" s="499"/>
      <c r="G1028" s="503">
        <f t="shared" si="39"/>
        <v>0</v>
      </c>
      <c r="H1028" s="503">
        <f t="shared" si="39"/>
        <v>0</v>
      </c>
    </row>
    <row r="1029" spans="1:12" s="426" customFormat="1" ht="25.5">
      <c r="A1029" s="500" t="s">
        <v>329</v>
      </c>
      <c r="B1029" s="501" t="s">
        <v>330</v>
      </c>
      <c r="C1029" s="502">
        <v>0</v>
      </c>
      <c r="D1029" s="499">
        <f t="shared" si="38"/>
        <v>0</v>
      </c>
      <c r="E1029" s="490"/>
      <c r="F1029" s="499"/>
      <c r="G1029" s="503">
        <f t="shared" si="39"/>
        <v>0</v>
      </c>
      <c r="H1029" s="503">
        <f t="shared" si="39"/>
        <v>0</v>
      </c>
    </row>
    <row r="1030" spans="1:12" s="426" customFormat="1" ht="25.5">
      <c r="A1030" s="500" t="s">
        <v>331</v>
      </c>
      <c r="B1030" s="501" t="s">
        <v>332</v>
      </c>
      <c r="C1030" s="502">
        <v>0</v>
      </c>
      <c r="D1030" s="499">
        <f t="shared" si="38"/>
        <v>0</v>
      </c>
      <c r="E1030" s="490"/>
      <c r="F1030" s="499"/>
      <c r="G1030" s="503">
        <f t="shared" si="39"/>
        <v>0</v>
      </c>
      <c r="H1030" s="503">
        <f t="shared" si="39"/>
        <v>0</v>
      </c>
    </row>
    <row r="1031" spans="1:12" s="426" customFormat="1" ht="25.5">
      <c r="A1031" s="500" t="s">
        <v>333</v>
      </c>
      <c r="B1031" s="501" t="s">
        <v>334</v>
      </c>
      <c r="C1031" s="502">
        <v>0</v>
      </c>
      <c r="D1031" s="499">
        <f t="shared" si="38"/>
        <v>0</v>
      </c>
      <c r="E1031" s="490"/>
      <c r="F1031" s="499"/>
      <c r="G1031" s="503">
        <f t="shared" si="39"/>
        <v>0</v>
      </c>
      <c r="H1031" s="503">
        <f t="shared" si="39"/>
        <v>0</v>
      </c>
    </row>
    <row r="1032" spans="1:12" s="426" customFormat="1">
      <c r="A1032" s="500" t="s">
        <v>335</v>
      </c>
      <c r="B1032" s="501" t="s">
        <v>336</v>
      </c>
      <c r="C1032" s="502">
        <v>0</v>
      </c>
      <c r="D1032" s="499">
        <f t="shared" si="38"/>
        <v>0</v>
      </c>
      <c r="E1032" s="490"/>
      <c r="F1032" s="499"/>
      <c r="G1032" s="503">
        <f t="shared" si="39"/>
        <v>0</v>
      </c>
      <c r="H1032" s="503">
        <f t="shared" si="39"/>
        <v>0</v>
      </c>
      <c r="I1032" s="504"/>
      <c r="J1032" s="504"/>
      <c r="K1032" s="504"/>
      <c r="L1032" s="504"/>
    </row>
    <row r="1033" spans="1:12" s="426" customFormat="1" ht="25.5">
      <c r="A1033" s="500" t="s">
        <v>919</v>
      </c>
      <c r="B1033" s="501" t="s">
        <v>920</v>
      </c>
      <c r="C1033" s="502">
        <v>0</v>
      </c>
      <c r="D1033" s="499">
        <f t="shared" si="38"/>
        <v>0</v>
      </c>
      <c r="E1033" s="490"/>
      <c r="F1033" s="499"/>
      <c r="G1033" s="503">
        <f t="shared" si="39"/>
        <v>0</v>
      </c>
      <c r="H1033" s="503">
        <f t="shared" si="39"/>
        <v>0</v>
      </c>
    </row>
    <row r="1034" spans="1:12" s="426" customFormat="1" ht="25.5">
      <c r="A1034" s="500" t="s">
        <v>921</v>
      </c>
      <c r="B1034" s="501" t="s">
        <v>922</v>
      </c>
      <c r="C1034" s="502">
        <v>0</v>
      </c>
      <c r="D1034" s="499">
        <f t="shared" si="38"/>
        <v>0</v>
      </c>
      <c r="E1034" s="490"/>
      <c r="F1034" s="499"/>
      <c r="G1034" s="503">
        <f t="shared" si="39"/>
        <v>0</v>
      </c>
      <c r="H1034" s="503">
        <f t="shared" si="39"/>
        <v>0</v>
      </c>
    </row>
    <row r="1035" spans="1:12" s="426" customFormat="1" ht="38.25">
      <c r="A1035" s="500" t="s">
        <v>923</v>
      </c>
      <c r="B1035" s="501" t="s">
        <v>924</v>
      </c>
      <c r="C1035" s="502">
        <v>0</v>
      </c>
      <c r="D1035" s="499">
        <f t="shared" si="38"/>
        <v>0</v>
      </c>
      <c r="E1035" s="490"/>
      <c r="F1035" s="499"/>
      <c r="G1035" s="503">
        <f t="shared" si="39"/>
        <v>0</v>
      </c>
      <c r="H1035" s="503">
        <f t="shared" si="39"/>
        <v>0</v>
      </c>
    </row>
    <row r="1036" spans="1:12" s="426" customFormat="1">
      <c r="A1036" s="500" t="s">
        <v>925</v>
      </c>
      <c r="B1036" s="501" t="s">
        <v>926</v>
      </c>
      <c r="C1036" s="502">
        <v>0</v>
      </c>
      <c r="D1036" s="499">
        <f t="shared" si="38"/>
        <v>0</v>
      </c>
      <c r="E1036" s="490"/>
      <c r="F1036" s="499"/>
      <c r="G1036" s="503">
        <f t="shared" si="39"/>
        <v>0</v>
      </c>
      <c r="H1036" s="503">
        <f t="shared" si="39"/>
        <v>0</v>
      </c>
    </row>
    <row r="1037" spans="1:12" s="426" customFormat="1">
      <c r="A1037" s="500" t="s">
        <v>927</v>
      </c>
      <c r="B1037" s="501" t="s">
        <v>928</v>
      </c>
      <c r="C1037" s="502">
        <v>0</v>
      </c>
      <c r="D1037" s="499">
        <f t="shared" si="38"/>
        <v>0</v>
      </c>
      <c r="E1037" s="490"/>
      <c r="F1037" s="499"/>
      <c r="G1037" s="503">
        <f t="shared" si="39"/>
        <v>0</v>
      </c>
      <c r="H1037" s="503">
        <f t="shared" si="39"/>
        <v>0</v>
      </c>
    </row>
    <row r="1038" spans="1:12" s="426" customFormat="1">
      <c r="A1038" s="500" t="s">
        <v>929</v>
      </c>
      <c r="B1038" s="501" t="s">
        <v>930</v>
      </c>
      <c r="C1038" s="502">
        <v>0</v>
      </c>
      <c r="D1038" s="499">
        <f t="shared" si="38"/>
        <v>0</v>
      </c>
      <c r="E1038" s="490"/>
      <c r="F1038" s="499"/>
      <c r="G1038" s="503">
        <f t="shared" si="39"/>
        <v>0</v>
      </c>
      <c r="H1038" s="503">
        <f t="shared" si="39"/>
        <v>0</v>
      </c>
      <c r="I1038" s="504"/>
      <c r="J1038" s="504"/>
      <c r="K1038" s="504"/>
      <c r="L1038" s="504"/>
    </row>
    <row r="1039" spans="1:12" s="426" customFormat="1">
      <c r="A1039" s="500" t="s">
        <v>931</v>
      </c>
      <c r="B1039" s="501" t="s">
        <v>932</v>
      </c>
      <c r="C1039" s="502">
        <v>0</v>
      </c>
      <c r="D1039" s="499">
        <f t="shared" si="38"/>
        <v>0</v>
      </c>
      <c r="E1039" s="490"/>
      <c r="F1039" s="499"/>
      <c r="G1039" s="503">
        <f t="shared" si="39"/>
        <v>0</v>
      </c>
      <c r="H1039" s="503">
        <f t="shared" si="39"/>
        <v>0</v>
      </c>
    </row>
    <row r="1040" spans="1:12" s="426" customFormat="1">
      <c r="A1040" s="500" t="s">
        <v>933</v>
      </c>
      <c r="B1040" s="501" t="s">
        <v>934</v>
      </c>
      <c r="C1040" s="502">
        <v>0</v>
      </c>
      <c r="D1040" s="499">
        <f t="shared" si="38"/>
        <v>0</v>
      </c>
      <c r="E1040" s="490"/>
      <c r="F1040" s="499"/>
      <c r="G1040" s="503">
        <f t="shared" si="39"/>
        <v>0</v>
      </c>
      <c r="H1040" s="503">
        <f t="shared" si="39"/>
        <v>0</v>
      </c>
    </row>
    <row r="1041" spans="1:8" s="426" customFormat="1" ht="25.5">
      <c r="A1041" s="500" t="s">
        <v>935</v>
      </c>
      <c r="B1041" s="501" t="s">
        <v>936</v>
      </c>
      <c r="C1041" s="502">
        <v>0</v>
      </c>
      <c r="D1041" s="499">
        <f t="shared" si="38"/>
        <v>0</v>
      </c>
      <c r="E1041" s="490"/>
      <c r="F1041" s="499"/>
      <c r="G1041" s="503">
        <f t="shared" si="39"/>
        <v>0</v>
      </c>
      <c r="H1041" s="503">
        <f t="shared" si="39"/>
        <v>0</v>
      </c>
    </row>
    <row r="1042" spans="1:8" s="426" customFormat="1" ht="25.5">
      <c r="A1042" s="500" t="s">
        <v>937</v>
      </c>
      <c r="B1042" s="501" t="s">
        <v>938</v>
      </c>
      <c r="C1042" s="502">
        <v>0</v>
      </c>
      <c r="D1042" s="499">
        <f t="shared" si="38"/>
        <v>0</v>
      </c>
      <c r="E1042" s="490"/>
      <c r="F1042" s="499"/>
      <c r="G1042" s="503">
        <f t="shared" si="39"/>
        <v>0</v>
      </c>
      <c r="H1042" s="503">
        <f t="shared" si="39"/>
        <v>0</v>
      </c>
    </row>
    <row r="1043" spans="1:8" s="426" customFormat="1" ht="38.25">
      <c r="A1043" s="500" t="s">
        <v>939</v>
      </c>
      <c r="B1043" s="501" t="s">
        <v>940</v>
      </c>
      <c r="C1043" s="502">
        <v>0</v>
      </c>
      <c r="D1043" s="499">
        <f t="shared" si="38"/>
        <v>0</v>
      </c>
      <c r="E1043" s="490"/>
      <c r="F1043" s="499"/>
      <c r="G1043" s="503">
        <f t="shared" si="39"/>
        <v>0</v>
      </c>
      <c r="H1043" s="503">
        <f t="shared" si="39"/>
        <v>0</v>
      </c>
    </row>
    <row r="1044" spans="1:8" s="426" customFormat="1">
      <c r="A1044" s="444" t="s">
        <v>1007</v>
      </c>
      <c r="B1044" s="501" t="s">
        <v>1008</v>
      </c>
      <c r="C1044" s="497">
        <v>0</v>
      </c>
      <c r="D1044" s="498">
        <f t="shared" si="38"/>
        <v>0</v>
      </c>
      <c r="E1044" s="490">
        <v>0</v>
      </c>
      <c r="F1044" s="499">
        <f t="shared" ref="F1044:F1107" si="40">E1044</f>
        <v>0</v>
      </c>
      <c r="G1044" s="503">
        <f t="shared" si="39"/>
        <v>0</v>
      </c>
      <c r="H1044" s="503">
        <f t="shared" si="39"/>
        <v>0</v>
      </c>
    </row>
    <row r="1045" spans="1:8" s="426" customFormat="1">
      <c r="A1045" s="500" t="s">
        <v>941</v>
      </c>
      <c r="B1045" s="501" t="s">
        <v>942</v>
      </c>
      <c r="C1045" s="502">
        <v>0</v>
      </c>
      <c r="D1045" s="499">
        <f t="shared" si="38"/>
        <v>0</v>
      </c>
      <c r="E1045" s="490">
        <v>0</v>
      </c>
      <c r="F1045" s="499">
        <f t="shared" si="40"/>
        <v>0</v>
      </c>
      <c r="G1045" s="503">
        <f t="shared" si="39"/>
        <v>0</v>
      </c>
      <c r="H1045" s="503">
        <f t="shared" si="39"/>
        <v>0</v>
      </c>
    </row>
    <row r="1046" spans="1:8" s="426" customFormat="1">
      <c r="A1046" s="444" t="s">
        <v>1009</v>
      </c>
      <c r="B1046" s="501" t="s">
        <v>1010</v>
      </c>
      <c r="C1046" s="497">
        <v>0</v>
      </c>
      <c r="D1046" s="498">
        <f t="shared" si="38"/>
        <v>0</v>
      </c>
      <c r="E1046" s="490">
        <v>0</v>
      </c>
      <c r="F1046" s="499">
        <f t="shared" si="40"/>
        <v>0</v>
      </c>
      <c r="G1046" s="503">
        <f t="shared" si="39"/>
        <v>0</v>
      </c>
      <c r="H1046" s="503">
        <f t="shared" si="39"/>
        <v>0</v>
      </c>
    </row>
    <row r="1047" spans="1:8" s="426" customFormat="1">
      <c r="A1047" s="500" t="s">
        <v>943</v>
      </c>
      <c r="B1047" s="501" t="s">
        <v>944</v>
      </c>
      <c r="C1047" s="502">
        <v>2</v>
      </c>
      <c r="D1047" s="499">
        <f t="shared" si="38"/>
        <v>2</v>
      </c>
      <c r="E1047" s="490"/>
      <c r="F1047" s="499"/>
      <c r="G1047" s="503">
        <f t="shared" si="39"/>
        <v>2</v>
      </c>
      <c r="H1047" s="503">
        <f t="shared" si="39"/>
        <v>2</v>
      </c>
    </row>
    <row r="1048" spans="1:8" s="426" customFormat="1">
      <c r="A1048" s="444" t="s">
        <v>1011</v>
      </c>
      <c r="B1048" s="501" t="s">
        <v>1012</v>
      </c>
      <c r="C1048" s="497">
        <v>0</v>
      </c>
      <c r="D1048" s="498">
        <f t="shared" si="38"/>
        <v>0</v>
      </c>
      <c r="E1048" s="490">
        <v>0</v>
      </c>
      <c r="F1048" s="499">
        <f t="shared" si="40"/>
        <v>0</v>
      </c>
      <c r="G1048" s="503">
        <f t="shared" si="39"/>
        <v>0</v>
      </c>
      <c r="H1048" s="503">
        <f t="shared" si="39"/>
        <v>0</v>
      </c>
    </row>
    <row r="1049" spans="1:8" s="426" customFormat="1">
      <c r="A1049" s="500" t="s">
        <v>945</v>
      </c>
      <c r="B1049" s="501" t="s">
        <v>946</v>
      </c>
      <c r="C1049" s="502">
        <v>2</v>
      </c>
      <c r="D1049" s="499">
        <f t="shared" si="38"/>
        <v>2</v>
      </c>
      <c r="E1049" s="490"/>
      <c r="F1049" s="499"/>
      <c r="G1049" s="503">
        <f t="shared" si="39"/>
        <v>2</v>
      </c>
      <c r="H1049" s="503">
        <f t="shared" si="39"/>
        <v>2</v>
      </c>
    </row>
    <row r="1050" spans="1:8" s="426" customFormat="1">
      <c r="A1050" s="444" t="s">
        <v>1013</v>
      </c>
      <c r="B1050" s="501" t="s">
        <v>1014</v>
      </c>
      <c r="C1050" s="497">
        <v>0</v>
      </c>
      <c r="D1050" s="498">
        <f t="shared" si="38"/>
        <v>0</v>
      </c>
      <c r="E1050" s="490">
        <v>0</v>
      </c>
      <c r="F1050" s="499">
        <f t="shared" si="40"/>
        <v>0</v>
      </c>
      <c r="G1050" s="503">
        <f t="shared" si="39"/>
        <v>0</v>
      </c>
      <c r="H1050" s="503">
        <f t="shared" si="39"/>
        <v>0</v>
      </c>
    </row>
    <row r="1051" spans="1:8" s="426" customFormat="1">
      <c r="A1051" s="444" t="s">
        <v>1015</v>
      </c>
      <c r="B1051" s="501" t="s">
        <v>1016</v>
      </c>
      <c r="C1051" s="497">
        <v>15</v>
      </c>
      <c r="D1051" s="498">
        <f t="shared" si="38"/>
        <v>15</v>
      </c>
      <c r="E1051" s="490">
        <v>0</v>
      </c>
      <c r="F1051" s="499">
        <f t="shared" si="40"/>
        <v>0</v>
      </c>
      <c r="G1051" s="503">
        <f t="shared" si="39"/>
        <v>15</v>
      </c>
      <c r="H1051" s="503">
        <f t="shared" si="39"/>
        <v>15</v>
      </c>
    </row>
    <row r="1052" spans="1:8" s="426" customFormat="1">
      <c r="A1052" s="444" t="s">
        <v>1017</v>
      </c>
      <c r="B1052" s="501" t="s">
        <v>1018</v>
      </c>
      <c r="C1052" s="497">
        <v>5</v>
      </c>
      <c r="D1052" s="498">
        <f t="shared" si="38"/>
        <v>5</v>
      </c>
      <c r="E1052" s="490">
        <v>0</v>
      </c>
      <c r="F1052" s="499">
        <f t="shared" si="40"/>
        <v>0</v>
      </c>
      <c r="G1052" s="503">
        <f t="shared" si="39"/>
        <v>5</v>
      </c>
      <c r="H1052" s="503">
        <f t="shared" si="39"/>
        <v>5</v>
      </c>
    </row>
    <row r="1053" spans="1:8" s="426" customFormat="1">
      <c r="A1053" s="444" t="s">
        <v>1019</v>
      </c>
      <c r="B1053" s="501" t="s">
        <v>1020</v>
      </c>
      <c r="C1053" s="497">
        <v>0</v>
      </c>
      <c r="D1053" s="498">
        <f t="shared" si="38"/>
        <v>0</v>
      </c>
      <c r="E1053" s="490">
        <v>0</v>
      </c>
      <c r="F1053" s="499">
        <f t="shared" si="40"/>
        <v>0</v>
      </c>
      <c r="G1053" s="503">
        <f t="shared" si="39"/>
        <v>0</v>
      </c>
      <c r="H1053" s="503">
        <f t="shared" si="39"/>
        <v>0</v>
      </c>
    </row>
    <row r="1054" spans="1:8" s="426" customFormat="1">
      <c r="A1054" s="444" t="s">
        <v>1021</v>
      </c>
      <c r="B1054" s="501" t="s">
        <v>1022</v>
      </c>
      <c r="C1054" s="497">
        <v>1</v>
      </c>
      <c r="D1054" s="498">
        <f t="shared" si="38"/>
        <v>1</v>
      </c>
      <c r="E1054" s="490">
        <v>0</v>
      </c>
      <c r="F1054" s="499">
        <f t="shared" si="40"/>
        <v>0</v>
      </c>
      <c r="G1054" s="503">
        <f t="shared" si="39"/>
        <v>1</v>
      </c>
      <c r="H1054" s="503">
        <f t="shared" si="39"/>
        <v>1</v>
      </c>
    </row>
    <row r="1055" spans="1:8" s="426" customFormat="1">
      <c r="A1055" s="444" t="s">
        <v>1023</v>
      </c>
      <c r="B1055" s="501" t="s">
        <v>1024</v>
      </c>
      <c r="C1055" s="497">
        <v>150</v>
      </c>
      <c r="D1055" s="498">
        <f t="shared" si="38"/>
        <v>150</v>
      </c>
      <c r="E1055" s="490">
        <v>1</v>
      </c>
      <c r="F1055" s="499">
        <f t="shared" si="40"/>
        <v>1</v>
      </c>
      <c r="G1055" s="503">
        <f t="shared" si="39"/>
        <v>151</v>
      </c>
      <c r="H1055" s="503">
        <f t="shared" si="39"/>
        <v>151</v>
      </c>
    </row>
    <row r="1056" spans="1:8" s="426" customFormat="1">
      <c r="A1056" s="444" t="s">
        <v>1025</v>
      </c>
      <c r="B1056" s="501" t="s">
        <v>1026</v>
      </c>
      <c r="C1056" s="497">
        <v>1</v>
      </c>
      <c r="D1056" s="498">
        <f t="shared" si="38"/>
        <v>1</v>
      </c>
      <c r="E1056" s="490">
        <v>0</v>
      </c>
      <c r="F1056" s="499">
        <f t="shared" si="40"/>
        <v>0</v>
      </c>
      <c r="G1056" s="503">
        <f t="shared" si="39"/>
        <v>1</v>
      </c>
      <c r="H1056" s="503">
        <f t="shared" si="39"/>
        <v>1</v>
      </c>
    </row>
    <row r="1057" spans="1:8" s="426" customFormat="1">
      <c r="A1057" s="444" t="s">
        <v>1027</v>
      </c>
      <c r="B1057" s="501" t="s">
        <v>1028</v>
      </c>
      <c r="C1057" s="497">
        <v>99</v>
      </c>
      <c r="D1057" s="498">
        <f t="shared" si="38"/>
        <v>99</v>
      </c>
      <c r="E1057" s="490">
        <v>1</v>
      </c>
      <c r="F1057" s="499">
        <f t="shared" si="40"/>
        <v>1</v>
      </c>
      <c r="G1057" s="503">
        <f t="shared" si="39"/>
        <v>100</v>
      </c>
      <c r="H1057" s="503">
        <f t="shared" si="39"/>
        <v>100</v>
      </c>
    </row>
    <row r="1058" spans="1:8" s="426" customFormat="1">
      <c r="A1058" s="444" t="s">
        <v>1029</v>
      </c>
      <c r="B1058" s="501" t="s">
        <v>1030</v>
      </c>
      <c r="C1058" s="497">
        <v>5</v>
      </c>
      <c r="D1058" s="498">
        <f t="shared" si="38"/>
        <v>5</v>
      </c>
      <c r="E1058" s="490">
        <v>0</v>
      </c>
      <c r="F1058" s="499">
        <f t="shared" si="40"/>
        <v>0</v>
      </c>
      <c r="G1058" s="503">
        <f t="shared" si="39"/>
        <v>5</v>
      </c>
      <c r="H1058" s="503">
        <f t="shared" si="39"/>
        <v>5</v>
      </c>
    </row>
    <row r="1059" spans="1:8" s="426" customFormat="1">
      <c r="A1059" s="444" t="s">
        <v>1031</v>
      </c>
      <c r="B1059" s="501" t="s">
        <v>1032</v>
      </c>
      <c r="C1059" s="497">
        <v>0</v>
      </c>
      <c r="D1059" s="498">
        <f t="shared" si="38"/>
        <v>0</v>
      </c>
      <c r="E1059" s="490">
        <v>0</v>
      </c>
      <c r="F1059" s="499">
        <f t="shared" si="40"/>
        <v>0</v>
      </c>
      <c r="G1059" s="503">
        <f t="shared" si="39"/>
        <v>0</v>
      </c>
      <c r="H1059" s="503">
        <f t="shared" si="39"/>
        <v>0</v>
      </c>
    </row>
    <row r="1060" spans="1:8" s="426" customFormat="1">
      <c r="A1060" s="444" t="s">
        <v>1033</v>
      </c>
      <c r="B1060" s="501" t="s">
        <v>1034</v>
      </c>
      <c r="C1060" s="497">
        <v>0</v>
      </c>
      <c r="D1060" s="498">
        <f t="shared" si="38"/>
        <v>0</v>
      </c>
      <c r="E1060" s="490">
        <v>0</v>
      </c>
      <c r="F1060" s="499">
        <f t="shared" si="40"/>
        <v>0</v>
      </c>
      <c r="G1060" s="503">
        <f t="shared" si="39"/>
        <v>0</v>
      </c>
      <c r="H1060" s="503">
        <f t="shared" si="39"/>
        <v>0</v>
      </c>
    </row>
    <row r="1061" spans="1:8" s="426" customFormat="1">
      <c r="A1061" s="444" t="s">
        <v>1035</v>
      </c>
      <c r="B1061" s="501" t="s">
        <v>1036</v>
      </c>
      <c r="C1061" s="497">
        <v>0</v>
      </c>
      <c r="D1061" s="498">
        <f t="shared" si="38"/>
        <v>0</v>
      </c>
      <c r="E1061" s="490">
        <v>0</v>
      </c>
      <c r="F1061" s="499">
        <f t="shared" si="40"/>
        <v>0</v>
      </c>
      <c r="G1061" s="503">
        <f t="shared" si="39"/>
        <v>0</v>
      </c>
      <c r="H1061" s="503">
        <f t="shared" si="39"/>
        <v>0</v>
      </c>
    </row>
    <row r="1062" spans="1:8" s="426" customFormat="1">
      <c r="A1062" s="444" t="s">
        <v>1035</v>
      </c>
      <c r="B1062" s="501" t="s">
        <v>1037</v>
      </c>
      <c r="C1062" s="497">
        <v>3</v>
      </c>
      <c r="D1062" s="498">
        <f t="shared" si="38"/>
        <v>3</v>
      </c>
      <c r="E1062" s="490">
        <v>0</v>
      </c>
      <c r="F1062" s="499">
        <f t="shared" si="40"/>
        <v>0</v>
      </c>
      <c r="G1062" s="503">
        <f t="shared" si="39"/>
        <v>3</v>
      </c>
      <c r="H1062" s="503">
        <f t="shared" si="39"/>
        <v>3</v>
      </c>
    </row>
    <row r="1063" spans="1:8" s="426" customFormat="1">
      <c r="A1063" s="444" t="s">
        <v>1038</v>
      </c>
      <c r="B1063" s="501" t="s">
        <v>1039</v>
      </c>
      <c r="C1063" s="497">
        <v>0</v>
      </c>
      <c r="D1063" s="498">
        <f t="shared" si="38"/>
        <v>0</v>
      </c>
      <c r="E1063" s="490">
        <v>0</v>
      </c>
      <c r="F1063" s="499">
        <f t="shared" si="40"/>
        <v>0</v>
      </c>
      <c r="G1063" s="503">
        <f t="shared" si="39"/>
        <v>0</v>
      </c>
      <c r="H1063" s="503">
        <f t="shared" si="39"/>
        <v>0</v>
      </c>
    </row>
    <row r="1064" spans="1:8" s="426" customFormat="1">
      <c r="A1064" s="444" t="s">
        <v>1040</v>
      </c>
      <c r="B1064" s="501" t="s">
        <v>1041</v>
      </c>
      <c r="C1064" s="497">
        <v>2</v>
      </c>
      <c r="D1064" s="498">
        <f t="shared" si="38"/>
        <v>2</v>
      </c>
      <c r="E1064" s="490">
        <v>0</v>
      </c>
      <c r="F1064" s="499">
        <f t="shared" si="40"/>
        <v>0</v>
      </c>
      <c r="G1064" s="503">
        <f t="shared" si="39"/>
        <v>2</v>
      </c>
      <c r="H1064" s="503">
        <f t="shared" si="39"/>
        <v>2</v>
      </c>
    </row>
    <row r="1065" spans="1:8" s="426" customFormat="1">
      <c r="A1065" s="444" t="s">
        <v>1042</v>
      </c>
      <c r="B1065" s="501" t="s">
        <v>1043</v>
      </c>
      <c r="C1065" s="497">
        <v>6</v>
      </c>
      <c r="D1065" s="498">
        <f t="shared" si="38"/>
        <v>6</v>
      </c>
      <c r="E1065" s="490">
        <v>0</v>
      </c>
      <c r="F1065" s="499">
        <f t="shared" si="40"/>
        <v>0</v>
      </c>
      <c r="G1065" s="503">
        <f t="shared" si="39"/>
        <v>6</v>
      </c>
      <c r="H1065" s="503">
        <f t="shared" si="39"/>
        <v>6</v>
      </c>
    </row>
    <row r="1066" spans="1:8" s="426" customFormat="1" ht="25.5">
      <c r="A1066" s="444" t="s">
        <v>1044</v>
      </c>
      <c r="B1066" s="501" t="s">
        <v>1045</v>
      </c>
      <c r="C1066" s="497">
        <v>11</v>
      </c>
      <c r="D1066" s="498">
        <f t="shared" si="38"/>
        <v>11</v>
      </c>
      <c r="E1066" s="490">
        <v>0</v>
      </c>
      <c r="F1066" s="499">
        <f t="shared" si="40"/>
        <v>0</v>
      </c>
      <c r="G1066" s="503">
        <f t="shared" si="39"/>
        <v>11</v>
      </c>
      <c r="H1066" s="503">
        <f t="shared" si="39"/>
        <v>11</v>
      </c>
    </row>
    <row r="1067" spans="1:8" s="426" customFormat="1">
      <c r="A1067" s="444" t="s">
        <v>1046</v>
      </c>
      <c r="B1067" s="501" t="s">
        <v>1047</v>
      </c>
      <c r="C1067" s="497">
        <v>2</v>
      </c>
      <c r="D1067" s="498">
        <f t="shared" si="38"/>
        <v>2</v>
      </c>
      <c r="E1067" s="490">
        <v>0</v>
      </c>
      <c r="F1067" s="499">
        <f t="shared" si="40"/>
        <v>0</v>
      </c>
      <c r="G1067" s="503">
        <f t="shared" si="39"/>
        <v>2</v>
      </c>
      <c r="H1067" s="503">
        <f t="shared" si="39"/>
        <v>2</v>
      </c>
    </row>
    <row r="1068" spans="1:8" s="426" customFormat="1">
      <c r="A1068" s="444" t="s">
        <v>1048</v>
      </c>
      <c r="B1068" s="501" t="s">
        <v>1049</v>
      </c>
      <c r="C1068" s="497">
        <v>0</v>
      </c>
      <c r="D1068" s="498">
        <f t="shared" si="38"/>
        <v>0</v>
      </c>
      <c r="E1068" s="490">
        <v>0</v>
      </c>
      <c r="F1068" s="499">
        <f t="shared" si="40"/>
        <v>0</v>
      </c>
      <c r="G1068" s="503">
        <f t="shared" si="39"/>
        <v>0</v>
      </c>
      <c r="H1068" s="503">
        <f t="shared" si="39"/>
        <v>0</v>
      </c>
    </row>
    <row r="1069" spans="1:8" s="426" customFormat="1">
      <c r="A1069" s="444" t="s">
        <v>1050</v>
      </c>
      <c r="B1069" s="501" t="s">
        <v>1051</v>
      </c>
      <c r="C1069" s="497">
        <v>14</v>
      </c>
      <c r="D1069" s="498">
        <f t="shared" si="38"/>
        <v>14</v>
      </c>
      <c r="E1069" s="490">
        <v>0</v>
      </c>
      <c r="F1069" s="499">
        <f t="shared" si="40"/>
        <v>0</v>
      </c>
      <c r="G1069" s="503">
        <f t="shared" si="39"/>
        <v>14</v>
      </c>
      <c r="H1069" s="503">
        <f t="shared" si="39"/>
        <v>14</v>
      </c>
    </row>
    <row r="1070" spans="1:8" s="426" customFormat="1" ht="25.5">
      <c r="A1070" s="444" t="s">
        <v>1052</v>
      </c>
      <c r="B1070" s="501" t="s">
        <v>1053</v>
      </c>
      <c r="C1070" s="497">
        <v>0</v>
      </c>
      <c r="D1070" s="498">
        <f t="shared" si="38"/>
        <v>0</v>
      </c>
      <c r="E1070" s="490">
        <v>0</v>
      </c>
      <c r="F1070" s="499">
        <f t="shared" si="40"/>
        <v>0</v>
      </c>
      <c r="G1070" s="503">
        <f t="shared" si="39"/>
        <v>0</v>
      </c>
      <c r="H1070" s="503">
        <f t="shared" si="39"/>
        <v>0</v>
      </c>
    </row>
    <row r="1071" spans="1:8" s="426" customFormat="1">
      <c r="A1071" s="444" t="s">
        <v>1054</v>
      </c>
      <c r="B1071" s="501" t="s">
        <v>1055</v>
      </c>
      <c r="C1071" s="497">
        <v>0</v>
      </c>
      <c r="D1071" s="498">
        <f t="shared" si="38"/>
        <v>0</v>
      </c>
      <c r="E1071" s="490">
        <v>0</v>
      </c>
      <c r="F1071" s="499">
        <f t="shared" si="40"/>
        <v>0</v>
      </c>
      <c r="G1071" s="503">
        <f t="shared" si="39"/>
        <v>0</v>
      </c>
      <c r="H1071" s="503">
        <f t="shared" si="39"/>
        <v>0</v>
      </c>
    </row>
    <row r="1072" spans="1:8" s="426" customFormat="1">
      <c r="A1072" s="444" t="s">
        <v>1056</v>
      </c>
      <c r="B1072" s="501" t="s">
        <v>1057</v>
      </c>
      <c r="C1072" s="497">
        <v>0</v>
      </c>
      <c r="D1072" s="498">
        <f t="shared" si="38"/>
        <v>0</v>
      </c>
      <c r="E1072" s="490">
        <v>0</v>
      </c>
      <c r="F1072" s="499">
        <f t="shared" si="40"/>
        <v>0</v>
      </c>
      <c r="G1072" s="503">
        <f t="shared" si="39"/>
        <v>0</v>
      </c>
      <c r="H1072" s="503">
        <f t="shared" si="39"/>
        <v>0</v>
      </c>
    </row>
    <row r="1073" spans="1:8" s="426" customFormat="1">
      <c r="A1073" s="444" t="s">
        <v>1058</v>
      </c>
      <c r="B1073" s="501" t="s">
        <v>1059</v>
      </c>
      <c r="C1073" s="497">
        <v>0</v>
      </c>
      <c r="D1073" s="498">
        <f t="shared" si="38"/>
        <v>0</v>
      </c>
      <c r="E1073" s="490">
        <v>0</v>
      </c>
      <c r="F1073" s="499">
        <f t="shared" si="40"/>
        <v>0</v>
      </c>
      <c r="G1073" s="503">
        <f t="shared" si="39"/>
        <v>0</v>
      </c>
      <c r="H1073" s="503">
        <f t="shared" si="39"/>
        <v>0</v>
      </c>
    </row>
    <row r="1074" spans="1:8" s="426" customFormat="1">
      <c r="A1074" s="444" t="s">
        <v>1060</v>
      </c>
      <c r="B1074" s="501" t="s">
        <v>504</v>
      </c>
      <c r="C1074" s="497">
        <v>0</v>
      </c>
      <c r="D1074" s="498">
        <f t="shared" si="38"/>
        <v>0</v>
      </c>
      <c r="E1074" s="490">
        <v>0</v>
      </c>
      <c r="F1074" s="499">
        <f t="shared" si="40"/>
        <v>0</v>
      </c>
      <c r="G1074" s="503">
        <f t="shared" si="39"/>
        <v>0</v>
      </c>
      <c r="H1074" s="503">
        <f t="shared" si="39"/>
        <v>0</v>
      </c>
    </row>
    <row r="1075" spans="1:8" s="426" customFormat="1">
      <c r="A1075" s="444" t="s">
        <v>505</v>
      </c>
      <c r="B1075" s="501" t="s">
        <v>506</v>
      </c>
      <c r="C1075" s="497">
        <v>13</v>
      </c>
      <c r="D1075" s="498">
        <f t="shared" si="38"/>
        <v>13</v>
      </c>
      <c r="E1075" s="490">
        <v>2</v>
      </c>
      <c r="F1075" s="499">
        <f t="shared" si="40"/>
        <v>2</v>
      </c>
      <c r="G1075" s="503">
        <f t="shared" si="39"/>
        <v>15</v>
      </c>
      <c r="H1075" s="503">
        <f t="shared" si="39"/>
        <v>15</v>
      </c>
    </row>
    <row r="1076" spans="1:8" s="426" customFormat="1">
      <c r="A1076" s="444" t="s">
        <v>507</v>
      </c>
      <c r="B1076" s="501" t="s">
        <v>508</v>
      </c>
      <c r="C1076" s="497">
        <v>107</v>
      </c>
      <c r="D1076" s="498">
        <f t="shared" si="38"/>
        <v>107</v>
      </c>
      <c r="E1076" s="490">
        <v>2</v>
      </c>
      <c r="F1076" s="499">
        <f t="shared" si="40"/>
        <v>2</v>
      </c>
      <c r="G1076" s="503">
        <f t="shared" si="39"/>
        <v>109</v>
      </c>
      <c r="H1076" s="503">
        <f t="shared" si="39"/>
        <v>109</v>
      </c>
    </row>
    <row r="1077" spans="1:8" s="426" customFormat="1" ht="25.5">
      <c r="A1077" s="444" t="s">
        <v>509</v>
      </c>
      <c r="B1077" s="501" t="s">
        <v>510</v>
      </c>
      <c r="C1077" s="497">
        <v>1</v>
      </c>
      <c r="D1077" s="498">
        <f t="shared" si="38"/>
        <v>1</v>
      </c>
      <c r="E1077" s="490">
        <v>0</v>
      </c>
      <c r="F1077" s="499">
        <f t="shared" si="40"/>
        <v>0</v>
      </c>
      <c r="G1077" s="503">
        <f t="shared" si="39"/>
        <v>1</v>
      </c>
      <c r="H1077" s="503">
        <f t="shared" si="39"/>
        <v>1</v>
      </c>
    </row>
    <row r="1078" spans="1:8" s="426" customFormat="1" ht="25.5">
      <c r="A1078" s="444" t="s">
        <v>511</v>
      </c>
      <c r="B1078" s="501" t="s">
        <v>512</v>
      </c>
      <c r="C1078" s="497">
        <v>3</v>
      </c>
      <c r="D1078" s="498">
        <f t="shared" si="38"/>
        <v>3</v>
      </c>
      <c r="E1078" s="490">
        <v>0</v>
      </c>
      <c r="F1078" s="499">
        <f t="shared" si="40"/>
        <v>0</v>
      </c>
      <c r="G1078" s="503">
        <f t="shared" si="39"/>
        <v>3</v>
      </c>
      <c r="H1078" s="503">
        <f t="shared" si="39"/>
        <v>3</v>
      </c>
    </row>
    <row r="1079" spans="1:8" s="426" customFormat="1" ht="25.5">
      <c r="A1079" s="444" t="s">
        <v>513</v>
      </c>
      <c r="B1079" s="501" t="s">
        <v>514</v>
      </c>
      <c r="C1079" s="497">
        <v>0</v>
      </c>
      <c r="D1079" s="498">
        <f t="shared" si="38"/>
        <v>0</v>
      </c>
      <c r="E1079" s="490">
        <v>0</v>
      </c>
      <c r="F1079" s="499">
        <f t="shared" si="40"/>
        <v>0</v>
      </c>
      <c r="G1079" s="503">
        <f t="shared" si="39"/>
        <v>0</v>
      </c>
      <c r="H1079" s="503">
        <f t="shared" si="39"/>
        <v>0</v>
      </c>
    </row>
    <row r="1080" spans="1:8" s="426" customFormat="1">
      <c r="A1080" s="444" t="s">
        <v>515</v>
      </c>
      <c r="B1080" s="501" t="s">
        <v>516</v>
      </c>
      <c r="C1080" s="497">
        <v>7</v>
      </c>
      <c r="D1080" s="498">
        <f t="shared" si="38"/>
        <v>7</v>
      </c>
      <c r="E1080" s="490">
        <v>0</v>
      </c>
      <c r="F1080" s="499">
        <f t="shared" si="40"/>
        <v>0</v>
      </c>
      <c r="G1080" s="503">
        <f t="shared" si="39"/>
        <v>7</v>
      </c>
      <c r="H1080" s="503">
        <f t="shared" si="39"/>
        <v>7</v>
      </c>
    </row>
    <row r="1081" spans="1:8" s="426" customFormat="1">
      <c r="A1081" s="444" t="s">
        <v>517</v>
      </c>
      <c r="B1081" s="501" t="s">
        <v>518</v>
      </c>
      <c r="C1081" s="497">
        <v>2</v>
      </c>
      <c r="D1081" s="498">
        <f t="shared" si="38"/>
        <v>2</v>
      </c>
      <c r="E1081" s="490">
        <v>0</v>
      </c>
      <c r="F1081" s="499">
        <f t="shared" si="40"/>
        <v>0</v>
      </c>
      <c r="G1081" s="503">
        <f t="shared" si="39"/>
        <v>2</v>
      </c>
      <c r="H1081" s="503">
        <f t="shared" si="39"/>
        <v>2</v>
      </c>
    </row>
    <row r="1082" spans="1:8" s="426" customFormat="1">
      <c r="A1082" s="444" t="s">
        <v>519</v>
      </c>
      <c r="B1082" s="501" t="s">
        <v>520</v>
      </c>
      <c r="C1082" s="497">
        <v>1</v>
      </c>
      <c r="D1082" s="498">
        <f t="shared" si="38"/>
        <v>1</v>
      </c>
      <c r="E1082" s="490">
        <v>0</v>
      </c>
      <c r="F1082" s="499">
        <f t="shared" si="40"/>
        <v>0</v>
      </c>
      <c r="G1082" s="503">
        <f t="shared" si="39"/>
        <v>1</v>
      </c>
      <c r="H1082" s="503">
        <f t="shared" si="39"/>
        <v>1</v>
      </c>
    </row>
    <row r="1083" spans="1:8" s="426" customFormat="1" ht="25.5">
      <c r="A1083" s="444" t="s">
        <v>521</v>
      </c>
      <c r="B1083" s="501" t="s">
        <v>522</v>
      </c>
      <c r="C1083" s="497">
        <v>0</v>
      </c>
      <c r="D1083" s="498">
        <f t="shared" si="38"/>
        <v>0</v>
      </c>
      <c r="E1083" s="490">
        <v>0</v>
      </c>
      <c r="F1083" s="499">
        <f t="shared" si="40"/>
        <v>0</v>
      </c>
      <c r="G1083" s="503">
        <f t="shared" si="39"/>
        <v>0</v>
      </c>
      <c r="H1083" s="503">
        <f t="shared" si="39"/>
        <v>0</v>
      </c>
    </row>
    <row r="1084" spans="1:8" s="426" customFormat="1" ht="25.5">
      <c r="A1084" s="444" t="s">
        <v>523</v>
      </c>
      <c r="B1084" s="501" t="s">
        <v>524</v>
      </c>
      <c r="C1084" s="497">
        <v>35</v>
      </c>
      <c r="D1084" s="498">
        <f t="shared" si="38"/>
        <v>35</v>
      </c>
      <c r="E1084" s="490">
        <v>0</v>
      </c>
      <c r="F1084" s="499">
        <f t="shared" si="40"/>
        <v>0</v>
      </c>
      <c r="G1084" s="503">
        <f t="shared" si="39"/>
        <v>35</v>
      </c>
      <c r="H1084" s="503">
        <f t="shared" si="39"/>
        <v>35</v>
      </c>
    </row>
    <row r="1085" spans="1:8" s="426" customFormat="1">
      <c r="A1085" s="444" t="s">
        <v>525</v>
      </c>
      <c r="B1085" s="501" t="s">
        <v>526</v>
      </c>
      <c r="C1085" s="497">
        <v>0</v>
      </c>
      <c r="D1085" s="498">
        <f t="shared" ref="D1085:D1148" si="41">C1085</f>
        <v>0</v>
      </c>
      <c r="E1085" s="490">
        <v>0</v>
      </c>
      <c r="F1085" s="499">
        <f t="shared" si="40"/>
        <v>0</v>
      </c>
      <c r="G1085" s="503">
        <f t="shared" ref="G1085:H1148" si="42">C1085+E1085</f>
        <v>0</v>
      </c>
      <c r="H1085" s="503">
        <f t="shared" si="42"/>
        <v>0</v>
      </c>
    </row>
    <row r="1086" spans="1:8" s="426" customFormat="1">
      <c r="A1086" s="444" t="s">
        <v>527</v>
      </c>
      <c r="B1086" s="501" t="s">
        <v>528</v>
      </c>
      <c r="C1086" s="497">
        <v>0</v>
      </c>
      <c r="D1086" s="498">
        <f t="shared" si="41"/>
        <v>0</v>
      </c>
      <c r="E1086" s="490">
        <v>0</v>
      </c>
      <c r="F1086" s="499">
        <f t="shared" si="40"/>
        <v>0</v>
      </c>
      <c r="G1086" s="503">
        <f t="shared" si="42"/>
        <v>0</v>
      </c>
      <c r="H1086" s="503">
        <f t="shared" si="42"/>
        <v>0</v>
      </c>
    </row>
    <row r="1087" spans="1:8" s="426" customFormat="1">
      <c r="A1087" s="444" t="s">
        <v>529</v>
      </c>
      <c r="B1087" s="501" t="s">
        <v>530</v>
      </c>
      <c r="C1087" s="497">
        <v>2</v>
      </c>
      <c r="D1087" s="498">
        <f t="shared" si="41"/>
        <v>2</v>
      </c>
      <c r="E1087" s="490">
        <v>0</v>
      </c>
      <c r="F1087" s="499">
        <f t="shared" si="40"/>
        <v>0</v>
      </c>
      <c r="G1087" s="503">
        <f t="shared" si="42"/>
        <v>2</v>
      </c>
      <c r="H1087" s="503">
        <f t="shared" si="42"/>
        <v>2</v>
      </c>
    </row>
    <row r="1088" spans="1:8" s="426" customFormat="1">
      <c r="A1088" s="444" t="s">
        <v>531</v>
      </c>
      <c r="B1088" s="501" t="s">
        <v>532</v>
      </c>
      <c r="C1088" s="497">
        <v>0</v>
      </c>
      <c r="D1088" s="498">
        <f t="shared" si="41"/>
        <v>0</v>
      </c>
      <c r="E1088" s="490">
        <v>0</v>
      </c>
      <c r="F1088" s="499">
        <f t="shared" si="40"/>
        <v>0</v>
      </c>
      <c r="G1088" s="503">
        <f t="shared" si="42"/>
        <v>0</v>
      </c>
      <c r="H1088" s="503">
        <f t="shared" si="42"/>
        <v>0</v>
      </c>
    </row>
    <row r="1089" spans="1:8" s="426" customFormat="1">
      <c r="A1089" s="444" t="s">
        <v>533</v>
      </c>
      <c r="B1089" s="501" t="s">
        <v>534</v>
      </c>
      <c r="C1089" s="497">
        <v>15</v>
      </c>
      <c r="D1089" s="498">
        <f t="shared" si="41"/>
        <v>15</v>
      </c>
      <c r="E1089" s="490">
        <v>0</v>
      </c>
      <c r="F1089" s="499">
        <f t="shared" si="40"/>
        <v>0</v>
      </c>
      <c r="G1089" s="503">
        <f t="shared" si="42"/>
        <v>15</v>
      </c>
      <c r="H1089" s="503">
        <f t="shared" si="42"/>
        <v>15</v>
      </c>
    </row>
    <row r="1090" spans="1:8" s="426" customFormat="1">
      <c r="A1090" s="444" t="s">
        <v>535</v>
      </c>
      <c r="B1090" s="501" t="s">
        <v>536</v>
      </c>
      <c r="C1090" s="497">
        <v>1</v>
      </c>
      <c r="D1090" s="498">
        <f t="shared" si="41"/>
        <v>1</v>
      </c>
      <c r="E1090" s="490">
        <v>0</v>
      </c>
      <c r="F1090" s="499">
        <f t="shared" si="40"/>
        <v>0</v>
      </c>
      <c r="G1090" s="503">
        <f t="shared" si="42"/>
        <v>1</v>
      </c>
      <c r="H1090" s="503">
        <f t="shared" si="42"/>
        <v>1</v>
      </c>
    </row>
    <row r="1091" spans="1:8" s="426" customFormat="1">
      <c r="A1091" s="444" t="s">
        <v>537</v>
      </c>
      <c r="B1091" s="501" t="s">
        <v>538</v>
      </c>
      <c r="C1091" s="497">
        <v>0</v>
      </c>
      <c r="D1091" s="498">
        <f t="shared" si="41"/>
        <v>0</v>
      </c>
      <c r="E1091" s="490">
        <v>0</v>
      </c>
      <c r="F1091" s="499">
        <f t="shared" si="40"/>
        <v>0</v>
      </c>
      <c r="G1091" s="503">
        <f t="shared" si="42"/>
        <v>0</v>
      </c>
      <c r="H1091" s="503">
        <f t="shared" si="42"/>
        <v>0</v>
      </c>
    </row>
    <row r="1092" spans="1:8" s="426" customFormat="1">
      <c r="A1092" s="444" t="s">
        <v>539</v>
      </c>
      <c r="B1092" s="501" t="s">
        <v>540</v>
      </c>
      <c r="C1092" s="497">
        <v>2</v>
      </c>
      <c r="D1092" s="498">
        <f t="shared" si="41"/>
        <v>2</v>
      </c>
      <c r="E1092" s="490">
        <v>0</v>
      </c>
      <c r="F1092" s="499">
        <f t="shared" si="40"/>
        <v>0</v>
      </c>
      <c r="G1092" s="503">
        <f t="shared" si="42"/>
        <v>2</v>
      </c>
      <c r="H1092" s="503">
        <f t="shared" si="42"/>
        <v>2</v>
      </c>
    </row>
    <row r="1093" spans="1:8" s="426" customFormat="1" ht="25.5">
      <c r="A1093" s="444" t="s">
        <v>541</v>
      </c>
      <c r="B1093" s="501" t="s">
        <v>542</v>
      </c>
      <c r="C1093" s="497">
        <v>0</v>
      </c>
      <c r="D1093" s="498">
        <f t="shared" si="41"/>
        <v>0</v>
      </c>
      <c r="E1093" s="490">
        <v>0</v>
      </c>
      <c r="F1093" s="499">
        <f t="shared" si="40"/>
        <v>0</v>
      </c>
      <c r="G1093" s="503">
        <f t="shared" si="42"/>
        <v>0</v>
      </c>
      <c r="H1093" s="503">
        <f t="shared" si="42"/>
        <v>0</v>
      </c>
    </row>
    <row r="1094" spans="1:8" s="426" customFormat="1">
      <c r="A1094" s="500" t="s">
        <v>947</v>
      </c>
      <c r="B1094" s="501" t="s">
        <v>948</v>
      </c>
      <c r="C1094" s="502">
        <v>4</v>
      </c>
      <c r="D1094" s="499">
        <f t="shared" si="41"/>
        <v>4</v>
      </c>
      <c r="E1094" s="490"/>
      <c r="F1094" s="499"/>
      <c r="G1094" s="503">
        <f t="shared" si="42"/>
        <v>4</v>
      </c>
      <c r="H1094" s="503">
        <f t="shared" si="42"/>
        <v>4</v>
      </c>
    </row>
    <row r="1095" spans="1:8" s="426" customFormat="1">
      <c r="A1095" s="444" t="s">
        <v>543</v>
      </c>
      <c r="B1095" s="501" t="s">
        <v>544</v>
      </c>
      <c r="C1095" s="497">
        <v>869</v>
      </c>
      <c r="D1095" s="498">
        <f t="shared" si="41"/>
        <v>869</v>
      </c>
      <c r="E1095" s="490">
        <v>0</v>
      </c>
      <c r="F1095" s="499">
        <f t="shared" si="40"/>
        <v>0</v>
      </c>
      <c r="G1095" s="503">
        <f t="shared" si="42"/>
        <v>869</v>
      </c>
      <c r="H1095" s="503">
        <f t="shared" si="42"/>
        <v>869</v>
      </c>
    </row>
    <row r="1096" spans="1:8" s="426" customFormat="1" ht="25.5">
      <c r="A1096" s="444" t="s">
        <v>545</v>
      </c>
      <c r="B1096" s="501" t="s">
        <v>546</v>
      </c>
      <c r="C1096" s="497">
        <v>0</v>
      </c>
      <c r="D1096" s="498">
        <f t="shared" si="41"/>
        <v>0</v>
      </c>
      <c r="E1096" s="490">
        <v>0</v>
      </c>
      <c r="F1096" s="499">
        <f t="shared" si="40"/>
        <v>0</v>
      </c>
      <c r="G1096" s="503">
        <f t="shared" si="42"/>
        <v>0</v>
      </c>
      <c r="H1096" s="503">
        <f t="shared" si="42"/>
        <v>0</v>
      </c>
    </row>
    <row r="1097" spans="1:8" s="426" customFormat="1" ht="25.5">
      <c r="A1097" s="444" t="s">
        <v>547</v>
      </c>
      <c r="B1097" s="501" t="s">
        <v>548</v>
      </c>
      <c r="C1097" s="497">
        <v>126</v>
      </c>
      <c r="D1097" s="498">
        <f t="shared" si="41"/>
        <v>126</v>
      </c>
      <c r="E1097" s="490">
        <v>1</v>
      </c>
      <c r="F1097" s="499">
        <f t="shared" si="40"/>
        <v>1</v>
      </c>
      <c r="G1097" s="503">
        <f t="shared" si="42"/>
        <v>127</v>
      </c>
      <c r="H1097" s="503">
        <f t="shared" si="42"/>
        <v>127</v>
      </c>
    </row>
    <row r="1098" spans="1:8" s="426" customFormat="1" ht="25.5">
      <c r="A1098" s="444" t="s">
        <v>549</v>
      </c>
      <c r="B1098" s="501" t="s">
        <v>550</v>
      </c>
      <c r="C1098" s="497">
        <v>0</v>
      </c>
      <c r="D1098" s="498">
        <f t="shared" si="41"/>
        <v>0</v>
      </c>
      <c r="E1098" s="490">
        <v>1</v>
      </c>
      <c r="F1098" s="499">
        <f t="shared" si="40"/>
        <v>1</v>
      </c>
      <c r="G1098" s="503">
        <f t="shared" si="42"/>
        <v>1</v>
      </c>
      <c r="H1098" s="503">
        <f t="shared" si="42"/>
        <v>1</v>
      </c>
    </row>
    <row r="1099" spans="1:8" s="426" customFormat="1">
      <c r="A1099" s="444" t="s">
        <v>551</v>
      </c>
      <c r="B1099" s="501" t="s">
        <v>552</v>
      </c>
      <c r="C1099" s="497">
        <v>0</v>
      </c>
      <c r="D1099" s="498">
        <f t="shared" si="41"/>
        <v>0</v>
      </c>
      <c r="E1099" s="490">
        <v>0</v>
      </c>
      <c r="F1099" s="499">
        <f t="shared" si="40"/>
        <v>0</v>
      </c>
      <c r="G1099" s="503">
        <f t="shared" si="42"/>
        <v>0</v>
      </c>
      <c r="H1099" s="503">
        <f t="shared" si="42"/>
        <v>0</v>
      </c>
    </row>
    <row r="1100" spans="1:8" s="426" customFormat="1">
      <c r="A1100" s="444" t="s">
        <v>553</v>
      </c>
      <c r="B1100" s="501" t="s">
        <v>554</v>
      </c>
      <c r="C1100" s="497">
        <v>3</v>
      </c>
      <c r="D1100" s="498">
        <f t="shared" si="41"/>
        <v>3</v>
      </c>
      <c r="E1100" s="490">
        <v>0</v>
      </c>
      <c r="F1100" s="499">
        <f t="shared" si="40"/>
        <v>0</v>
      </c>
      <c r="G1100" s="503">
        <f t="shared" si="42"/>
        <v>3</v>
      </c>
      <c r="H1100" s="503">
        <f t="shared" si="42"/>
        <v>3</v>
      </c>
    </row>
    <row r="1101" spans="1:8" s="426" customFormat="1" ht="25.5">
      <c r="A1101" s="444" t="s">
        <v>555</v>
      </c>
      <c r="B1101" s="501" t="s">
        <v>556</v>
      </c>
      <c r="C1101" s="497">
        <v>0</v>
      </c>
      <c r="D1101" s="498">
        <f t="shared" si="41"/>
        <v>0</v>
      </c>
      <c r="E1101" s="490">
        <v>0</v>
      </c>
      <c r="F1101" s="499">
        <f t="shared" si="40"/>
        <v>0</v>
      </c>
      <c r="G1101" s="503">
        <f t="shared" si="42"/>
        <v>0</v>
      </c>
      <c r="H1101" s="503">
        <f t="shared" si="42"/>
        <v>0</v>
      </c>
    </row>
    <row r="1102" spans="1:8" s="426" customFormat="1" ht="25.5">
      <c r="A1102" s="444" t="s">
        <v>2152</v>
      </c>
      <c r="B1102" s="501" t="s">
        <v>557</v>
      </c>
      <c r="C1102" s="497">
        <v>0</v>
      </c>
      <c r="D1102" s="498">
        <f t="shared" si="41"/>
        <v>0</v>
      </c>
      <c r="E1102" s="490">
        <v>0</v>
      </c>
      <c r="F1102" s="499">
        <f t="shared" si="40"/>
        <v>0</v>
      </c>
      <c r="G1102" s="503">
        <f t="shared" si="42"/>
        <v>0</v>
      </c>
      <c r="H1102" s="503">
        <f t="shared" si="42"/>
        <v>0</v>
      </c>
    </row>
    <row r="1103" spans="1:8" s="426" customFormat="1" ht="25.5">
      <c r="A1103" s="444" t="s">
        <v>558</v>
      </c>
      <c r="B1103" s="501" t="s">
        <v>559</v>
      </c>
      <c r="C1103" s="497">
        <v>1</v>
      </c>
      <c r="D1103" s="498">
        <f t="shared" si="41"/>
        <v>1</v>
      </c>
      <c r="E1103" s="490">
        <v>0</v>
      </c>
      <c r="F1103" s="499">
        <f t="shared" si="40"/>
        <v>0</v>
      </c>
      <c r="G1103" s="503">
        <f t="shared" si="42"/>
        <v>1</v>
      </c>
      <c r="H1103" s="503">
        <f t="shared" si="42"/>
        <v>1</v>
      </c>
    </row>
    <row r="1104" spans="1:8" s="426" customFormat="1" ht="25.5">
      <c r="A1104" s="444" t="s">
        <v>560</v>
      </c>
      <c r="B1104" s="501" t="s">
        <v>2081</v>
      </c>
      <c r="C1104" s="497">
        <v>0</v>
      </c>
      <c r="D1104" s="498">
        <f t="shared" si="41"/>
        <v>0</v>
      </c>
      <c r="E1104" s="490">
        <v>0</v>
      </c>
      <c r="F1104" s="499">
        <f t="shared" si="40"/>
        <v>0</v>
      </c>
      <c r="G1104" s="503">
        <f t="shared" si="42"/>
        <v>0</v>
      </c>
      <c r="H1104" s="503">
        <f t="shared" si="42"/>
        <v>0</v>
      </c>
    </row>
    <row r="1105" spans="1:8" s="426" customFormat="1" ht="25.5">
      <c r="A1105" s="444" t="s">
        <v>3712</v>
      </c>
      <c r="B1105" s="501" t="s">
        <v>3766</v>
      </c>
      <c r="C1105" s="497">
        <v>6</v>
      </c>
      <c r="D1105" s="498">
        <f t="shared" si="41"/>
        <v>6</v>
      </c>
      <c r="E1105" s="490">
        <v>11</v>
      </c>
      <c r="F1105" s="499">
        <f t="shared" si="40"/>
        <v>11</v>
      </c>
      <c r="G1105" s="503">
        <f t="shared" si="42"/>
        <v>17</v>
      </c>
      <c r="H1105" s="503">
        <f t="shared" si="42"/>
        <v>17</v>
      </c>
    </row>
    <row r="1106" spans="1:8" s="426" customFormat="1">
      <c r="A1106" s="444" t="s">
        <v>3771</v>
      </c>
      <c r="B1106" s="501" t="s">
        <v>3772</v>
      </c>
      <c r="C1106" s="497">
        <v>0</v>
      </c>
      <c r="D1106" s="498">
        <f t="shared" si="41"/>
        <v>0</v>
      </c>
      <c r="E1106" s="490">
        <v>158</v>
      </c>
      <c r="F1106" s="499">
        <f t="shared" si="40"/>
        <v>158</v>
      </c>
      <c r="G1106" s="503">
        <f t="shared" si="42"/>
        <v>158</v>
      </c>
      <c r="H1106" s="503">
        <f t="shared" si="42"/>
        <v>158</v>
      </c>
    </row>
    <row r="1107" spans="1:8" s="426" customFormat="1">
      <c r="A1107" s="444" t="s">
        <v>285</v>
      </c>
      <c r="B1107" s="501" t="s">
        <v>561</v>
      </c>
      <c r="C1107" s="497">
        <v>0</v>
      </c>
      <c r="D1107" s="498">
        <f t="shared" si="41"/>
        <v>0</v>
      </c>
      <c r="E1107" s="490">
        <v>6</v>
      </c>
      <c r="F1107" s="499">
        <f t="shared" si="40"/>
        <v>6</v>
      </c>
      <c r="G1107" s="503">
        <f t="shared" si="42"/>
        <v>6</v>
      </c>
      <c r="H1107" s="503">
        <f t="shared" si="42"/>
        <v>6</v>
      </c>
    </row>
    <row r="1108" spans="1:8" s="426" customFormat="1">
      <c r="A1108" s="444" t="s">
        <v>1287</v>
      </c>
      <c r="B1108" s="501" t="s">
        <v>562</v>
      </c>
      <c r="C1108" s="497">
        <v>0</v>
      </c>
      <c r="D1108" s="498">
        <f t="shared" si="41"/>
        <v>0</v>
      </c>
      <c r="E1108" s="490">
        <v>292</v>
      </c>
      <c r="F1108" s="499">
        <f t="shared" ref="F1108:F1171" si="43">E1108</f>
        <v>292</v>
      </c>
      <c r="G1108" s="503">
        <f t="shared" si="42"/>
        <v>292</v>
      </c>
      <c r="H1108" s="503">
        <f t="shared" si="42"/>
        <v>292</v>
      </c>
    </row>
    <row r="1109" spans="1:8" s="426" customFormat="1">
      <c r="A1109" s="444" t="s">
        <v>1289</v>
      </c>
      <c r="B1109" s="501" t="s">
        <v>563</v>
      </c>
      <c r="C1109" s="497">
        <v>0</v>
      </c>
      <c r="D1109" s="498">
        <f t="shared" si="41"/>
        <v>0</v>
      </c>
      <c r="E1109" s="490">
        <v>1</v>
      </c>
      <c r="F1109" s="499">
        <f t="shared" si="43"/>
        <v>1</v>
      </c>
      <c r="G1109" s="503">
        <f t="shared" si="42"/>
        <v>1</v>
      </c>
      <c r="H1109" s="503">
        <f t="shared" si="42"/>
        <v>1</v>
      </c>
    </row>
    <row r="1110" spans="1:8" s="426" customFormat="1">
      <c r="A1110" s="444" t="s">
        <v>4137</v>
      </c>
      <c r="B1110" s="501" t="s">
        <v>564</v>
      </c>
      <c r="C1110" s="497">
        <v>0</v>
      </c>
      <c r="D1110" s="498">
        <f t="shared" si="41"/>
        <v>0</v>
      </c>
      <c r="E1110" s="490">
        <v>680</v>
      </c>
      <c r="F1110" s="499">
        <f t="shared" si="43"/>
        <v>680</v>
      </c>
      <c r="G1110" s="503">
        <f t="shared" si="42"/>
        <v>680</v>
      </c>
      <c r="H1110" s="503">
        <f t="shared" si="42"/>
        <v>680</v>
      </c>
    </row>
    <row r="1111" spans="1:8" s="426" customFormat="1" ht="25.5">
      <c r="A1111" s="444" t="s">
        <v>287</v>
      </c>
      <c r="B1111" s="501" t="s">
        <v>565</v>
      </c>
      <c r="C1111" s="497">
        <v>0</v>
      </c>
      <c r="D1111" s="498">
        <f t="shared" si="41"/>
        <v>0</v>
      </c>
      <c r="E1111" s="490">
        <v>102</v>
      </c>
      <c r="F1111" s="499">
        <f t="shared" si="43"/>
        <v>102</v>
      </c>
      <c r="G1111" s="503">
        <f t="shared" si="42"/>
        <v>102</v>
      </c>
      <c r="H1111" s="503">
        <f t="shared" si="42"/>
        <v>102</v>
      </c>
    </row>
    <row r="1112" spans="1:8" s="426" customFormat="1">
      <c r="A1112" s="444" t="s">
        <v>566</v>
      </c>
      <c r="B1112" s="501" t="s">
        <v>567</v>
      </c>
      <c r="C1112" s="497">
        <v>0</v>
      </c>
      <c r="D1112" s="498">
        <f t="shared" si="41"/>
        <v>0</v>
      </c>
      <c r="E1112" s="490">
        <v>142</v>
      </c>
      <c r="F1112" s="499">
        <f t="shared" si="43"/>
        <v>142</v>
      </c>
      <c r="G1112" s="503">
        <f t="shared" si="42"/>
        <v>142</v>
      </c>
      <c r="H1112" s="503">
        <f t="shared" si="42"/>
        <v>142</v>
      </c>
    </row>
    <row r="1113" spans="1:8" s="426" customFormat="1">
      <c r="A1113" s="444" t="s">
        <v>2101</v>
      </c>
      <c r="B1113" s="501" t="s">
        <v>568</v>
      </c>
      <c r="C1113" s="497">
        <v>0</v>
      </c>
      <c r="D1113" s="498">
        <f t="shared" si="41"/>
        <v>0</v>
      </c>
      <c r="E1113" s="490">
        <v>91</v>
      </c>
      <c r="F1113" s="499">
        <f t="shared" si="43"/>
        <v>91</v>
      </c>
      <c r="G1113" s="503">
        <f t="shared" si="42"/>
        <v>91</v>
      </c>
      <c r="H1113" s="503">
        <f t="shared" si="42"/>
        <v>91</v>
      </c>
    </row>
    <row r="1114" spans="1:8" s="426" customFormat="1" ht="25.5">
      <c r="A1114" s="444" t="s">
        <v>2103</v>
      </c>
      <c r="B1114" s="501" t="s">
        <v>569</v>
      </c>
      <c r="C1114" s="497">
        <v>0</v>
      </c>
      <c r="D1114" s="498">
        <f t="shared" si="41"/>
        <v>0</v>
      </c>
      <c r="E1114" s="490">
        <v>91</v>
      </c>
      <c r="F1114" s="499">
        <f t="shared" si="43"/>
        <v>91</v>
      </c>
      <c r="G1114" s="503">
        <f t="shared" si="42"/>
        <v>91</v>
      </c>
      <c r="H1114" s="503">
        <f t="shared" si="42"/>
        <v>91</v>
      </c>
    </row>
    <row r="1115" spans="1:8" s="426" customFormat="1">
      <c r="A1115" s="444" t="s">
        <v>570</v>
      </c>
      <c r="B1115" s="501" t="s">
        <v>571</v>
      </c>
      <c r="C1115" s="497">
        <v>2</v>
      </c>
      <c r="D1115" s="498">
        <f t="shared" si="41"/>
        <v>2</v>
      </c>
      <c r="E1115" s="490">
        <v>0</v>
      </c>
      <c r="F1115" s="499">
        <f t="shared" si="43"/>
        <v>0</v>
      </c>
      <c r="G1115" s="503">
        <f t="shared" si="42"/>
        <v>2</v>
      </c>
      <c r="H1115" s="503">
        <f t="shared" si="42"/>
        <v>2</v>
      </c>
    </row>
    <row r="1116" spans="1:8" s="426" customFormat="1">
      <c r="A1116" s="444" t="s">
        <v>3914</v>
      </c>
      <c r="B1116" s="501" t="s">
        <v>572</v>
      </c>
      <c r="C1116" s="497">
        <v>1970</v>
      </c>
      <c r="D1116" s="498">
        <f t="shared" si="41"/>
        <v>1970</v>
      </c>
      <c r="E1116" s="490">
        <v>89</v>
      </c>
      <c r="F1116" s="499">
        <f t="shared" si="43"/>
        <v>89</v>
      </c>
      <c r="G1116" s="503">
        <f t="shared" si="42"/>
        <v>2059</v>
      </c>
      <c r="H1116" s="503">
        <f t="shared" si="42"/>
        <v>2059</v>
      </c>
    </row>
    <row r="1117" spans="1:8" s="426" customFormat="1" ht="12.75" customHeight="1">
      <c r="A1117" s="444" t="s">
        <v>573</v>
      </c>
      <c r="B1117" s="501" t="s">
        <v>574</v>
      </c>
      <c r="C1117" s="497">
        <v>0</v>
      </c>
      <c r="D1117" s="498">
        <f t="shared" si="41"/>
        <v>0</v>
      </c>
      <c r="E1117" s="490">
        <v>0</v>
      </c>
      <c r="F1117" s="499">
        <f t="shared" si="43"/>
        <v>0</v>
      </c>
      <c r="G1117" s="503">
        <f t="shared" si="42"/>
        <v>0</v>
      </c>
      <c r="H1117" s="503">
        <f t="shared" si="42"/>
        <v>0</v>
      </c>
    </row>
    <row r="1118" spans="1:8" s="426" customFormat="1" ht="12.75" customHeight="1">
      <c r="A1118" s="444" t="s">
        <v>575</v>
      </c>
      <c r="B1118" s="501" t="s">
        <v>576</v>
      </c>
      <c r="C1118" s="497">
        <v>0</v>
      </c>
      <c r="D1118" s="498">
        <f t="shared" si="41"/>
        <v>0</v>
      </c>
      <c r="E1118" s="490">
        <v>0</v>
      </c>
      <c r="F1118" s="499">
        <f t="shared" si="43"/>
        <v>0</v>
      </c>
      <c r="G1118" s="503">
        <f t="shared" si="42"/>
        <v>0</v>
      </c>
      <c r="H1118" s="503">
        <f t="shared" si="42"/>
        <v>0</v>
      </c>
    </row>
    <row r="1119" spans="1:8" s="426" customFormat="1" ht="12.75" customHeight="1">
      <c r="A1119" s="444" t="s">
        <v>577</v>
      </c>
      <c r="B1119" s="501" t="s">
        <v>578</v>
      </c>
      <c r="C1119" s="497">
        <v>0</v>
      </c>
      <c r="D1119" s="498">
        <f t="shared" si="41"/>
        <v>0</v>
      </c>
      <c r="E1119" s="490">
        <v>0</v>
      </c>
      <c r="F1119" s="499">
        <f t="shared" si="43"/>
        <v>0</v>
      </c>
      <c r="G1119" s="503">
        <f t="shared" si="42"/>
        <v>0</v>
      </c>
      <c r="H1119" s="503">
        <f t="shared" si="42"/>
        <v>0</v>
      </c>
    </row>
    <row r="1120" spans="1:8" s="426" customFormat="1" ht="12.75" customHeight="1">
      <c r="A1120" s="444" t="s">
        <v>579</v>
      </c>
      <c r="B1120" s="501" t="s">
        <v>580</v>
      </c>
      <c r="C1120" s="497">
        <v>0</v>
      </c>
      <c r="D1120" s="498">
        <f t="shared" si="41"/>
        <v>0</v>
      </c>
      <c r="E1120" s="490">
        <v>0</v>
      </c>
      <c r="F1120" s="499">
        <f t="shared" si="43"/>
        <v>0</v>
      </c>
      <c r="G1120" s="503">
        <f t="shared" si="42"/>
        <v>0</v>
      </c>
      <c r="H1120" s="503">
        <f t="shared" si="42"/>
        <v>0</v>
      </c>
    </row>
    <row r="1121" spans="1:8" s="426" customFormat="1" ht="12.75" customHeight="1">
      <c r="A1121" s="444" t="s">
        <v>1293</v>
      </c>
      <c r="B1121" s="501" t="s">
        <v>581</v>
      </c>
      <c r="C1121" s="497">
        <v>0</v>
      </c>
      <c r="D1121" s="498">
        <f t="shared" si="41"/>
        <v>0</v>
      </c>
      <c r="E1121" s="490">
        <v>158</v>
      </c>
      <c r="F1121" s="499">
        <f t="shared" si="43"/>
        <v>158</v>
      </c>
      <c r="G1121" s="503">
        <f t="shared" si="42"/>
        <v>158</v>
      </c>
      <c r="H1121" s="503">
        <f t="shared" si="42"/>
        <v>158</v>
      </c>
    </row>
    <row r="1122" spans="1:8" s="426" customFormat="1" ht="12.75" customHeight="1">
      <c r="A1122" s="444" t="s">
        <v>1251</v>
      </c>
      <c r="B1122" s="501" t="s">
        <v>582</v>
      </c>
      <c r="C1122" s="497">
        <v>0</v>
      </c>
      <c r="D1122" s="498">
        <f t="shared" si="41"/>
        <v>0</v>
      </c>
      <c r="E1122" s="490">
        <v>158</v>
      </c>
      <c r="F1122" s="499">
        <f t="shared" si="43"/>
        <v>158</v>
      </c>
      <c r="G1122" s="503">
        <f t="shared" si="42"/>
        <v>158</v>
      </c>
      <c r="H1122" s="503">
        <f t="shared" si="42"/>
        <v>158</v>
      </c>
    </row>
    <row r="1123" spans="1:8" s="426" customFormat="1" ht="12.75" customHeight="1">
      <c r="A1123" s="444" t="s">
        <v>583</v>
      </c>
      <c r="B1123" s="501" t="s">
        <v>584</v>
      </c>
      <c r="C1123" s="497">
        <v>0</v>
      </c>
      <c r="D1123" s="498">
        <f t="shared" si="41"/>
        <v>0</v>
      </c>
      <c r="E1123" s="490">
        <v>0</v>
      </c>
      <c r="F1123" s="499">
        <f t="shared" si="43"/>
        <v>0</v>
      </c>
      <c r="G1123" s="503">
        <f t="shared" si="42"/>
        <v>0</v>
      </c>
      <c r="H1123" s="503">
        <f t="shared" si="42"/>
        <v>0</v>
      </c>
    </row>
    <row r="1124" spans="1:8" s="426" customFormat="1" ht="12.75" customHeight="1">
      <c r="A1124" s="444" t="s">
        <v>585</v>
      </c>
      <c r="B1124" s="501" t="s">
        <v>586</v>
      </c>
      <c r="C1124" s="497">
        <v>0</v>
      </c>
      <c r="D1124" s="498">
        <f t="shared" si="41"/>
        <v>0</v>
      </c>
      <c r="E1124" s="490">
        <v>0</v>
      </c>
      <c r="F1124" s="499">
        <f t="shared" si="43"/>
        <v>0</v>
      </c>
      <c r="G1124" s="503">
        <f t="shared" si="42"/>
        <v>0</v>
      </c>
      <c r="H1124" s="503">
        <f t="shared" si="42"/>
        <v>0</v>
      </c>
    </row>
    <row r="1125" spans="1:8" s="426" customFormat="1" ht="12.75" customHeight="1">
      <c r="A1125" s="444" t="s">
        <v>587</v>
      </c>
      <c r="B1125" s="501" t="s">
        <v>588</v>
      </c>
      <c r="C1125" s="497">
        <v>0</v>
      </c>
      <c r="D1125" s="498">
        <f t="shared" si="41"/>
        <v>0</v>
      </c>
      <c r="E1125" s="490">
        <v>0</v>
      </c>
      <c r="F1125" s="499">
        <f t="shared" si="43"/>
        <v>0</v>
      </c>
      <c r="G1125" s="503">
        <f t="shared" si="42"/>
        <v>0</v>
      </c>
      <c r="H1125" s="503">
        <f t="shared" si="42"/>
        <v>0</v>
      </c>
    </row>
    <row r="1126" spans="1:8" s="426" customFormat="1" ht="12.75" customHeight="1">
      <c r="A1126" s="444" t="s">
        <v>943</v>
      </c>
      <c r="B1126" s="501" t="s">
        <v>944</v>
      </c>
      <c r="C1126" s="497">
        <v>0</v>
      </c>
      <c r="D1126" s="498">
        <f t="shared" si="41"/>
        <v>0</v>
      </c>
      <c r="E1126" s="490">
        <v>0</v>
      </c>
      <c r="F1126" s="499">
        <f t="shared" si="43"/>
        <v>0</v>
      </c>
      <c r="G1126" s="503">
        <f t="shared" si="42"/>
        <v>0</v>
      </c>
      <c r="H1126" s="503">
        <f t="shared" si="42"/>
        <v>0</v>
      </c>
    </row>
    <row r="1127" spans="1:8" s="426" customFormat="1" ht="12.75" customHeight="1">
      <c r="A1127" s="444" t="s">
        <v>1011</v>
      </c>
      <c r="B1127" s="501" t="s">
        <v>1012</v>
      </c>
      <c r="C1127" s="497">
        <v>0</v>
      </c>
      <c r="D1127" s="498">
        <f t="shared" si="41"/>
        <v>0</v>
      </c>
      <c r="E1127" s="490">
        <v>0</v>
      </c>
      <c r="F1127" s="499">
        <f t="shared" si="43"/>
        <v>0</v>
      </c>
      <c r="G1127" s="503">
        <f t="shared" si="42"/>
        <v>0</v>
      </c>
      <c r="H1127" s="503">
        <f t="shared" si="42"/>
        <v>0</v>
      </c>
    </row>
    <row r="1128" spans="1:8" s="426" customFormat="1" ht="12.75" customHeight="1">
      <c r="A1128" s="444" t="s">
        <v>589</v>
      </c>
      <c r="B1128" s="501" t="s">
        <v>590</v>
      </c>
      <c r="C1128" s="497">
        <v>0</v>
      </c>
      <c r="D1128" s="498">
        <f t="shared" si="41"/>
        <v>0</v>
      </c>
      <c r="E1128" s="490">
        <v>0</v>
      </c>
      <c r="F1128" s="499">
        <f t="shared" si="43"/>
        <v>0</v>
      </c>
      <c r="G1128" s="503">
        <f t="shared" si="42"/>
        <v>0</v>
      </c>
      <c r="H1128" s="503">
        <f t="shared" si="42"/>
        <v>0</v>
      </c>
    </row>
    <row r="1129" spans="1:8" s="426" customFormat="1" ht="12.75" customHeight="1">
      <c r="A1129" s="444" t="s">
        <v>591</v>
      </c>
      <c r="B1129" s="501" t="s">
        <v>592</v>
      </c>
      <c r="C1129" s="497">
        <v>0</v>
      </c>
      <c r="D1129" s="498">
        <f t="shared" si="41"/>
        <v>0</v>
      </c>
      <c r="E1129" s="490">
        <v>0</v>
      </c>
      <c r="F1129" s="499">
        <f t="shared" si="43"/>
        <v>0</v>
      </c>
      <c r="G1129" s="503">
        <f t="shared" si="42"/>
        <v>0</v>
      </c>
      <c r="H1129" s="503">
        <f t="shared" si="42"/>
        <v>0</v>
      </c>
    </row>
    <row r="1130" spans="1:8" s="426" customFormat="1" ht="12.75" customHeight="1">
      <c r="A1130" s="444" t="s">
        <v>593</v>
      </c>
      <c r="B1130" s="501" t="s">
        <v>594</v>
      </c>
      <c r="C1130" s="497">
        <v>0</v>
      </c>
      <c r="D1130" s="498">
        <f t="shared" si="41"/>
        <v>0</v>
      </c>
      <c r="E1130" s="490">
        <v>0</v>
      </c>
      <c r="F1130" s="499">
        <f t="shared" si="43"/>
        <v>0</v>
      </c>
      <c r="G1130" s="503">
        <f t="shared" si="42"/>
        <v>0</v>
      </c>
      <c r="H1130" s="503">
        <f t="shared" si="42"/>
        <v>0</v>
      </c>
    </row>
    <row r="1131" spans="1:8" s="426" customFormat="1" ht="12.75" customHeight="1">
      <c r="A1131" s="444" t="s">
        <v>595</v>
      </c>
      <c r="B1131" s="501" t="s">
        <v>596</v>
      </c>
      <c r="C1131" s="497">
        <v>0</v>
      </c>
      <c r="D1131" s="498">
        <f t="shared" si="41"/>
        <v>0</v>
      </c>
      <c r="E1131" s="490">
        <v>0</v>
      </c>
      <c r="F1131" s="499">
        <f t="shared" si="43"/>
        <v>0</v>
      </c>
      <c r="G1131" s="503">
        <f t="shared" si="42"/>
        <v>0</v>
      </c>
      <c r="H1131" s="503">
        <f t="shared" si="42"/>
        <v>0</v>
      </c>
    </row>
    <row r="1132" spans="1:8" s="426" customFormat="1" ht="12.75" customHeight="1">
      <c r="A1132" s="444" t="s">
        <v>945</v>
      </c>
      <c r="B1132" s="501" t="s">
        <v>946</v>
      </c>
      <c r="C1132" s="497">
        <v>0</v>
      </c>
      <c r="D1132" s="498">
        <f t="shared" si="41"/>
        <v>0</v>
      </c>
      <c r="E1132" s="490">
        <v>0</v>
      </c>
      <c r="F1132" s="499">
        <f t="shared" si="43"/>
        <v>0</v>
      </c>
      <c r="G1132" s="503">
        <f t="shared" si="42"/>
        <v>0</v>
      </c>
      <c r="H1132" s="503">
        <f t="shared" si="42"/>
        <v>0</v>
      </c>
    </row>
    <row r="1133" spans="1:8" s="426" customFormat="1" ht="12.75" customHeight="1">
      <c r="A1133" s="444" t="s">
        <v>597</v>
      </c>
      <c r="B1133" s="501" t="s">
        <v>598</v>
      </c>
      <c r="C1133" s="497">
        <v>0</v>
      </c>
      <c r="D1133" s="498">
        <f t="shared" si="41"/>
        <v>0</v>
      </c>
      <c r="E1133" s="490">
        <v>0</v>
      </c>
      <c r="F1133" s="499">
        <f t="shared" si="43"/>
        <v>0</v>
      </c>
      <c r="G1133" s="503">
        <f t="shared" si="42"/>
        <v>0</v>
      </c>
      <c r="H1133" s="503">
        <f t="shared" si="42"/>
        <v>0</v>
      </c>
    </row>
    <row r="1134" spans="1:8" s="426" customFormat="1" ht="12.75" customHeight="1">
      <c r="A1134" s="444" t="s">
        <v>599</v>
      </c>
      <c r="B1134" s="501" t="s">
        <v>2238</v>
      </c>
      <c r="C1134" s="497">
        <v>0</v>
      </c>
      <c r="D1134" s="498">
        <f t="shared" si="41"/>
        <v>0</v>
      </c>
      <c r="E1134" s="490">
        <v>0</v>
      </c>
      <c r="F1134" s="499">
        <f t="shared" si="43"/>
        <v>0</v>
      </c>
      <c r="G1134" s="503">
        <f t="shared" si="42"/>
        <v>0</v>
      </c>
      <c r="H1134" s="503">
        <f t="shared" si="42"/>
        <v>0</v>
      </c>
    </row>
    <row r="1135" spans="1:8" s="426" customFormat="1" ht="12.75" customHeight="1">
      <c r="A1135" s="444" t="s">
        <v>2239</v>
      </c>
      <c r="B1135" s="501" t="s">
        <v>2240</v>
      </c>
      <c r="C1135" s="497">
        <v>0</v>
      </c>
      <c r="D1135" s="498">
        <f t="shared" si="41"/>
        <v>0</v>
      </c>
      <c r="E1135" s="490">
        <v>0</v>
      </c>
      <c r="F1135" s="499">
        <f t="shared" si="43"/>
        <v>0</v>
      </c>
      <c r="G1135" s="503">
        <f t="shared" si="42"/>
        <v>0</v>
      </c>
      <c r="H1135" s="503">
        <f t="shared" si="42"/>
        <v>0</v>
      </c>
    </row>
    <row r="1136" spans="1:8" s="426" customFormat="1" ht="12.75" customHeight="1">
      <c r="A1136" s="444" t="s">
        <v>1023</v>
      </c>
      <c r="B1136" s="501" t="s">
        <v>1024</v>
      </c>
      <c r="C1136" s="497">
        <v>0</v>
      </c>
      <c r="D1136" s="498">
        <f t="shared" si="41"/>
        <v>0</v>
      </c>
      <c r="E1136" s="490">
        <v>0</v>
      </c>
      <c r="F1136" s="499">
        <f t="shared" si="43"/>
        <v>0</v>
      </c>
      <c r="G1136" s="503">
        <f t="shared" si="42"/>
        <v>0</v>
      </c>
      <c r="H1136" s="503">
        <f t="shared" si="42"/>
        <v>0</v>
      </c>
    </row>
    <row r="1137" spans="1:8" s="426" customFormat="1" ht="12.75" customHeight="1">
      <c r="A1137" s="500" t="s">
        <v>949</v>
      </c>
      <c r="B1137" s="501" t="s">
        <v>950</v>
      </c>
      <c r="C1137" s="502">
        <v>0</v>
      </c>
      <c r="D1137" s="499">
        <f t="shared" si="41"/>
        <v>0</v>
      </c>
      <c r="E1137" s="490"/>
      <c r="F1137" s="499"/>
      <c r="G1137" s="503">
        <f t="shared" si="42"/>
        <v>0</v>
      </c>
      <c r="H1137" s="503">
        <f t="shared" si="42"/>
        <v>0</v>
      </c>
    </row>
    <row r="1138" spans="1:8" s="426" customFormat="1" ht="12.75" customHeight="1">
      <c r="A1138" s="500" t="s">
        <v>951</v>
      </c>
      <c r="B1138" s="501" t="s">
        <v>952</v>
      </c>
      <c r="C1138" s="502">
        <v>0</v>
      </c>
      <c r="D1138" s="499">
        <f t="shared" si="41"/>
        <v>0</v>
      </c>
      <c r="E1138" s="490"/>
      <c r="F1138" s="499"/>
      <c r="G1138" s="503">
        <f t="shared" si="42"/>
        <v>0</v>
      </c>
      <c r="H1138" s="503">
        <f t="shared" si="42"/>
        <v>0</v>
      </c>
    </row>
    <row r="1139" spans="1:8" s="426" customFormat="1" ht="12.75" customHeight="1">
      <c r="A1139" s="500" t="s">
        <v>953</v>
      </c>
      <c r="B1139" s="501" t="s">
        <v>954</v>
      </c>
      <c r="C1139" s="502">
        <v>0</v>
      </c>
      <c r="D1139" s="499">
        <f t="shared" si="41"/>
        <v>0</v>
      </c>
      <c r="E1139" s="490"/>
      <c r="F1139" s="499"/>
      <c r="G1139" s="503">
        <f t="shared" si="42"/>
        <v>0</v>
      </c>
      <c r="H1139" s="503">
        <f t="shared" si="42"/>
        <v>0</v>
      </c>
    </row>
    <row r="1140" spans="1:8" s="426" customFormat="1" ht="12.75" customHeight="1">
      <c r="A1140" s="444" t="s">
        <v>1050</v>
      </c>
      <c r="B1140" s="501" t="s">
        <v>1051</v>
      </c>
      <c r="C1140" s="497">
        <v>0</v>
      </c>
      <c r="D1140" s="498">
        <f t="shared" si="41"/>
        <v>0</v>
      </c>
      <c r="E1140" s="490">
        <v>0</v>
      </c>
      <c r="F1140" s="499">
        <f t="shared" si="43"/>
        <v>0</v>
      </c>
      <c r="G1140" s="503">
        <f t="shared" si="42"/>
        <v>0</v>
      </c>
      <c r="H1140" s="503">
        <f t="shared" si="42"/>
        <v>0</v>
      </c>
    </row>
    <row r="1141" spans="1:8" s="426" customFormat="1" ht="12.75" customHeight="1">
      <c r="A1141" s="444" t="s">
        <v>1056</v>
      </c>
      <c r="B1141" s="501" t="s">
        <v>1057</v>
      </c>
      <c r="C1141" s="497">
        <v>0</v>
      </c>
      <c r="D1141" s="498">
        <f t="shared" si="41"/>
        <v>0</v>
      </c>
      <c r="E1141" s="490">
        <v>0</v>
      </c>
      <c r="F1141" s="499">
        <f t="shared" si="43"/>
        <v>0</v>
      </c>
      <c r="G1141" s="503">
        <f t="shared" si="42"/>
        <v>0</v>
      </c>
      <c r="H1141" s="503">
        <f t="shared" si="42"/>
        <v>0</v>
      </c>
    </row>
    <row r="1142" spans="1:8" s="426" customFormat="1" ht="12.75" customHeight="1">
      <c r="A1142" s="444" t="s">
        <v>507</v>
      </c>
      <c r="B1142" s="501" t="s">
        <v>508</v>
      </c>
      <c r="C1142" s="497">
        <v>0</v>
      </c>
      <c r="D1142" s="498">
        <f t="shared" si="41"/>
        <v>0</v>
      </c>
      <c r="E1142" s="490">
        <v>0</v>
      </c>
      <c r="F1142" s="499">
        <f t="shared" si="43"/>
        <v>0</v>
      </c>
      <c r="G1142" s="503">
        <f t="shared" si="42"/>
        <v>0</v>
      </c>
      <c r="H1142" s="503">
        <f t="shared" si="42"/>
        <v>0</v>
      </c>
    </row>
    <row r="1143" spans="1:8" s="426" customFormat="1" ht="12.75" customHeight="1">
      <c r="A1143" s="444" t="s">
        <v>515</v>
      </c>
      <c r="B1143" s="501" t="s">
        <v>516</v>
      </c>
      <c r="C1143" s="497">
        <v>0</v>
      </c>
      <c r="D1143" s="498">
        <f t="shared" si="41"/>
        <v>0</v>
      </c>
      <c r="E1143" s="490">
        <v>0</v>
      </c>
      <c r="F1143" s="499">
        <f t="shared" si="43"/>
        <v>0</v>
      </c>
      <c r="G1143" s="503">
        <f t="shared" si="42"/>
        <v>0</v>
      </c>
      <c r="H1143" s="503">
        <f t="shared" si="42"/>
        <v>0</v>
      </c>
    </row>
    <row r="1144" spans="1:8" s="426" customFormat="1" ht="12.75" customHeight="1">
      <c r="A1144" s="444" t="s">
        <v>523</v>
      </c>
      <c r="B1144" s="501" t="s">
        <v>524</v>
      </c>
      <c r="C1144" s="497">
        <v>0</v>
      </c>
      <c r="D1144" s="498">
        <f t="shared" si="41"/>
        <v>0</v>
      </c>
      <c r="E1144" s="490">
        <v>0</v>
      </c>
      <c r="F1144" s="499">
        <f t="shared" si="43"/>
        <v>0</v>
      </c>
      <c r="G1144" s="503">
        <f t="shared" si="42"/>
        <v>0</v>
      </c>
      <c r="H1144" s="503">
        <f t="shared" si="42"/>
        <v>0</v>
      </c>
    </row>
    <row r="1145" spans="1:8" s="426" customFormat="1" ht="12.75" customHeight="1">
      <c r="A1145" s="444" t="s">
        <v>525</v>
      </c>
      <c r="B1145" s="501" t="s">
        <v>526</v>
      </c>
      <c r="C1145" s="497">
        <v>0</v>
      </c>
      <c r="D1145" s="498">
        <f t="shared" si="41"/>
        <v>0</v>
      </c>
      <c r="E1145" s="490">
        <v>0</v>
      </c>
      <c r="F1145" s="499">
        <f t="shared" si="43"/>
        <v>0</v>
      </c>
      <c r="G1145" s="503">
        <f t="shared" si="42"/>
        <v>0</v>
      </c>
      <c r="H1145" s="503">
        <f t="shared" si="42"/>
        <v>0</v>
      </c>
    </row>
    <row r="1146" spans="1:8" s="426" customFormat="1" ht="12.75" customHeight="1">
      <c r="A1146" s="444" t="s">
        <v>533</v>
      </c>
      <c r="B1146" s="501" t="s">
        <v>534</v>
      </c>
      <c r="C1146" s="497">
        <v>0</v>
      </c>
      <c r="D1146" s="498">
        <f t="shared" si="41"/>
        <v>0</v>
      </c>
      <c r="E1146" s="490">
        <v>0</v>
      </c>
      <c r="F1146" s="499">
        <f t="shared" si="43"/>
        <v>0</v>
      </c>
      <c r="G1146" s="503">
        <f t="shared" si="42"/>
        <v>0</v>
      </c>
      <c r="H1146" s="503">
        <f t="shared" si="42"/>
        <v>0</v>
      </c>
    </row>
    <row r="1147" spans="1:8" s="426" customFormat="1" ht="12.75" customHeight="1">
      <c r="A1147" s="500" t="s">
        <v>955</v>
      </c>
      <c r="B1147" s="501" t="s">
        <v>956</v>
      </c>
      <c r="C1147" s="502">
        <v>0</v>
      </c>
      <c r="D1147" s="499">
        <f t="shared" si="41"/>
        <v>0</v>
      </c>
      <c r="E1147" s="490"/>
      <c r="F1147" s="499"/>
      <c r="G1147" s="503">
        <f t="shared" si="42"/>
        <v>0</v>
      </c>
      <c r="H1147" s="503">
        <f t="shared" si="42"/>
        <v>0</v>
      </c>
    </row>
    <row r="1148" spans="1:8" s="426" customFormat="1" ht="12.75" customHeight="1">
      <c r="A1148" s="444" t="s">
        <v>541</v>
      </c>
      <c r="B1148" s="501" t="s">
        <v>542</v>
      </c>
      <c r="C1148" s="497">
        <v>0</v>
      </c>
      <c r="D1148" s="498">
        <f t="shared" si="41"/>
        <v>0</v>
      </c>
      <c r="E1148" s="490">
        <v>0</v>
      </c>
      <c r="F1148" s="499">
        <f t="shared" si="43"/>
        <v>0</v>
      </c>
      <c r="G1148" s="503">
        <f t="shared" si="42"/>
        <v>0</v>
      </c>
      <c r="H1148" s="503">
        <f t="shared" si="42"/>
        <v>0</v>
      </c>
    </row>
    <row r="1149" spans="1:8" s="426" customFormat="1" ht="12.75" customHeight="1">
      <c r="A1149" s="444" t="s">
        <v>947</v>
      </c>
      <c r="B1149" s="501" t="s">
        <v>948</v>
      </c>
      <c r="C1149" s="497">
        <v>0</v>
      </c>
      <c r="D1149" s="498">
        <f t="shared" ref="D1149:D1212" si="44">C1149</f>
        <v>0</v>
      </c>
      <c r="E1149" s="490">
        <v>0</v>
      </c>
      <c r="F1149" s="499">
        <f t="shared" si="43"/>
        <v>0</v>
      </c>
      <c r="G1149" s="503">
        <f t="shared" ref="G1149:H1212" si="45">C1149+E1149</f>
        <v>0</v>
      </c>
      <c r="H1149" s="503">
        <f t="shared" si="45"/>
        <v>0</v>
      </c>
    </row>
    <row r="1150" spans="1:8" s="426" customFormat="1" ht="12.75" customHeight="1">
      <c r="A1150" s="444" t="s">
        <v>2241</v>
      </c>
      <c r="B1150" s="501" t="s">
        <v>2242</v>
      </c>
      <c r="C1150" s="497">
        <v>0</v>
      </c>
      <c r="D1150" s="498">
        <f t="shared" si="44"/>
        <v>0</v>
      </c>
      <c r="E1150" s="490">
        <v>0</v>
      </c>
      <c r="F1150" s="499">
        <f t="shared" si="43"/>
        <v>0</v>
      </c>
      <c r="G1150" s="503">
        <f t="shared" si="45"/>
        <v>0</v>
      </c>
      <c r="H1150" s="503">
        <f t="shared" si="45"/>
        <v>0</v>
      </c>
    </row>
    <row r="1151" spans="1:8" s="426" customFormat="1" ht="25.5">
      <c r="A1151" s="444" t="s">
        <v>2243</v>
      </c>
      <c r="B1151" s="501" t="s">
        <v>2244</v>
      </c>
      <c r="C1151" s="497">
        <v>1</v>
      </c>
      <c r="D1151" s="498">
        <f t="shared" si="44"/>
        <v>1</v>
      </c>
      <c r="E1151" s="490">
        <v>0</v>
      </c>
      <c r="F1151" s="499">
        <f t="shared" si="43"/>
        <v>0</v>
      </c>
      <c r="G1151" s="503">
        <f t="shared" si="45"/>
        <v>1</v>
      </c>
      <c r="H1151" s="503">
        <f t="shared" si="45"/>
        <v>1</v>
      </c>
    </row>
    <row r="1152" spans="1:8" s="426" customFormat="1">
      <c r="A1152" s="500" t="s">
        <v>957</v>
      </c>
      <c r="B1152" s="501" t="s">
        <v>958</v>
      </c>
      <c r="C1152" s="502">
        <v>0</v>
      </c>
      <c r="D1152" s="499">
        <f t="shared" si="44"/>
        <v>0</v>
      </c>
      <c r="E1152" s="490"/>
      <c r="F1152" s="499"/>
      <c r="G1152" s="503">
        <f t="shared" si="45"/>
        <v>0</v>
      </c>
      <c r="H1152" s="503">
        <f t="shared" si="45"/>
        <v>0</v>
      </c>
    </row>
    <row r="1153" spans="1:8" s="426" customFormat="1">
      <c r="A1153" s="500" t="s">
        <v>959</v>
      </c>
      <c r="B1153" s="501" t="s">
        <v>960</v>
      </c>
      <c r="C1153" s="502">
        <v>0</v>
      </c>
      <c r="D1153" s="499">
        <f t="shared" si="44"/>
        <v>0</v>
      </c>
      <c r="E1153" s="490"/>
      <c r="F1153" s="499"/>
      <c r="G1153" s="503">
        <f t="shared" si="45"/>
        <v>0</v>
      </c>
      <c r="H1153" s="503">
        <f t="shared" si="45"/>
        <v>0</v>
      </c>
    </row>
    <row r="1154" spans="1:8" s="426" customFormat="1" ht="25.5">
      <c r="A1154" s="500" t="s">
        <v>961</v>
      </c>
      <c r="B1154" s="501" t="s">
        <v>962</v>
      </c>
      <c r="C1154" s="502">
        <v>0</v>
      </c>
      <c r="D1154" s="499">
        <f t="shared" si="44"/>
        <v>0</v>
      </c>
      <c r="E1154" s="490"/>
      <c r="F1154" s="499"/>
      <c r="G1154" s="503">
        <f t="shared" si="45"/>
        <v>0</v>
      </c>
      <c r="H1154" s="503">
        <f t="shared" si="45"/>
        <v>0</v>
      </c>
    </row>
    <row r="1155" spans="1:8" s="426" customFormat="1">
      <c r="A1155" s="444" t="s">
        <v>2245</v>
      </c>
      <c r="B1155" s="501" t="s">
        <v>2246</v>
      </c>
      <c r="C1155" s="502">
        <v>0</v>
      </c>
      <c r="D1155" s="498">
        <f t="shared" si="44"/>
        <v>0</v>
      </c>
      <c r="E1155" s="490">
        <v>0</v>
      </c>
      <c r="F1155" s="499">
        <f t="shared" si="43"/>
        <v>0</v>
      </c>
      <c r="G1155" s="503">
        <f t="shared" si="45"/>
        <v>0</v>
      </c>
      <c r="H1155" s="503">
        <f t="shared" si="45"/>
        <v>0</v>
      </c>
    </row>
    <row r="1156" spans="1:8" s="426" customFormat="1" ht="25.5">
      <c r="A1156" s="444" t="s">
        <v>549</v>
      </c>
      <c r="B1156" s="501" t="s">
        <v>550</v>
      </c>
      <c r="C1156" s="497">
        <v>281</v>
      </c>
      <c r="D1156" s="498">
        <f t="shared" si="44"/>
        <v>281</v>
      </c>
      <c r="E1156" s="490">
        <v>0</v>
      </c>
      <c r="F1156" s="499">
        <f t="shared" si="43"/>
        <v>0</v>
      </c>
      <c r="G1156" s="503">
        <f t="shared" si="45"/>
        <v>281</v>
      </c>
      <c r="H1156" s="503">
        <f t="shared" si="45"/>
        <v>281</v>
      </c>
    </row>
    <row r="1157" spans="1:8" s="426" customFormat="1" ht="25.5">
      <c r="A1157" s="444" t="s">
        <v>2247</v>
      </c>
      <c r="B1157" s="501" t="s">
        <v>2248</v>
      </c>
      <c r="C1157" s="497">
        <v>0</v>
      </c>
      <c r="D1157" s="498">
        <f t="shared" si="44"/>
        <v>0</v>
      </c>
      <c r="E1157" s="490">
        <v>0</v>
      </c>
      <c r="F1157" s="499">
        <f t="shared" si="43"/>
        <v>0</v>
      </c>
      <c r="G1157" s="503">
        <f t="shared" si="45"/>
        <v>0</v>
      </c>
      <c r="H1157" s="503">
        <f t="shared" si="45"/>
        <v>0</v>
      </c>
    </row>
    <row r="1158" spans="1:8" s="426" customFormat="1" ht="25.5">
      <c r="A1158" s="444" t="s">
        <v>2249</v>
      </c>
      <c r="B1158" s="501" t="s">
        <v>2250</v>
      </c>
      <c r="C1158" s="497">
        <v>0</v>
      </c>
      <c r="D1158" s="498">
        <f t="shared" si="44"/>
        <v>0</v>
      </c>
      <c r="E1158" s="490">
        <v>0</v>
      </c>
      <c r="F1158" s="499">
        <f t="shared" si="43"/>
        <v>0</v>
      </c>
      <c r="G1158" s="503">
        <f t="shared" si="45"/>
        <v>0</v>
      </c>
      <c r="H1158" s="503">
        <f t="shared" si="45"/>
        <v>0</v>
      </c>
    </row>
    <row r="1159" spans="1:8" s="426" customFormat="1" ht="25.5">
      <c r="A1159" s="444" t="s">
        <v>2251</v>
      </c>
      <c r="B1159" s="501" t="s">
        <v>2252</v>
      </c>
      <c r="C1159" s="497">
        <v>0</v>
      </c>
      <c r="D1159" s="498">
        <f t="shared" si="44"/>
        <v>0</v>
      </c>
      <c r="E1159" s="490">
        <v>0</v>
      </c>
      <c r="F1159" s="499">
        <f t="shared" si="43"/>
        <v>0</v>
      </c>
      <c r="G1159" s="503">
        <f t="shared" si="45"/>
        <v>0</v>
      </c>
      <c r="H1159" s="503">
        <f t="shared" si="45"/>
        <v>0</v>
      </c>
    </row>
    <row r="1160" spans="1:8" s="426" customFormat="1">
      <c r="A1160" s="444" t="s">
        <v>3218</v>
      </c>
      <c r="B1160" s="501" t="s">
        <v>2253</v>
      </c>
      <c r="C1160" s="497">
        <v>0</v>
      </c>
      <c r="D1160" s="498">
        <f t="shared" si="44"/>
        <v>0</v>
      </c>
      <c r="E1160" s="490">
        <v>3060</v>
      </c>
      <c r="F1160" s="499">
        <f t="shared" si="43"/>
        <v>3060</v>
      </c>
      <c r="G1160" s="503">
        <f t="shared" si="45"/>
        <v>3060</v>
      </c>
      <c r="H1160" s="503">
        <f t="shared" si="45"/>
        <v>3060</v>
      </c>
    </row>
    <row r="1161" spans="1:8" s="426" customFormat="1" ht="25.5">
      <c r="A1161" s="444" t="s">
        <v>2254</v>
      </c>
      <c r="B1161" s="501" t="s">
        <v>2255</v>
      </c>
      <c r="C1161" s="497">
        <v>0</v>
      </c>
      <c r="D1161" s="498">
        <f t="shared" si="44"/>
        <v>0</v>
      </c>
      <c r="E1161" s="490">
        <v>0</v>
      </c>
      <c r="F1161" s="499">
        <f t="shared" si="43"/>
        <v>0</v>
      </c>
      <c r="G1161" s="503">
        <f t="shared" si="45"/>
        <v>0</v>
      </c>
      <c r="H1161" s="503">
        <f t="shared" si="45"/>
        <v>0</v>
      </c>
    </row>
    <row r="1162" spans="1:8" s="426" customFormat="1" ht="38.25">
      <c r="A1162" s="444" t="s">
        <v>2256</v>
      </c>
      <c r="B1162" s="501" t="s">
        <v>2257</v>
      </c>
      <c r="C1162" s="497">
        <v>0</v>
      </c>
      <c r="D1162" s="498">
        <f t="shared" si="44"/>
        <v>0</v>
      </c>
      <c r="E1162" s="490">
        <v>0</v>
      </c>
      <c r="F1162" s="499">
        <f t="shared" si="43"/>
        <v>0</v>
      </c>
      <c r="G1162" s="503">
        <f t="shared" si="45"/>
        <v>0</v>
      </c>
      <c r="H1162" s="503">
        <f t="shared" si="45"/>
        <v>0</v>
      </c>
    </row>
    <row r="1163" spans="1:8" s="426" customFormat="1" ht="25.5">
      <c r="A1163" s="444" t="s">
        <v>2258</v>
      </c>
      <c r="B1163" s="501" t="s">
        <v>2259</v>
      </c>
      <c r="C1163" s="497">
        <v>0</v>
      </c>
      <c r="D1163" s="498">
        <f t="shared" si="44"/>
        <v>0</v>
      </c>
      <c r="E1163" s="490">
        <v>0</v>
      </c>
      <c r="F1163" s="499">
        <f t="shared" si="43"/>
        <v>0</v>
      </c>
      <c r="G1163" s="503">
        <f t="shared" si="45"/>
        <v>0</v>
      </c>
      <c r="H1163" s="503">
        <f t="shared" si="45"/>
        <v>0</v>
      </c>
    </row>
    <row r="1164" spans="1:8" s="426" customFormat="1">
      <c r="A1164" s="444" t="s">
        <v>2598</v>
      </c>
      <c r="B1164" s="501" t="s">
        <v>2260</v>
      </c>
      <c r="C1164" s="497">
        <v>0</v>
      </c>
      <c r="D1164" s="498">
        <f t="shared" si="44"/>
        <v>0</v>
      </c>
      <c r="E1164" s="490">
        <v>3527</v>
      </c>
      <c r="F1164" s="499">
        <f t="shared" si="43"/>
        <v>3527</v>
      </c>
      <c r="G1164" s="503">
        <f t="shared" si="45"/>
        <v>3527</v>
      </c>
      <c r="H1164" s="503">
        <f t="shared" si="45"/>
        <v>3527</v>
      </c>
    </row>
    <row r="1165" spans="1:8" s="426" customFormat="1" ht="25.5">
      <c r="A1165" s="444" t="s">
        <v>2261</v>
      </c>
      <c r="B1165" s="501" t="s">
        <v>2262</v>
      </c>
      <c r="C1165" s="497">
        <v>0</v>
      </c>
      <c r="D1165" s="498">
        <f t="shared" si="44"/>
        <v>0</v>
      </c>
      <c r="E1165" s="490">
        <v>3370</v>
      </c>
      <c r="F1165" s="499">
        <f t="shared" si="43"/>
        <v>3370</v>
      </c>
      <c r="G1165" s="503">
        <f t="shared" si="45"/>
        <v>3370</v>
      </c>
      <c r="H1165" s="503">
        <f t="shared" si="45"/>
        <v>3370</v>
      </c>
    </row>
    <row r="1166" spans="1:8" s="426" customFormat="1">
      <c r="A1166" s="444" t="s">
        <v>2114</v>
      </c>
      <c r="B1166" s="501" t="s">
        <v>2263</v>
      </c>
      <c r="C1166" s="497">
        <v>0</v>
      </c>
      <c r="D1166" s="498">
        <f t="shared" si="44"/>
        <v>0</v>
      </c>
      <c r="E1166" s="490">
        <v>158</v>
      </c>
      <c r="F1166" s="499">
        <f t="shared" si="43"/>
        <v>158</v>
      </c>
      <c r="G1166" s="503">
        <f t="shared" si="45"/>
        <v>158</v>
      </c>
      <c r="H1166" s="503">
        <f t="shared" si="45"/>
        <v>158</v>
      </c>
    </row>
    <row r="1167" spans="1:8" s="426" customFormat="1" ht="25.5">
      <c r="A1167" s="444" t="s">
        <v>2264</v>
      </c>
      <c r="B1167" s="501" t="s">
        <v>2265</v>
      </c>
      <c r="C1167" s="497">
        <v>0</v>
      </c>
      <c r="D1167" s="498">
        <f t="shared" si="44"/>
        <v>0</v>
      </c>
      <c r="E1167" s="490">
        <v>0</v>
      </c>
      <c r="F1167" s="499">
        <f t="shared" si="43"/>
        <v>0</v>
      </c>
      <c r="G1167" s="503">
        <f t="shared" si="45"/>
        <v>0</v>
      </c>
      <c r="H1167" s="503">
        <f t="shared" si="45"/>
        <v>0</v>
      </c>
    </row>
    <row r="1168" spans="1:8" s="426" customFormat="1" ht="25.5">
      <c r="A1168" s="444" t="s">
        <v>2266</v>
      </c>
      <c r="B1168" s="501" t="s">
        <v>2267</v>
      </c>
      <c r="C1168" s="497">
        <v>0</v>
      </c>
      <c r="D1168" s="498">
        <f t="shared" si="44"/>
        <v>0</v>
      </c>
      <c r="E1168" s="490">
        <v>0</v>
      </c>
      <c r="F1168" s="499">
        <f t="shared" si="43"/>
        <v>0</v>
      </c>
      <c r="G1168" s="503">
        <f t="shared" si="45"/>
        <v>0</v>
      </c>
      <c r="H1168" s="503">
        <f t="shared" si="45"/>
        <v>0</v>
      </c>
    </row>
    <row r="1169" spans="1:8" s="426" customFormat="1">
      <c r="A1169" s="444" t="s">
        <v>2268</v>
      </c>
      <c r="B1169" s="501" t="s">
        <v>2269</v>
      </c>
      <c r="C1169" s="497">
        <v>0</v>
      </c>
      <c r="D1169" s="498">
        <f t="shared" si="44"/>
        <v>0</v>
      </c>
      <c r="E1169" s="490">
        <v>0</v>
      </c>
      <c r="F1169" s="499">
        <f t="shared" si="43"/>
        <v>0</v>
      </c>
      <c r="G1169" s="503">
        <f t="shared" si="45"/>
        <v>0</v>
      </c>
      <c r="H1169" s="503">
        <f t="shared" si="45"/>
        <v>0</v>
      </c>
    </row>
    <row r="1170" spans="1:8" s="426" customFormat="1" ht="25.5">
      <c r="A1170" s="500" t="s">
        <v>963</v>
      </c>
      <c r="B1170" s="501" t="s">
        <v>964</v>
      </c>
      <c r="C1170" s="502">
        <v>1</v>
      </c>
      <c r="D1170" s="499">
        <f t="shared" si="44"/>
        <v>1</v>
      </c>
      <c r="E1170" s="490"/>
      <c r="F1170" s="499"/>
      <c r="G1170" s="503">
        <f t="shared" si="45"/>
        <v>1</v>
      </c>
      <c r="H1170" s="503">
        <f t="shared" si="45"/>
        <v>1</v>
      </c>
    </row>
    <row r="1171" spans="1:8" s="426" customFormat="1" ht="25.5">
      <c r="A1171" s="444" t="s">
        <v>2270</v>
      </c>
      <c r="B1171" s="501" t="s">
        <v>2271</v>
      </c>
      <c r="C1171" s="497">
        <v>0</v>
      </c>
      <c r="D1171" s="498">
        <f t="shared" si="44"/>
        <v>0</v>
      </c>
      <c r="E1171" s="490">
        <v>0</v>
      </c>
      <c r="F1171" s="499">
        <f t="shared" si="43"/>
        <v>0</v>
      </c>
      <c r="G1171" s="503">
        <f t="shared" si="45"/>
        <v>0</v>
      </c>
      <c r="H1171" s="503">
        <f t="shared" si="45"/>
        <v>0</v>
      </c>
    </row>
    <row r="1172" spans="1:8" s="426" customFormat="1">
      <c r="A1172" s="444" t="s">
        <v>553</v>
      </c>
      <c r="B1172" s="501" t="s">
        <v>554</v>
      </c>
      <c r="C1172" s="497">
        <v>0</v>
      </c>
      <c r="D1172" s="498">
        <f t="shared" si="44"/>
        <v>0</v>
      </c>
      <c r="E1172" s="490">
        <v>0</v>
      </c>
      <c r="F1172" s="499">
        <f t="shared" ref="F1172:F1209" si="46">E1172</f>
        <v>0</v>
      </c>
      <c r="G1172" s="503">
        <f t="shared" si="45"/>
        <v>0</v>
      </c>
      <c r="H1172" s="503">
        <f t="shared" si="45"/>
        <v>0</v>
      </c>
    </row>
    <row r="1173" spans="1:8" s="426" customFormat="1" ht="25.5">
      <c r="A1173" s="444" t="s">
        <v>2272</v>
      </c>
      <c r="B1173" s="501" t="s">
        <v>2273</v>
      </c>
      <c r="C1173" s="497">
        <v>0</v>
      </c>
      <c r="D1173" s="498">
        <f t="shared" si="44"/>
        <v>0</v>
      </c>
      <c r="E1173" s="490">
        <v>0</v>
      </c>
      <c r="F1173" s="499">
        <f t="shared" si="46"/>
        <v>0</v>
      </c>
      <c r="G1173" s="503">
        <f t="shared" si="45"/>
        <v>0</v>
      </c>
      <c r="H1173" s="503">
        <f t="shared" si="45"/>
        <v>0</v>
      </c>
    </row>
    <row r="1174" spans="1:8" s="426" customFormat="1" ht="25.5">
      <c r="A1174" s="444" t="s">
        <v>1474</v>
      </c>
      <c r="B1174" s="501" t="s">
        <v>1475</v>
      </c>
      <c r="C1174" s="497">
        <v>0</v>
      </c>
      <c r="D1174" s="498">
        <f t="shared" si="44"/>
        <v>0</v>
      </c>
      <c r="E1174" s="490">
        <v>0</v>
      </c>
      <c r="F1174" s="499">
        <f t="shared" si="46"/>
        <v>0</v>
      </c>
      <c r="G1174" s="503">
        <f t="shared" si="45"/>
        <v>0</v>
      </c>
      <c r="H1174" s="503">
        <f t="shared" si="45"/>
        <v>0</v>
      </c>
    </row>
    <row r="1175" spans="1:8" s="426" customFormat="1">
      <c r="A1175" s="444" t="s">
        <v>2132</v>
      </c>
      <c r="B1175" s="501" t="s">
        <v>1476</v>
      </c>
      <c r="C1175" s="497">
        <v>0</v>
      </c>
      <c r="D1175" s="498">
        <f t="shared" si="44"/>
        <v>0</v>
      </c>
      <c r="E1175" s="490">
        <v>1</v>
      </c>
      <c r="F1175" s="499">
        <f t="shared" si="46"/>
        <v>1</v>
      </c>
      <c r="G1175" s="503">
        <f t="shared" si="45"/>
        <v>1</v>
      </c>
      <c r="H1175" s="503">
        <f t="shared" si="45"/>
        <v>1</v>
      </c>
    </row>
    <row r="1176" spans="1:8" s="426" customFormat="1">
      <c r="A1176" s="444" t="s">
        <v>2134</v>
      </c>
      <c r="B1176" s="501" t="s">
        <v>1477</v>
      </c>
      <c r="C1176" s="497">
        <v>0</v>
      </c>
      <c r="D1176" s="498">
        <f t="shared" si="44"/>
        <v>0</v>
      </c>
      <c r="E1176" s="490">
        <v>0</v>
      </c>
      <c r="F1176" s="499">
        <f t="shared" si="46"/>
        <v>0</v>
      </c>
      <c r="G1176" s="503">
        <f t="shared" si="45"/>
        <v>0</v>
      </c>
      <c r="H1176" s="503">
        <f t="shared" si="45"/>
        <v>0</v>
      </c>
    </row>
    <row r="1177" spans="1:8" s="426" customFormat="1">
      <c r="A1177" s="444" t="s">
        <v>2136</v>
      </c>
      <c r="B1177" s="501" t="s">
        <v>1478</v>
      </c>
      <c r="C1177" s="497">
        <v>0</v>
      </c>
      <c r="D1177" s="498">
        <f t="shared" si="44"/>
        <v>0</v>
      </c>
      <c r="E1177" s="490">
        <v>0</v>
      </c>
      <c r="F1177" s="499">
        <f t="shared" si="46"/>
        <v>0</v>
      </c>
      <c r="G1177" s="503">
        <f t="shared" si="45"/>
        <v>0</v>
      </c>
      <c r="H1177" s="503">
        <f t="shared" si="45"/>
        <v>0</v>
      </c>
    </row>
    <row r="1178" spans="1:8" s="426" customFormat="1">
      <c r="A1178" s="444" t="s">
        <v>1479</v>
      </c>
      <c r="B1178" s="501" t="s">
        <v>1480</v>
      </c>
      <c r="C1178" s="497">
        <v>0</v>
      </c>
      <c r="D1178" s="498">
        <f t="shared" si="44"/>
        <v>0</v>
      </c>
      <c r="E1178" s="490">
        <v>0</v>
      </c>
      <c r="F1178" s="499">
        <f t="shared" si="46"/>
        <v>0</v>
      </c>
      <c r="G1178" s="503">
        <f t="shared" si="45"/>
        <v>0</v>
      </c>
      <c r="H1178" s="503">
        <f t="shared" si="45"/>
        <v>0</v>
      </c>
    </row>
    <row r="1179" spans="1:8" s="426" customFormat="1" ht="25.5">
      <c r="A1179" s="444" t="s">
        <v>4227</v>
      </c>
      <c r="B1179" s="501" t="s">
        <v>1481</v>
      </c>
      <c r="C1179" s="497">
        <v>0</v>
      </c>
      <c r="D1179" s="498">
        <f t="shared" si="44"/>
        <v>0</v>
      </c>
      <c r="E1179" s="490">
        <v>0</v>
      </c>
      <c r="F1179" s="499">
        <f t="shared" si="46"/>
        <v>0</v>
      </c>
      <c r="G1179" s="503">
        <f t="shared" si="45"/>
        <v>0</v>
      </c>
      <c r="H1179" s="503">
        <f t="shared" si="45"/>
        <v>0</v>
      </c>
    </row>
    <row r="1180" spans="1:8" s="426" customFormat="1">
      <c r="A1180" s="444" t="s">
        <v>1482</v>
      </c>
      <c r="B1180" s="501" t="s">
        <v>1483</v>
      </c>
      <c r="C1180" s="497">
        <v>0</v>
      </c>
      <c r="D1180" s="498">
        <f t="shared" si="44"/>
        <v>0</v>
      </c>
      <c r="E1180" s="490">
        <v>221</v>
      </c>
      <c r="F1180" s="499">
        <f t="shared" si="46"/>
        <v>221</v>
      </c>
      <c r="G1180" s="503">
        <f t="shared" si="45"/>
        <v>221</v>
      </c>
      <c r="H1180" s="503">
        <f t="shared" si="45"/>
        <v>221</v>
      </c>
    </row>
    <row r="1181" spans="1:8" s="426" customFormat="1">
      <c r="A1181" s="444" t="s">
        <v>1484</v>
      </c>
      <c r="B1181" s="501" t="s">
        <v>1485</v>
      </c>
      <c r="C1181" s="497">
        <v>0</v>
      </c>
      <c r="D1181" s="498">
        <f t="shared" si="44"/>
        <v>0</v>
      </c>
      <c r="E1181" s="490">
        <v>0</v>
      </c>
      <c r="F1181" s="499">
        <f t="shared" si="46"/>
        <v>0</v>
      </c>
      <c r="G1181" s="503">
        <f t="shared" si="45"/>
        <v>0</v>
      </c>
      <c r="H1181" s="503">
        <f t="shared" si="45"/>
        <v>0</v>
      </c>
    </row>
    <row r="1182" spans="1:8" s="426" customFormat="1">
      <c r="A1182" s="444" t="s">
        <v>1486</v>
      </c>
      <c r="B1182" s="501" t="s">
        <v>1487</v>
      </c>
      <c r="C1182" s="497">
        <v>0</v>
      </c>
      <c r="D1182" s="498">
        <f t="shared" si="44"/>
        <v>0</v>
      </c>
      <c r="E1182" s="490">
        <v>11</v>
      </c>
      <c r="F1182" s="499">
        <f t="shared" si="46"/>
        <v>11</v>
      </c>
      <c r="G1182" s="503">
        <f t="shared" si="45"/>
        <v>11</v>
      </c>
      <c r="H1182" s="503">
        <f t="shared" si="45"/>
        <v>11</v>
      </c>
    </row>
    <row r="1183" spans="1:8" s="426" customFormat="1" ht="25.5">
      <c r="A1183" s="444" t="s">
        <v>1488</v>
      </c>
      <c r="B1183" s="501" t="s">
        <v>1489</v>
      </c>
      <c r="C1183" s="497">
        <v>0</v>
      </c>
      <c r="D1183" s="498">
        <f t="shared" si="44"/>
        <v>0</v>
      </c>
      <c r="E1183" s="490">
        <v>0</v>
      </c>
      <c r="F1183" s="499">
        <f t="shared" si="46"/>
        <v>0</v>
      </c>
      <c r="G1183" s="503">
        <f t="shared" si="45"/>
        <v>0</v>
      </c>
      <c r="H1183" s="503">
        <f t="shared" si="45"/>
        <v>0</v>
      </c>
    </row>
    <row r="1184" spans="1:8" s="426" customFormat="1" ht="25.5">
      <c r="A1184" s="444" t="s">
        <v>1490</v>
      </c>
      <c r="B1184" s="501" t="s">
        <v>1491</v>
      </c>
      <c r="C1184" s="497">
        <v>0</v>
      </c>
      <c r="D1184" s="498">
        <f t="shared" si="44"/>
        <v>0</v>
      </c>
      <c r="E1184" s="490">
        <v>0</v>
      </c>
      <c r="F1184" s="499">
        <f t="shared" si="46"/>
        <v>0</v>
      </c>
      <c r="G1184" s="503">
        <f t="shared" si="45"/>
        <v>0</v>
      </c>
      <c r="H1184" s="503">
        <f t="shared" si="45"/>
        <v>0</v>
      </c>
    </row>
    <row r="1185" spans="1:8" s="426" customFormat="1" ht="25.5">
      <c r="A1185" s="444" t="s">
        <v>1492</v>
      </c>
      <c r="B1185" s="501" t="s">
        <v>1493</v>
      </c>
      <c r="C1185" s="497">
        <v>0</v>
      </c>
      <c r="D1185" s="498">
        <f t="shared" si="44"/>
        <v>0</v>
      </c>
      <c r="E1185" s="490">
        <v>0</v>
      </c>
      <c r="F1185" s="499">
        <f t="shared" si="46"/>
        <v>0</v>
      </c>
      <c r="G1185" s="503">
        <f t="shared" si="45"/>
        <v>0</v>
      </c>
      <c r="H1185" s="503">
        <f t="shared" si="45"/>
        <v>0</v>
      </c>
    </row>
    <row r="1186" spans="1:8" s="426" customFormat="1">
      <c r="A1186" s="444" t="s">
        <v>1494</v>
      </c>
      <c r="B1186" s="501" t="s">
        <v>1495</v>
      </c>
      <c r="C1186" s="497">
        <v>0</v>
      </c>
      <c r="D1186" s="498">
        <f t="shared" si="44"/>
        <v>0</v>
      </c>
      <c r="E1186" s="490">
        <v>4</v>
      </c>
      <c r="F1186" s="499">
        <f t="shared" si="46"/>
        <v>4</v>
      </c>
      <c r="G1186" s="503">
        <f t="shared" si="45"/>
        <v>4</v>
      </c>
      <c r="H1186" s="503">
        <f t="shared" si="45"/>
        <v>4</v>
      </c>
    </row>
    <row r="1187" spans="1:8" s="426" customFormat="1">
      <c r="A1187" s="444" t="s">
        <v>1496</v>
      </c>
      <c r="B1187" s="501" t="s">
        <v>1497</v>
      </c>
      <c r="C1187" s="497">
        <v>0</v>
      </c>
      <c r="D1187" s="498">
        <f t="shared" si="44"/>
        <v>0</v>
      </c>
      <c r="E1187" s="490">
        <v>39</v>
      </c>
      <c r="F1187" s="499">
        <f t="shared" si="46"/>
        <v>39</v>
      </c>
      <c r="G1187" s="503">
        <f t="shared" si="45"/>
        <v>39</v>
      </c>
      <c r="H1187" s="503">
        <f t="shared" si="45"/>
        <v>39</v>
      </c>
    </row>
    <row r="1188" spans="1:8" s="426" customFormat="1">
      <c r="A1188" s="444" t="s">
        <v>1498</v>
      </c>
      <c r="B1188" s="501" t="s">
        <v>1499</v>
      </c>
      <c r="C1188" s="497">
        <v>0</v>
      </c>
      <c r="D1188" s="498">
        <f t="shared" si="44"/>
        <v>0</v>
      </c>
      <c r="E1188" s="490">
        <v>3</v>
      </c>
      <c r="F1188" s="499">
        <f t="shared" si="46"/>
        <v>3</v>
      </c>
      <c r="G1188" s="503">
        <f t="shared" si="45"/>
        <v>3</v>
      </c>
      <c r="H1188" s="503">
        <f t="shared" si="45"/>
        <v>3</v>
      </c>
    </row>
    <row r="1189" spans="1:8" s="426" customFormat="1">
      <c r="A1189" s="444" t="s">
        <v>1500</v>
      </c>
      <c r="B1189" s="501" t="s">
        <v>1501</v>
      </c>
      <c r="C1189" s="497">
        <v>0</v>
      </c>
      <c r="D1189" s="498">
        <f t="shared" si="44"/>
        <v>0</v>
      </c>
      <c r="E1189" s="490">
        <v>40</v>
      </c>
      <c r="F1189" s="499">
        <f t="shared" si="46"/>
        <v>40</v>
      </c>
      <c r="G1189" s="503">
        <f t="shared" si="45"/>
        <v>40</v>
      </c>
      <c r="H1189" s="503">
        <f t="shared" si="45"/>
        <v>40</v>
      </c>
    </row>
    <row r="1190" spans="1:8" s="426" customFormat="1">
      <c r="A1190" s="444" t="s">
        <v>1502</v>
      </c>
      <c r="B1190" s="501" t="s">
        <v>1503</v>
      </c>
      <c r="C1190" s="497">
        <v>0</v>
      </c>
      <c r="D1190" s="498">
        <f t="shared" si="44"/>
        <v>0</v>
      </c>
      <c r="E1190" s="490">
        <v>3</v>
      </c>
      <c r="F1190" s="499">
        <f t="shared" si="46"/>
        <v>3</v>
      </c>
      <c r="G1190" s="503">
        <f t="shared" si="45"/>
        <v>3</v>
      </c>
      <c r="H1190" s="503">
        <f t="shared" si="45"/>
        <v>3</v>
      </c>
    </row>
    <row r="1191" spans="1:8" s="426" customFormat="1">
      <c r="A1191" s="444" t="s">
        <v>1504</v>
      </c>
      <c r="B1191" s="501" t="s">
        <v>1505</v>
      </c>
      <c r="C1191" s="497">
        <v>0</v>
      </c>
      <c r="D1191" s="498">
        <f t="shared" si="44"/>
        <v>0</v>
      </c>
      <c r="E1191" s="490">
        <v>2</v>
      </c>
      <c r="F1191" s="499">
        <f t="shared" si="46"/>
        <v>2</v>
      </c>
      <c r="G1191" s="503">
        <f t="shared" si="45"/>
        <v>2</v>
      </c>
      <c r="H1191" s="503">
        <f t="shared" si="45"/>
        <v>2</v>
      </c>
    </row>
    <row r="1192" spans="1:8" s="426" customFormat="1">
      <c r="A1192" s="444" t="s">
        <v>1506</v>
      </c>
      <c r="B1192" s="501" t="s">
        <v>1507</v>
      </c>
      <c r="C1192" s="497">
        <v>0</v>
      </c>
      <c r="D1192" s="498">
        <f t="shared" si="44"/>
        <v>0</v>
      </c>
      <c r="E1192" s="490">
        <v>4</v>
      </c>
      <c r="F1192" s="499">
        <f t="shared" si="46"/>
        <v>4</v>
      </c>
      <c r="G1192" s="503">
        <f t="shared" si="45"/>
        <v>4</v>
      </c>
      <c r="H1192" s="503">
        <f t="shared" si="45"/>
        <v>4</v>
      </c>
    </row>
    <row r="1193" spans="1:8" s="426" customFormat="1">
      <c r="A1193" s="444" t="s">
        <v>1508</v>
      </c>
      <c r="B1193" s="501" t="s">
        <v>1509</v>
      </c>
      <c r="C1193" s="497">
        <v>0</v>
      </c>
      <c r="D1193" s="498">
        <f t="shared" si="44"/>
        <v>0</v>
      </c>
      <c r="E1193" s="490">
        <v>39</v>
      </c>
      <c r="F1193" s="499">
        <f t="shared" si="46"/>
        <v>39</v>
      </c>
      <c r="G1193" s="503">
        <f t="shared" si="45"/>
        <v>39</v>
      </c>
      <c r="H1193" s="503">
        <f t="shared" si="45"/>
        <v>39</v>
      </c>
    </row>
    <row r="1194" spans="1:8" s="426" customFormat="1">
      <c r="A1194" s="444" t="s">
        <v>1510</v>
      </c>
      <c r="B1194" s="501" t="s">
        <v>1511</v>
      </c>
      <c r="C1194" s="497">
        <v>0</v>
      </c>
      <c r="D1194" s="498">
        <f t="shared" si="44"/>
        <v>0</v>
      </c>
      <c r="E1194" s="490">
        <v>3</v>
      </c>
      <c r="F1194" s="499">
        <f t="shared" si="46"/>
        <v>3</v>
      </c>
      <c r="G1194" s="503">
        <f t="shared" si="45"/>
        <v>3</v>
      </c>
      <c r="H1194" s="503">
        <f t="shared" si="45"/>
        <v>3</v>
      </c>
    </row>
    <row r="1195" spans="1:8" s="426" customFormat="1">
      <c r="A1195" s="444" t="s">
        <v>1512</v>
      </c>
      <c r="B1195" s="501" t="s">
        <v>1513</v>
      </c>
      <c r="C1195" s="497">
        <v>0</v>
      </c>
      <c r="D1195" s="498">
        <f t="shared" si="44"/>
        <v>0</v>
      </c>
      <c r="E1195" s="490">
        <v>50</v>
      </c>
      <c r="F1195" s="499">
        <f t="shared" si="46"/>
        <v>50</v>
      </c>
      <c r="G1195" s="503">
        <f t="shared" si="45"/>
        <v>50</v>
      </c>
      <c r="H1195" s="503">
        <f t="shared" si="45"/>
        <v>50</v>
      </c>
    </row>
    <row r="1196" spans="1:8" s="426" customFormat="1">
      <c r="A1196" s="444" t="s">
        <v>1312</v>
      </c>
      <c r="B1196" s="501" t="s">
        <v>1514</v>
      </c>
      <c r="C1196" s="497">
        <v>0</v>
      </c>
      <c r="D1196" s="498">
        <f t="shared" si="44"/>
        <v>0</v>
      </c>
      <c r="E1196" s="490">
        <v>3</v>
      </c>
      <c r="F1196" s="499">
        <f t="shared" si="46"/>
        <v>3</v>
      </c>
      <c r="G1196" s="503">
        <f t="shared" si="45"/>
        <v>3</v>
      </c>
      <c r="H1196" s="503">
        <f t="shared" si="45"/>
        <v>3</v>
      </c>
    </row>
    <row r="1197" spans="1:8" s="426" customFormat="1">
      <c r="A1197" s="444" t="s">
        <v>1515</v>
      </c>
      <c r="B1197" s="501" t="s">
        <v>1516</v>
      </c>
      <c r="C1197" s="497">
        <v>0</v>
      </c>
      <c r="D1197" s="498">
        <f t="shared" si="44"/>
        <v>0</v>
      </c>
      <c r="E1197" s="490">
        <v>2</v>
      </c>
      <c r="F1197" s="499">
        <f t="shared" si="46"/>
        <v>2</v>
      </c>
      <c r="G1197" s="503">
        <f t="shared" si="45"/>
        <v>2</v>
      </c>
      <c r="H1197" s="503">
        <f t="shared" si="45"/>
        <v>2</v>
      </c>
    </row>
    <row r="1198" spans="1:8" s="426" customFormat="1" ht="25.5">
      <c r="A1198" s="444" t="s">
        <v>1517</v>
      </c>
      <c r="B1198" s="501" t="s">
        <v>1518</v>
      </c>
      <c r="C1198" s="497">
        <v>0</v>
      </c>
      <c r="D1198" s="498">
        <f t="shared" si="44"/>
        <v>0</v>
      </c>
      <c r="E1198" s="490">
        <v>0</v>
      </c>
      <c r="F1198" s="499">
        <f t="shared" si="46"/>
        <v>0</v>
      </c>
      <c r="G1198" s="503">
        <f t="shared" si="45"/>
        <v>0</v>
      </c>
      <c r="H1198" s="503">
        <f t="shared" si="45"/>
        <v>0</v>
      </c>
    </row>
    <row r="1199" spans="1:8" s="426" customFormat="1" ht="25.5">
      <c r="A1199" s="444" t="s">
        <v>2152</v>
      </c>
      <c r="B1199" s="501" t="s">
        <v>557</v>
      </c>
      <c r="C1199" s="497">
        <v>0</v>
      </c>
      <c r="D1199" s="498">
        <f t="shared" si="44"/>
        <v>0</v>
      </c>
      <c r="E1199" s="490">
        <v>0</v>
      </c>
      <c r="F1199" s="499">
        <f t="shared" si="46"/>
        <v>0</v>
      </c>
      <c r="G1199" s="503">
        <f t="shared" si="45"/>
        <v>0</v>
      </c>
      <c r="H1199" s="503">
        <f t="shared" si="45"/>
        <v>0</v>
      </c>
    </row>
    <row r="1200" spans="1:8" s="426" customFormat="1" ht="25.5">
      <c r="A1200" s="444" t="s">
        <v>3798</v>
      </c>
      <c r="B1200" s="501" t="s">
        <v>1519</v>
      </c>
      <c r="C1200" s="497">
        <v>0</v>
      </c>
      <c r="D1200" s="498">
        <f t="shared" si="44"/>
        <v>0</v>
      </c>
      <c r="E1200" s="490">
        <v>0</v>
      </c>
      <c r="F1200" s="499">
        <f t="shared" si="46"/>
        <v>0</v>
      </c>
      <c r="G1200" s="503">
        <f t="shared" si="45"/>
        <v>0</v>
      </c>
      <c r="H1200" s="503">
        <f t="shared" si="45"/>
        <v>0</v>
      </c>
    </row>
    <row r="1201" spans="1:8" s="426" customFormat="1" ht="25.5">
      <c r="A1201" s="444" t="s">
        <v>1330</v>
      </c>
      <c r="B1201" s="501" t="s">
        <v>1520</v>
      </c>
      <c r="C1201" s="497">
        <v>0</v>
      </c>
      <c r="D1201" s="498">
        <f t="shared" si="44"/>
        <v>0</v>
      </c>
      <c r="E1201" s="490">
        <v>154</v>
      </c>
      <c r="F1201" s="499">
        <f t="shared" si="46"/>
        <v>154</v>
      </c>
      <c r="G1201" s="503">
        <f t="shared" si="45"/>
        <v>154</v>
      </c>
      <c r="H1201" s="503">
        <f t="shared" si="45"/>
        <v>154</v>
      </c>
    </row>
    <row r="1202" spans="1:8" s="426" customFormat="1" ht="25.5">
      <c r="A1202" s="444" t="s">
        <v>3743</v>
      </c>
      <c r="B1202" s="501" t="s">
        <v>1521</v>
      </c>
      <c r="C1202" s="497">
        <v>0</v>
      </c>
      <c r="D1202" s="498">
        <f t="shared" si="44"/>
        <v>0</v>
      </c>
      <c r="E1202" s="490">
        <v>91</v>
      </c>
      <c r="F1202" s="499">
        <f t="shared" si="46"/>
        <v>91</v>
      </c>
      <c r="G1202" s="503">
        <f t="shared" si="45"/>
        <v>91</v>
      </c>
      <c r="H1202" s="503">
        <f t="shared" si="45"/>
        <v>91</v>
      </c>
    </row>
    <row r="1203" spans="1:8" s="426" customFormat="1" ht="25.5">
      <c r="A1203" s="444" t="s">
        <v>3749</v>
      </c>
      <c r="B1203" s="501" t="s">
        <v>1522</v>
      </c>
      <c r="C1203" s="497">
        <v>0</v>
      </c>
      <c r="D1203" s="498">
        <f t="shared" si="44"/>
        <v>0</v>
      </c>
      <c r="E1203" s="490">
        <v>0</v>
      </c>
      <c r="F1203" s="499">
        <f t="shared" si="46"/>
        <v>0</v>
      </c>
      <c r="G1203" s="503">
        <f t="shared" si="45"/>
        <v>0</v>
      </c>
      <c r="H1203" s="503">
        <f t="shared" si="45"/>
        <v>0</v>
      </c>
    </row>
    <row r="1204" spans="1:8" s="426" customFormat="1" ht="25.5">
      <c r="A1204" s="444" t="s">
        <v>3751</v>
      </c>
      <c r="B1204" s="501" t="s">
        <v>1523</v>
      </c>
      <c r="C1204" s="497">
        <v>20</v>
      </c>
      <c r="D1204" s="498">
        <f t="shared" si="44"/>
        <v>20</v>
      </c>
      <c r="E1204" s="490">
        <v>396</v>
      </c>
      <c r="F1204" s="499">
        <f t="shared" si="46"/>
        <v>396</v>
      </c>
      <c r="G1204" s="503">
        <f t="shared" si="45"/>
        <v>416</v>
      </c>
      <c r="H1204" s="503">
        <f t="shared" si="45"/>
        <v>416</v>
      </c>
    </row>
    <row r="1205" spans="1:8" s="426" customFormat="1" ht="25.5">
      <c r="A1205" s="444" t="s">
        <v>558</v>
      </c>
      <c r="B1205" s="501" t="s">
        <v>559</v>
      </c>
      <c r="C1205" s="497">
        <v>0</v>
      </c>
      <c r="D1205" s="498">
        <f t="shared" si="44"/>
        <v>0</v>
      </c>
      <c r="E1205" s="490">
        <v>0</v>
      </c>
      <c r="F1205" s="499">
        <f t="shared" si="46"/>
        <v>0</v>
      </c>
      <c r="G1205" s="503">
        <f t="shared" si="45"/>
        <v>0</v>
      </c>
      <c r="H1205" s="503">
        <f t="shared" si="45"/>
        <v>0</v>
      </c>
    </row>
    <row r="1206" spans="1:8" s="426" customFormat="1">
      <c r="A1206" s="444" t="s">
        <v>2604</v>
      </c>
      <c r="B1206" s="501" t="s">
        <v>2605</v>
      </c>
      <c r="C1206" s="497">
        <v>0</v>
      </c>
      <c r="D1206" s="498">
        <f t="shared" si="44"/>
        <v>0</v>
      </c>
      <c r="E1206" s="490">
        <v>2984</v>
      </c>
      <c r="F1206" s="499">
        <f t="shared" si="46"/>
        <v>2984</v>
      </c>
      <c r="G1206" s="503">
        <f t="shared" si="45"/>
        <v>2984</v>
      </c>
      <c r="H1206" s="503">
        <f t="shared" si="45"/>
        <v>2984</v>
      </c>
    </row>
    <row r="1207" spans="1:8" s="426" customFormat="1" ht="12.75" customHeight="1">
      <c r="A1207" s="444" t="s">
        <v>1524</v>
      </c>
      <c r="B1207" s="501" t="s">
        <v>1525</v>
      </c>
      <c r="C1207" s="497">
        <v>0</v>
      </c>
      <c r="D1207" s="498">
        <f t="shared" si="44"/>
        <v>0</v>
      </c>
      <c r="E1207" s="490">
        <v>0</v>
      </c>
      <c r="F1207" s="499">
        <f t="shared" si="46"/>
        <v>0</v>
      </c>
      <c r="G1207" s="503">
        <f t="shared" si="45"/>
        <v>0</v>
      </c>
      <c r="H1207" s="503">
        <f t="shared" si="45"/>
        <v>0</v>
      </c>
    </row>
    <row r="1208" spans="1:8" s="426" customFormat="1" ht="12.75" customHeight="1">
      <c r="A1208" s="519" t="s">
        <v>287</v>
      </c>
      <c r="B1208" s="520" t="s">
        <v>1526</v>
      </c>
      <c r="C1208" s="497">
        <v>0</v>
      </c>
      <c r="D1208" s="498">
        <f t="shared" si="44"/>
        <v>0</v>
      </c>
      <c r="E1208" s="490">
        <v>5</v>
      </c>
      <c r="F1208" s="499">
        <f t="shared" si="46"/>
        <v>5</v>
      </c>
      <c r="G1208" s="503">
        <f t="shared" si="45"/>
        <v>5</v>
      </c>
      <c r="H1208" s="503">
        <f t="shared" si="45"/>
        <v>5</v>
      </c>
    </row>
    <row r="1209" spans="1:8" s="426" customFormat="1" ht="12.75" customHeight="1">
      <c r="A1209" s="507" t="s">
        <v>2109</v>
      </c>
      <c r="B1209" s="514" t="s">
        <v>1527</v>
      </c>
      <c r="C1209" s="497">
        <v>0</v>
      </c>
      <c r="D1209" s="498">
        <f t="shared" si="44"/>
        <v>0</v>
      </c>
      <c r="E1209" s="507">
        <v>40</v>
      </c>
      <c r="F1209" s="499">
        <f t="shared" si="46"/>
        <v>40</v>
      </c>
      <c r="G1209" s="503">
        <f t="shared" si="45"/>
        <v>40</v>
      </c>
      <c r="H1209" s="503">
        <f t="shared" si="45"/>
        <v>40</v>
      </c>
    </row>
    <row r="1210" spans="1:8" s="426" customFormat="1" ht="12.75" customHeight="1">
      <c r="A1210" s="505" t="s">
        <v>965</v>
      </c>
      <c r="B1210" s="506" t="s">
        <v>966</v>
      </c>
      <c r="C1210" s="502">
        <v>0</v>
      </c>
      <c r="D1210" s="499">
        <f t="shared" si="44"/>
        <v>0</v>
      </c>
      <c r="E1210" s="507"/>
      <c r="F1210" s="499"/>
      <c r="G1210" s="503">
        <f t="shared" si="45"/>
        <v>0</v>
      </c>
      <c r="H1210" s="503">
        <f t="shared" si="45"/>
        <v>0</v>
      </c>
    </row>
    <row r="1211" spans="1:8" s="426" customFormat="1" ht="12.75" customHeight="1">
      <c r="A1211" s="507" t="s">
        <v>967</v>
      </c>
      <c r="B1211" s="508" t="s">
        <v>968</v>
      </c>
      <c r="C1211" s="502">
        <v>0</v>
      </c>
      <c r="D1211" s="499">
        <f t="shared" si="44"/>
        <v>0</v>
      </c>
      <c r="E1211" s="507"/>
      <c r="F1211" s="499"/>
      <c r="G1211" s="503">
        <f t="shared" si="45"/>
        <v>0</v>
      </c>
      <c r="H1211" s="503">
        <f t="shared" si="45"/>
        <v>0</v>
      </c>
    </row>
    <row r="1212" spans="1:8" s="426" customFormat="1" ht="12.75" customHeight="1">
      <c r="A1212" s="507" t="s">
        <v>969</v>
      </c>
      <c r="B1212" s="508" t="s">
        <v>970</v>
      </c>
      <c r="C1212" s="502">
        <v>0</v>
      </c>
      <c r="D1212" s="499">
        <f t="shared" si="44"/>
        <v>0</v>
      </c>
      <c r="E1212" s="507"/>
      <c r="F1212" s="499"/>
      <c r="G1212" s="503">
        <f t="shared" si="45"/>
        <v>0</v>
      </c>
      <c r="H1212" s="503">
        <f t="shared" si="45"/>
        <v>0</v>
      </c>
    </row>
    <row r="1213" spans="1:8" s="426" customFormat="1" ht="12.75" customHeight="1">
      <c r="A1213" s="507" t="s">
        <v>971</v>
      </c>
      <c r="B1213" s="508" t="s">
        <v>972</v>
      </c>
      <c r="C1213" s="502">
        <v>0</v>
      </c>
      <c r="D1213" s="499">
        <f t="shared" ref="D1213:D1238" si="47">C1213</f>
        <v>0</v>
      </c>
      <c r="E1213" s="507"/>
      <c r="F1213" s="499"/>
      <c r="G1213" s="503">
        <f t="shared" ref="G1213:H1238" si="48">C1213+E1213</f>
        <v>0</v>
      </c>
      <c r="H1213" s="503">
        <f t="shared" si="48"/>
        <v>0</v>
      </c>
    </row>
    <row r="1214" spans="1:8" s="426" customFormat="1" ht="12.75" customHeight="1">
      <c r="A1214" s="507" t="s">
        <v>973</v>
      </c>
      <c r="B1214" s="508" t="s">
        <v>974</v>
      </c>
      <c r="C1214" s="502">
        <v>0</v>
      </c>
      <c r="D1214" s="499">
        <f t="shared" si="47"/>
        <v>0</v>
      </c>
      <c r="E1214" s="507"/>
      <c r="F1214" s="499"/>
      <c r="G1214" s="503">
        <f t="shared" si="48"/>
        <v>0</v>
      </c>
      <c r="H1214" s="503">
        <f t="shared" si="48"/>
        <v>0</v>
      </c>
    </row>
    <row r="1215" spans="1:8" s="426" customFormat="1" ht="12.75" customHeight="1">
      <c r="A1215" s="509" t="s">
        <v>975</v>
      </c>
      <c r="B1215" s="510" t="s">
        <v>976</v>
      </c>
      <c r="C1215" s="502">
        <v>0</v>
      </c>
      <c r="D1215" s="499">
        <f t="shared" si="47"/>
        <v>0</v>
      </c>
      <c r="E1215" s="509"/>
      <c r="F1215" s="499"/>
      <c r="G1215" s="503">
        <f t="shared" si="48"/>
        <v>0</v>
      </c>
      <c r="H1215" s="503">
        <f t="shared" si="48"/>
        <v>0</v>
      </c>
    </row>
    <row r="1216" spans="1:8" s="426" customFormat="1" ht="12.75" customHeight="1">
      <c r="A1216" s="509" t="s">
        <v>977</v>
      </c>
      <c r="B1216" s="511" t="s">
        <v>978</v>
      </c>
      <c r="C1216" s="502">
        <v>0</v>
      </c>
      <c r="D1216" s="499">
        <f t="shared" si="47"/>
        <v>0</v>
      </c>
      <c r="E1216" s="509"/>
      <c r="F1216" s="499"/>
      <c r="G1216" s="503">
        <f t="shared" si="48"/>
        <v>0</v>
      </c>
      <c r="H1216" s="503">
        <f t="shared" si="48"/>
        <v>0</v>
      </c>
    </row>
    <row r="1217" spans="1:9" s="426" customFormat="1" ht="12.75" customHeight="1">
      <c r="A1217" s="509" t="s">
        <v>979</v>
      </c>
      <c r="B1217" s="511" t="s">
        <v>980</v>
      </c>
      <c r="C1217" s="502">
        <v>0</v>
      </c>
      <c r="D1217" s="499">
        <f t="shared" si="47"/>
        <v>0</v>
      </c>
      <c r="E1217" s="512"/>
      <c r="F1217" s="499"/>
      <c r="G1217" s="503">
        <f t="shared" si="48"/>
        <v>0</v>
      </c>
      <c r="H1217" s="503">
        <f t="shared" si="48"/>
        <v>0</v>
      </c>
    </row>
    <row r="1218" spans="1:9" s="426" customFormat="1" ht="12.75" customHeight="1">
      <c r="A1218" s="509" t="s">
        <v>981</v>
      </c>
      <c r="B1218" s="511" t="s">
        <v>982</v>
      </c>
      <c r="C1218" s="502">
        <v>0</v>
      </c>
      <c r="D1218" s="499">
        <f t="shared" si="47"/>
        <v>0</v>
      </c>
      <c r="E1218" s="509"/>
      <c r="F1218" s="499"/>
      <c r="G1218" s="503">
        <f t="shared" si="48"/>
        <v>0</v>
      </c>
      <c r="H1218" s="503">
        <f t="shared" si="48"/>
        <v>0</v>
      </c>
    </row>
    <row r="1219" spans="1:9" s="426" customFormat="1" ht="12.75" customHeight="1">
      <c r="A1219" s="507" t="s">
        <v>983</v>
      </c>
      <c r="B1219" s="508" t="s">
        <v>984</v>
      </c>
      <c r="C1219" s="502">
        <v>0</v>
      </c>
      <c r="D1219" s="499">
        <f t="shared" si="47"/>
        <v>0</v>
      </c>
      <c r="E1219" s="507"/>
      <c r="F1219" s="499"/>
      <c r="G1219" s="503">
        <f t="shared" si="48"/>
        <v>0</v>
      </c>
      <c r="H1219" s="503">
        <f t="shared" si="48"/>
        <v>0</v>
      </c>
    </row>
    <row r="1220" spans="1:9" s="426" customFormat="1" ht="12.75" customHeight="1">
      <c r="A1220" s="507" t="s">
        <v>985</v>
      </c>
      <c r="B1220" s="508" t="s">
        <v>986</v>
      </c>
      <c r="C1220" s="502">
        <v>0</v>
      </c>
      <c r="D1220" s="499">
        <f t="shared" si="47"/>
        <v>0</v>
      </c>
      <c r="E1220" s="507"/>
      <c r="F1220" s="499"/>
      <c r="G1220" s="503">
        <f t="shared" si="48"/>
        <v>0</v>
      </c>
      <c r="H1220" s="503">
        <f t="shared" si="48"/>
        <v>0</v>
      </c>
    </row>
    <row r="1221" spans="1:9" s="426" customFormat="1" ht="12.75" customHeight="1">
      <c r="A1221" s="509" t="s">
        <v>987</v>
      </c>
      <c r="B1221" s="513" t="s">
        <v>988</v>
      </c>
      <c r="C1221" s="502">
        <v>0</v>
      </c>
      <c r="D1221" s="499">
        <f t="shared" si="47"/>
        <v>0</v>
      </c>
      <c r="E1221" s="509"/>
      <c r="F1221" s="499"/>
      <c r="G1221" s="503">
        <f t="shared" si="48"/>
        <v>0</v>
      </c>
      <c r="H1221" s="503">
        <f t="shared" si="48"/>
        <v>0</v>
      </c>
    </row>
    <row r="1222" spans="1:9" s="426" customFormat="1" ht="12.75" customHeight="1">
      <c r="A1222" s="509" t="s">
        <v>989</v>
      </c>
      <c r="B1222" s="511" t="s">
        <v>990</v>
      </c>
      <c r="C1222" s="502">
        <v>0</v>
      </c>
      <c r="D1222" s="499">
        <f t="shared" si="47"/>
        <v>0</v>
      </c>
      <c r="E1222" s="509"/>
      <c r="F1222" s="499"/>
      <c r="G1222" s="503">
        <f t="shared" si="48"/>
        <v>0</v>
      </c>
      <c r="H1222" s="503">
        <f t="shared" si="48"/>
        <v>0</v>
      </c>
    </row>
    <row r="1223" spans="1:9" s="426" customFormat="1" ht="12.75" customHeight="1">
      <c r="A1223" s="509" t="s">
        <v>991</v>
      </c>
      <c r="B1223" s="511" t="s">
        <v>992</v>
      </c>
      <c r="C1223" s="502">
        <v>0</v>
      </c>
      <c r="D1223" s="499">
        <f t="shared" si="47"/>
        <v>0</v>
      </c>
      <c r="E1223" s="509"/>
      <c r="F1223" s="499"/>
      <c r="G1223" s="503">
        <f t="shared" si="48"/>
        <v>0</v>
      </c>
      <c r="H1223" s="503">
        <f t="shared" si="48"/>
        <v>0</v>
      </c>
    </row>
    <row r="1224" spans="1:9" s="426" customFormat="1" ht="12.75" customHeight="1">
      <c r="A1224" s="509" t="s">
        <v>993</v>
      </c>
      <c r="B1224" s="511" t="s">
        <v>994</v>
      </c>
      <c r="C1224" s="502">
        <v>0</v>
      </c>
      <c r="D1224" s="499">
        <f t="shared" si="47"/>
        <v>0</v>
      </c>
      <c r="E1224" s="509"/>
      <c r="F1224" s="499"/>
      <c r="G1224" s="503">
        <f t="shared" si="48"/>
        <v>0</v>
      </c>
      <c r="H1224" s="503">
        <f t="shared" si="48"/>
        <v>0</v>
      </c>
    </row>
    <row r="1225" spans="1:9" s="426" customFormat="1" ht="12.75" customHeight="1">
      <c r="A1225" s="509" t="s">
        <v>995</v>
      </c>
      <c r="B1225" s="511" t="s">
        <v>996</v>
      </c>
      <c r="C1225" s="502">
        <v>0</v>
      </c>
      <c r="D1225" s="499">
        <f t="shared" si="47"/>
        <v>0</v>
      </c>
      <c r="E1225" s="509"/>
      <c r="F1225" s="499"/>
      <c r="G1225" s="503">
        <f t="shared" si="48"/>
        <v>0</v>
      </c>
      <c r="H1225" s="503">
        <f t="shared" si="48"/>
        <v>0</v>
      </c>
    </row>
    <row r="1226" spans="1:9" s="426" customFormat="1">
      <c r="A1226" s="507" t="s">
        <v>997</v>
      </c>
      <c r="B1226" s="508" t="s">
        <v>998</v>
      </c>
      <c r="C1226" s="502">
        <v>0</v>
      </c>
      <c r="D1226" s="499">
        <f t="shared" si="47"/>
        <v>0</v>
      </c>
      <c r="E1226" s="507"/>
      <c r="F1226" s="499"/>
      <c r="G1226" s="503">
        <f t="shared" si="48"/>
        <v>0</v>
      </c>
      <c r="H1226" s="503">
        <f t="shared" si="48"/>
        <v>0</v>
      </c>
    </row>
    <row r="1227" spans="1:9" s="426" customFormat="1">
      <c r="A1227" s="509" t="s">
        <v>999</v>
      </c>
      <c r="B1227" s="510" t="s">
        <v>1000</v>
      </c>
      <c r="C1227" s="502">
        <v>0</v>
      </c>
      <c r="D1227" s="499">
        <f t="shared" si="47"/>
        <v>0</v>
      </c>
      <c r="E1227" s="512"/>
      <c r="F1227" s="499"/>
      <c r="G1227" s="503">
        <f t="shared" si="48"/>
        <v>0</v>
      </c>
      <c r="H1227" s="503">
        <f t="shared" si="48"/>
        <v>0</v>
      </c>
    </row>
    <row r="1228" spans="1:9" s="426" customFormat="1">
      <c r="A1228" s="507" t="s">
        <v>1001</v>
      </c>
      <c r="B1228" s="508" t="s">
        <v>1002</v>
      </c>
      <c r="C1228" s="502">
        <v>0</v>
      </c>
      <c r="D1228" s="499">
        <f t="shared" si="47"/>
        <v>0</v>
      </c>
      <c r="E1228" s="507"/>
      <c r="F1228" s="499"/>
      <c r="G1228" s="503">
        <f t="shared" si="48"/>
        <v>0</v>
      </c>
      <c r="H1228" s="503">
        <f t="shared" si="48"/>
        <v>0</v>
      </c>
    </row>
    <row r="1229" spans="1:9" s="426" customFormat="1">
      <c r="A1229" s="507" t="s">
        <v>1003</v>
      </c>
      <c r="B1229" s="514" t="s">
        <v>1004</v>
      </c>
      <c r="C1229" s="502">
        <v>0</v>
      </c>
      <c r="D1229" s="499">
        <f t="shared" si="47"/>
        <v>0</v>
      </c>
      <c r="E1229" s="507"/>
      <c r="F1229" s="499"/>
      <c r="G1229" s="503">
        <f t="shared" si="48"/>
        <v>0</v>
      </c>
      <c r="H1229" s="503">
        <f t="shared" si="48"/>
        <v>0</v>
      </c>
      <c r="I1229" s="504"/>
    </row>
    <row r="1230" spans="1:9" s="426" customFormat="1" ht="12.75" customHeight="1">
      <c r="A1230" s="507" t="s">
        <v>1005</v>
      </c>
      <c r="B1230" s="514" t="s">
        <v>1006</v>
      </c>
      <c r="C1230" s="502">
        <v>0</v>
      </c>
      <c r="D1230" s="499">
        <f t="shared" si="47"/>
        <v>0</v>
      </c>
      <c r="E1230" s="507"/>
      <c r="F1230" s="499"/>
      <c r="G1230" s="503">
        <f t="shared" si="48"/>
        <v>0</v>
      </c>
      <c r="H1230" s="503">
        <f t="shared" si="48"/>
        <v>0</v>
      </c>
    </row>
    <row r="1231" spans="1:9" s="426" customFormat="1" ht="12.75" customHeight="1">
      <c r="A1231" s="507" t="s">
        <v>1528</v>
      </c>
      <c r="B1231" s="514" t="s">
        <v>1529</v>
      </c>
      <c r="C1231" s="497">
        <v>0</v>
      </c>
      <c r="D1231" s="498">
        <f t="shared" si="47"/>
        <v>0</v>
      </c>
      <c r="E1231" s="507">
        <v>175</v>
      </c>
      <c r="F1231" s="499">
        <f t="shared" ref="F1231:F1238" si="49">E1231</f>
        <v>175</v>
      </c>
      <c r="G1231" s="503">
        <f t="shared" si="48"/>
        <v>175</v>
      </c>
      <c r="H1231" s="503">
        <f t="shared" si="48"/>
        <v>175</v>
      </c>
    </row>
    <row r="1232" spans="1:9" s="426" customFormat="1">
      <c r="A1232" s="507" t="s">
        <v>1530</v>
      </c>
      <c r="B1232" s="514" t="s">
        <v>1531</v>
      </c>
      <c r="C1232" s="497">
        <v>0</v>
      </c>
      <c r="D1232" s="498">
        <f t="shared" si="47"/>
        <v>0</v>
      </c>
      <c r="E1232" s="507">
        <v>161</v>
      </c>
      <c r="F1232" s="499">
        <f t="shared" si="49"/>
        <v>161</v>
      </c>
      <c r="G1232" s="503">
        <f t="shared" si="48"/>
        <v>161</v>
      </c>
      <c r="H1232" s="503">
        <f t="shared" si="48"/>
        <v>161</v>
      </c>
    </row>
    <row r="1233" spans="1:8" s="426" customFormat="1">
      <c r="A1233" s="507">
        <v>9183</v>
      </c>
      <c r="B1233" s="514" t="s">
        <v>1532</v>
      </c>
      <c r="C1233" s="507">
        <v>22</v>
      </c>
      <c r="D1233" s="498">
        <f t="shared" si="47"/>
        <v>22</v>
      </c>
      <c r="E1233" s="507"/>
      <c r="F1233" s="499">
        <f t="shared" si="49"/>
        <v>0</v>
      </c>
      <c r="G1233" s="503">
        <f t="shared" si="48"/>
        <v>22</v>
      </c>
      <c r="H1233" s="503">
        <f t="shared" si="48"/>
        <v>22</v>
      </c>
    </row>
    <row r="1234" spans="1:8" s="426" customFormat="1">
      <c r="A1234" s="507" t="s">
        <v>321</v>
      </c>
      <c r="B1234" s="514" t="s">
        <v>322</v>
      </c>
      <c r="C1234" s="507">
        <v>1</v>
      </c>
      <c r="D1234" s="499">
        <f t="shared" si="47"/>
        <v>1</v>
      </c>
      <c r="E1234" s="507"/>
      <c r="F1234" s="499">
        <f t="shared" si="49"/>
        <v>0</v>
      </c>
      <c r="G1234" s="503">
        <f t="shared" si="48"/>
        <v>1</v>
      </c>
      <c r="H1234" s="503">
        <f t="shared" si="48"/>
        <v>1</v>
      </c>
    </row>
    <row r="1235" spans="1:8" s="426" customFormat="1">
      <c r="A1235" s="507" t="s">
        <v>1533</v>
      </c>
      <c r="B1235" s="514" t="s">
        <v>1534</v>
      </c>
      <c r="C1235" s="507">
        <v>1</v>
      </c>
      <c r="D1235" s="499">
        <f t="shared" si="47"/>
        <v>1</v>
      </c>
      <c r="E1235" s="507"/>
      <c r="F1235" s="499">
        <f t="shared" si="49"/>
        <v>0</v>
      </c>
      <c r="G1235" s="503">
        <f t="shared" si="48"/>
        <v>1</v>
      </c>
      <c r="H1235" s="503">
        <f t="shared" si="48"/>
        <v>1</v>
      </c>
    </row>
    <row r="1236" spans="1:8" s="426" customFormat="1">
      <c r="A1236" s="507" t="s">
        <v>1535</v>
      </c>
      <c r="B1236" s="514" t="s">
        <v>1536</v>
      </c>
      <c r="C1236" s="507">
        <v>1</v>
      </c>
      <c r="D1236" s="499">
        <f t="shared" si="47"/>
        <v>1</v>
      </c>
      <c r="E1236" s="507"/>
      <c r="F1236" s="499">
        <f t="shared" si="49"/>
        <v>0</v>
      </c>
      <c r="G1236" s="503">
        <f t="shared" si="48"/>
        <v>1</v>
      </c>
      <c r="H1236" s="503">
        <f t="shared" si="48"/>
        <v>1</v>
      </c>
    </row>
    <row r="1237" spans="1:8" s="426" customFormat="1">
      <c r="A1237" s="507" t="s">
        <v>1537</v>
      </c>
      <c r="B1237" s="514" t="s">
        <v>1538</v>
      </c>
      <c r="C1237" s="507">
        <v>3</v>
      </c>
      <c r="D1237" s="499">
        <f t="shared" si="47"/>
        <v>3</v>
      </c>
      <c r="E1237" s="507"/>
      <c r="F1237" s="499">
        <f t="shared" si="49"/>
        <v>0</v>
      </c>
      <c r="G1237" s="503">
        <f t="shared" si="48"/>
        <v>3</v>
      </c>
      <c r="H1237" s="503">
        <f t="shared" si="48"/>
        <v>3</v>
      </c>
    </row>
    <row r="1238" spans="1:8" s="426" customFormat="1">
      <c r="A1238" s="521" t="s">
        <v>525</v>
      </c>
      <c r="B1238" s="514" t="s">
        <v>1539</v>
      </c>
      <c r="C1238" s="507">
        <v>7</v>
      </c>
      <c r="D1238" s="498">
        <f t="shared" si="47"/>
        <v>7</v>
      </c>
      <c r="E1238" s="507"/>
      <c r="F1238" s="499">
        <f t="shared" si="49"/>
        <v>0</v>
      </c>
      <c r="G1238" s="503">
        <f t="shared" si="48"/>
        <v>7</v>
      </c>
      <c r="H1238" s="503">
        <f t="shared" si="48"/>
        <v>7</v>
      </c>
    </row>
    <row r="1239" spans="1:8" s="426" customFormat="1">
      <c r="A1239" s="522"/>
      <c r="B1239" s="588"/>
      <c r="C1239" s="507"/>
      <c r="D1239" s="586"/>
      <c r="E1239" s="507"/>
      <c r="F1239" s="586"/>
      <c r="G1239" s="587"/>
      <c r="H1239" s="587"/>
    </row>
    <row r="1240" spans="1:8" s="426" customFormat="1" ht="12.75" customHeight="1">
      <c r="A1240" s="523" t="s">
        <v>3068</v>
      </c>
      <c r="B1240" s="524"/>
      <c r="C1240" s="502"/>
      <c r="D1240" s="499"/>
      <c r="E1240" s="490"/>
      <c r="F1240" s="499"/>
      <c r="G1240" s="503"/>
      <c r="H1240" s="503"/>
    </row>
    <row r="1241" spans="1:8" s="426" customFormat="1" ht="12.75" customHeight="1">
      <c r="A1241" s="525" t="s">
        <v>3069</v>
      </c>
      <c r="B1241" s="526" t="s">
        <v>3070</v>
      </c>
      <c r="C1241" s="502"/>
      <c r="D1241" s="499"/>
      <c r="E1241" s="490"/>
      <c r="F1241" s="499"/>
      <c r="G1241" s="503"/>
      <c r="H1241" s="503"/>
    </row>
    <row r="1242" spans="1:8" s="426" customFormat="1" ht="12.75" customHeight="1">
      <c r="A1242" s="525" t="s">
        <v>3071</v>
      </c>
      <c r="B1242" s="526" t="s">
        <v>3072</v>
      </c>
      <c r="C1242" s="502"/>
      <c r="D1242" s="499"/>
      <c r="E1242" s="490"/>
      <c r="F1242" s="499"/>
      <c r="G1242" s="503"/>
      <c r="H1242" s="503"/>
    </row>
    <row r="1243" spans="1:8" s="426" customFormat="1" ht="12.75" customHeight="1">
      <c r="A1243" s="525" t="s">
        <v>3073</v>
      </c>
      <c r="B1243" s="526" t="s">
        <v>3074</v>
      </c>
      <c r="C1243" s="502"/>
      <c r="D1243" s="499"/>
      <c r="E1243" s="490"/>
      <c r="F1243" s="499"/>
      <c r="G1243" s="503"/>
      <c r="H1243" s="503"/>
    </row>
    <row r="1244" spans="1:8" s="426" customFormat="1" ht="12.75" customHeight="1">
      <c r="A1244" s="525" t="s">
        <v>3075</v>
      </c>
      <c r="B1244" s="526" t="s">
        <v>3076</v>
      </c>
      <c r="C1244" s="502"/>
      <c r="D1244" s="499"/>
      <c r="E1244" s="490"/>
      <c r="F1244" s="499"/>
      <c r="G1244" s="503"/>
      <c r="H1244" s="503"/>
    </row>
    <row r="1245" spans="1:8" s="426" customFormat="1" ht="12.75" customHeight="1">
      <c r="A1245" s="525" t="s">
        <v>3077</v>
      </c>
      <c r="B1245" s="526" t="s">
        <v>3078</v>
      </c>
      <c r="C1245" s="502"/>
      <c r="D1245" s="499"/>
      <c r="E1245" s="490"/>
      <c r="F1245" s="499"/>
      <c r="G1245" s="503"/>
      <c r="H1245" s="503"/>
    </row>
    <row r="1246" spans="1:8" s="426" customFormat="1" ht="12.75" customHeight="1">
      <c r="A1246" s="525" t="s">
        <v>3079</v>
      </c>
      <c r="B1246" s="526" t="s">
        <v>3080</v>
      </c>
      <c r="C1246" s="502"/>
      <c r="D1246" s="499"/>
      <c r="E1246" s="490"/>
      <c r="F1246" s="499"/>
      <c r="G1246" s="503"/>
      <c r="H1246" s="503"/>
    </row>
    <row r="1247" spans="1:8" s="426" customFormat="1" ht="12.75" customHeight="1">
      <c r="A1247" s="525" t="s">
        <v>3081</v>
      </c>
      <c r="B1247" s="526" t="s">
        <v>3082</v>
      </c>
      <c r="C1247" s="502"/>
      <c r="D1247" s="499"/>
      <c r="E1247" s="490"/>
      <c r="F1247" s="499"/>
      <c r="G1247" s="503"/>
      <c r="H1247" s="503"/>
    </row>
    <row r="1248" spans="1:8" s="426" customFormat="1" ht="12.75" customHeight="1">
      <c r="A1248" s="525" t="s">
        <v>3083</v>
      </c>
      <c r="B1248" s="526" t="s">
        <v>2274</v>
      </c>
      <c r="C1248" s="502"/>
      <c r="D1248" s="499"/>
      <c r="E1248" s="490"/>
      <c r="F1248" s="499"/>
      <c r="G1248" s="503"/>
      <c r="H1248" s="503"/>
    </row>
    <row r="1249" spans="1:13" s="426" customFormat="1" ht="12.75" customHeight="1">
      <c r="A1249" s="525" t="s">
        <v>2275</v>
      </c>
      <c r="B1249" s="526" t="s">
        <v>2276</v>
      </c>
      <c r="C1249" s="502"/>
      <c r="D1249" s="499"/>
      <c r="E1249" s="490"/>
      <c r="F1249" s="499"/>
      <c r="G1249" s="503"/>
      <c r="H1249" s="503"/>
      <c r="I1249" s="504"/>
      <c r="J1249" s="504"/>
      <c r="K1249" s="504"/>
      <c r="L1249" s="504"/>
      <c r="M1249" s="504"/>
    </row>
    <row r="1250" spans="1:13" s="426" customFormat="1" ht="12.75" customHeight="1">
      <c r="A1250" s="525" t="s">
        <v>2277</v>
      </c>
      <c r="B1250" s="526" t="s">
        <v>2278</v>
      </c>
      <c r="C1250" s="502"/>
      <c r="D1250" s="499"/>
      <c r="E1250" s="490"/>
      <c r="F1250" s="499"/>
      <c r="G1250" s="503"/>
      <c r="H1250" s="503"/>
    </row>
    <row r="1251" spans="1:13" s="426" customFormat="1" ht="12.75" customHeight="1">
      <c r="A1251" s="525" t="s">
        <v>2279</v>
      </c>
      <c r="B1251" s="526" t="s">
        <v>2280</v>
      </c>
      <c r="C1251" s="502"/>
      <c r="D1251" s="499"/>
      <c r="E1251" s="490"/>
      <c r="F1251" s="499"/>
      <c r="G1251" s="503"/>
      <c r="H1251" s="503"/>
    </row>
    <row r="1252" spans="1:13" s="426" customFormat="1" ht="12.75" customHeight="1">
      <c r="A1252" s="525" t="s">
        <v>2281</v>
      </c>
      <c r="B1252" s="526" t="s">
        <v>1948</v>
      </c>
      <c r="C1252" s="502"/>
      <c r="D1252" s="499"/>
      <c r="E1252" s="490"/>
      <c r="F1252" s="499"/>
      <c r="G1252" s="503"/>
      <c r="H1252" s="503"/>
      <c r="J1252" s="504"/>
      <c r="K1252" s="504"/>
      <c r="L1252" s="504"/>
    </row>
    <row r="1253" spans="1:13" s="426" customFormat="1" ht="12.75" customHeight="1">
      <c r="A1253" s="523" t="s">
        <v>1949</v>
      </c>
      <c r="B1253" s="527"/>
      <c r="C1253" s="502"/>
      <c r="D1253" s="499"/>
      <c r="E1253" s="490"/>
      <c r="F1253" s="499"/>
      <c r="G1253" s="528"/>
      <c r="H1253" s="529"/>
    </row>
    <row r="1254" spans="1:13">
      <c r="A1254" s="135" t="s">
        <v>1950</v>
      </c>
      <c r="B1254" s="161"/>
      <c r="C1254" s="449">
        <f t="shared" ref="C1254:H1254" si="50">SUM(C1020,C959)</f>
        <v>3871</v>
      </c>
      <c r="D1254" s="449">
        <f t="shared" si="50"/>
        <v>3871</v>
      </c>
      <c r="E1254" s="449">
        <f t="shared" si="50"/>
        <v>16816</v>
      </c>
      <c r="F1254" s="449">
        <f t="shared" si="50"/>
        <v>16816</v>
      </c>
      <c r="G1254" s="449">
        <f t="shared" si="50"/>
        <v>20687</v>
      </c>
      <c r="H1254" s="449">
        <f t="shared" si="50"/>
        <v>20687</v>
      </c>
    </row>
    <row r="1255" spans="1:13" ht="12.75" customHeight="1">
      <c r="A1255" s="756" t="s">
        <v>1951</v>
      </c>
      <c r="B1255" s="756"/>
      <c r="C1255" s="756"/>
      <c r="D1255" s="756"/>
      <c r="E1255" s="756"/>
      <c r="F1255" s="756"/>
      <c r="G1255" s="756"/>
      <c r="H1255" s="756"/>
    </row>
    <row r="1256" spans="1:13" ht="12.75" customHeight="1">
      <c r="A1256" s="756" t="s">
        <v>1952</v>
      </c>
      <c r="B1256" s="756"/>
      <c r="C1256" s="756"/>
      <c r="D1256" s="756"/>
      <c r="E1256" s="756"/>
      <c r="F1256" s="756"/>
      <c r="G1256" s="756"/>
      <c r="H1256" s="756"/>
    </row>
    <row r="1258" spans="1:13">
      <c r="A1258" s="535"/>
      <c r="B1258" s="536" t="s">
        <v>2698</v>
      </c>
      <c r="C1258" s="537">
        <f>[14]Kadar.ode.!C1254</f>
        <v>0</v>
      </c>
      <c r="D1258" s="538"/>
      <c r="E1258" s="538"/>
      <c r="F1258" s="538"/>
      <c r="G1258" s="539"/>
      <c r="H1258" s="556"/>
    </row>
    <row r="1259" spans="1:13">
      <c r="A1259" s="535"/>
      <c r="B1259" s="536" t="s">
        <v>2700</v>
      </c>
      <c r="C1259" s="537">
        <f>[14]Kadar.ode.!C1255</f>
        <v>0</v>
      </c>
      <c r="D1259" s="538"/>
      <c r="E1259" s="538"/>
      <c r="F1259" s="538"/>
      <c r="G1259" s="539"/>
      <c r="H1259" s="556"/>
    </row>
    <row r="1260" spans="1:13">
      <c r="A1260" s="535"/>
      <c r="B1260" s="536"/>
      <c r="C1260" s="537"/>
      <c r="D1260" s="538"/>
      <c r="E1260" s="538"/>
      <c r="F1260" s="538"/>
      <c r="G1260" s="539"/>
      <c r="H1260" s="556"/>
    </row>
    <row r="1261" spans="1:13" ht="14.25">
      <c r="A1261" s="535"/>
      <c r="B1261" s="536" t="s">
        <v>2704</v>
      </c>
      <c r="C1261" s="540" t="s">
        <v>3476</v>
      </c>
      <c r="D1261" s="541"/>
      <c r="E1261" s="541"/>
      <c r="F1261" s="541"/>
      <c r="G1261" s="542"/>
      <c r="H1261" s="556"/>
    </row>
    <row r="1262" spans="1:13" ht="14.25">
      <c r="A1262" s="535"/>
      <c r="B1262" s="536" t="s">
        <v>3057</v>
      </c>
      <c r="C1262" s="540" t="s">
        <v>1544</v>
      </c>
      <c r="D1262" s="541"/>
      <c r="E1262" s="541"/>
      <c r="F1262" s="541"/>
      <c r="G1262" s="542"/>
      <c r="H1262" s="556"/>
    </row>
    <row r="1263" spans="1:13" ht="15.75">
      <c r="A1263" s="557"/>
      <c r="B1263" s="557"/>
      <c r="C1263" s="557"/>
      <c r="D1263" s="557"/>
      <c r="E1263" s="557"/>
      <c r="F1263" s="557"/>
      <c r="G1263" s="558"/>
      <c r="H1263" s="558"/>
    </row>
    <row r="1264" spans="1:13" ht="12.75" customHeight="1" thickBot="1">
      <c r="A1264" s="748" t="s">
        <v>3065</v>
      </c>
      <c r="B1264" s="748" t="s">
        <v>3066</v>
      </c>
      <c r="C1264" s="750" t="s">
        <v>3060</v>
      </c>
      <c r="D1264" s="750"/>
      <c r="E1264" s="750" t="s">
        <v>3061</v>
      </c>
      <c r="F1264" s="750"/>
      <c r="G1264" s="750" t="s">
        <v>3008</v>
      </c>
      <c r="H1264" s="750"/>
    </row>
    <row r="1265" spans="1:8" ht="35.25" thickTop="1" thickBot="1">
      <c r="A1265" s="748"/>
      <c r="B1265" s="748"/>
      <c r="C1265" s="544" t="s">
        <v>3037</v>
      </c>
      <c r="D1265" s="544" t="s">
        <v>3038</v>
      </c>
      <c r="E1265" s="544" t="s">
        <v>3037</v>
      </c>
      <c r="F1265" s="544" t="s">
        <v>3038</v>
      </c>
      <c r="G1265" s="544" t="s">
        <v>3037</v>
      </c>
      <c r="H1265" s="544" t="s">
        <v>3038</v>
      </c>
    </row>
    <row r="1266" spans="1:8" ht="15.75" thickTop="1">
      <c r="A1266" s="559"/>
      <c r="B1266" s="494" t="s">
        <v>3474</v>
      </c>
      <c r="C1266" s="449">
        <f t="shared" ref="C1266:H1266" si="51">SUM(C1268:C1412)</f>
        <v>0</v>
      </c>
      <c r="D1266" s="449">
        <f t="shared" si="51"/>
        <v>0</v>
      </c>
      <c r="E1266" s="449">
        <f t="shared" si="51"/>
        <v>1528</v>
      </c>
      <c r="F1266" s="449">
        <f t="shared" si="51"/>
        <v>1545</v>
      </c>
      <c r="G1266" s="449">
        <f t="shared" si="51"/>
        <v>1528</v>
      </c>
      <c r="H1266" s="449">
        <f t="shared" si="51"/>
        <v>1545</v>
      </c>
    </row>
    <row r="1267" spans="1:8">
      <c r="A1267" s="560"/>
      <c r="B1267" s="561"/>
      <c r="C1267" s="548"/>
      <c r="D1267" s="548"/>
      <c r="E1267" s="548"/>
      <c r="F1267" s="548"/>
      <c r="G1267" s="548"/>
      <c r="H1267" s="548"/>
    </row>
    <row r="1268" spans="1:8">
      <c r="A1268" s="444" t="s">
        <v>4141</v>
      </c>
      <c r="B1268" s="548" t="s">
        <v>1549</v>
      </c>
      <c r="C1268" s="548"/>
      <c r="E1268" s="545">
        <v>7</v>
      </c>
      <c r="F1268" s="545">
        <v>7</v>
      </c>
      <c r="G1268" s="546">
        <f>C1268+E1268</f>
        <v>7</v>
      </c>
      <c r="H1268" s="546">
        <f>D1268+F1268</f>
        <v>7</v>
      </c>
    </row>
    <row r="1269" spans="1:8" ht="25.5">
      <c r="A1269" s="444" t="s">
        <v>1550</v>
      </c>
      <c r="B1269" s="440" t="s">
        <v>1551</v>
      </c>
      <c r="C1269" s="548"/>
      <c r="D1269" s="548"/>
      <c r="E1269" s="545">
        <v>2</v>
      </c>
      <c r="F1269" s="545">
        <v>2</v>
      </c>
      <c r="G1269" s="546">
        <f t="shared" ref="G1269:H1332" si="52">C1269+E1269</f>
        <v>2</v>
      </c>
      <c r="H1269" s="546">
        <f t="shared" si="52"/>
        <v>2</v>
      </c>
    </row>
    <row r="1270" spans="1:8" ht="25.5">
      <c r="A1270" s="444" t="s">
        <v>1552</v>
      </c>
      <c r="B1270" s="440" t="s">
        <v>1802</v>
      </c>
      <c r="C1270" s="548"/>
      <c r="D1270" s="548"/>
      <c r="E1270" s="545">
        <v>2</v>
      </c>
      <c r="F1270" s="545">
        <v>2</v>
      </c>
      <c r="G1270" s="546">
        <f t="shared" si="52"/>
        <v>2</v>
      </c>
      <c r="H1270" s="546">
        <f t="shared" si="52"/>
        <v>2</v>
      </c>
    </row>
    <row r="1271" spans="1:8">
      <c r="A1271" s="444" t="s">
        <v>1803</v>
      </c>
      <c r="B1271" s="440" t="s">
        <v>1804</v>
      </c>
      <c r="C1271" s="548"/>
      <c r="D1271" s="548"/>
      <c r="E1271" s="545">
        <v>5</v>
      </c>
      <c r="F1271" s="545">
        <v>5</v>
      </c>
      <c r="G1271" s="546">
        <f t="shared" si="52"/>
        <v>5</v>
      </c>
      <c r="H1271" s="546">
        <f t="shared" si="52"/>
        <v>5</v>
      </c>
    </row>
    <row r="1272" spans="1:8" ht="25.5">
      <c r="A1272" s="444" t="s">
        <v>1009</v>
      </c>
      <c r="B1272" s="440" t="s">
        <v>1805</v>
      </c>
      <c r="C1272" s="548"/>
      <c r="D1272" s="548"/>
      <c r="E1272" s="545">
        <v>123</v>
      </c>
      <c r="F1272" s="545">
        <v>125</v>
      </c>
      <c r="G1272" s="546">
        <f t="shared" si="52"/>
        <v>123</v>
      </c>
      <c r="H1272" s="546">
        <f t="shared" si="52"/>
        <v>125</v>
      </c>
    </row>
    <row r="1273" spans="1:8" ht="25.5">
      <c r="A1273" s="444" t="s">
        <v>1806</v>
      </c>
      <c r="B1273" s="440" t="s">
        <v>1807</v>
      </c>
      <c r="C1273" s="548"/>
      <c r="D1273" s="548"/>
      <c r="E1273" s="545">
        <v>4</v>
      </c>
      <c r="F1273" s="545">
        <v>4</v>
      </c>
      <c r="G1273" s="546">
        <f t="shared" si="52"/>
        <v>4</v>
      </c>
      <c r="H1273" s="546">
        <f t="shared" si="52"/>
        <v>4</v>
      </c>
    </row>
    <row r="1274" spans="1:8">
      <c r="A1274" s="444" t="s">
        <v>1808</v>
      </c>
      <c r="B1274" s="440" t="s">
        <v>1809</v>
      </c>
      <c r="C1274" s="548"/>
      <c r="D1274" s="548"/>
      <c r="E1274" s="545">
        <v>4</v>
      </c>
      <c r="F1274" s="545">
        <v>4</v>
      </c>
      <c r="G1274" s="546">
        <f t="shared" si="52"/>
        <v>4</v>
      </c>
      <c r="H1274" s="546">
        <f t="shared" si="52"/>
        <v>4</v>
      </c>
    </row>
    <row r="1275" spans="1:8">
      <c r="A1275" s="444" t="s">
        <v>1810</v>
      </c>
      <c r="B1275" s="440" t="s">
        <v>1811</v>
      </c>
      <c r="C1275" s="548"/>
      <c r="D1275" s="548"/>
      <c r="E1275" s="545">
        <v>1</v>
      </c>
      <c r="F1275" s="545">
        <v>1</v>
      </c>
      <c r="G1275" s="546">
        <f t="shared" si="52"/>
        <v>1</v>
      </c>
      <c r="H1275" s="546">
        <f t="shared" si="52"/>
        <v>1</v>
      </c>
    </row>
    <row r="1276" spans="1:8">
      <c r="A1276" s="444" t="s">
        <v>1812</v>
      </c>
      <c r="B1276" s="440" t="s">
        <v>1813</v>
      </c>
      <c r="C1276" s="548"/>
      <c r="D1276" s="548"/>
      <c r="E1276" s="545">
        <v>15</v>
      </c>
      <c r="F1276" s="545">
        <v>15</v>
      </c>
      <c r="G1276" s="546">
        <f t="shared" si="52"/>
        <v>15</v>
      </c>
      <c r="H1276" s="546">
        <f t="shared" si="52"/>
        <v>15</v>
      </c>
    </row>
    <row r="1277" spans="1:8">
      <c r="A1277" s="444" t="s">
        <v>1814</v>
      </c>
      <c r="B1277" s="440" t="s">
        <v>1815</v>
      </c>
      <c r="C1277" s="548"/>
      <c r="D1277" s="548"/>
      <c r="E1277" s="545">
        <v>14</v>
      </c>
      <c r="F1277" s="545">
        <v>15</v>
      </c>
      <c r="G1277" s="546">
        <f t="shared" si="52"/>
        <v>14</v>
      </c>
      <c r="H1277" s="546">
        <f t="shared" si="52"/>
        <v>15</v>
      </c>
    </row>
    <row r="1278" spans="1:8">
      <c r="A1278" s="444" t="s">
        <v>579</v>
      </c>
      <c r="B1278" s="440" t="s">
        <v>1816</v>
      </c>
      <c r="C1278" s="548"/>
      <c r="D1278" s="548"/>
      <c r="E1278" s="545">
        <v>24</v>
      </c>
      <c r="F1278" s="545">
        <v>25</v>
      </c>
      <c r="G1278" s="546">
        <f t="shared" si="52"/>
        <v>24</v>
      </c>
      <c r="H1278" s="546">
        <f t="shared" si="52"/>
        <v>25</v>
      </c>
    </row>
    <row r="1279" spans="1:8">
      <c r="A1279" s="444" t="s">
        <v>1817</v>
      </c>
      <c r="B1279" s="440" t="s">
        <v>1818</v>
      </c>
      <c r="C1279" s="548"/>
      <c r="D1279" s="548"/>
      <c r="E1279" s="545"/>
      <c r="F1279" s="545"/>
      <c r="G1279" s="546">
        <f t="shared" si="52"/>
        <v>0</v>
      </c>
      <c r="H1279" s="546">
        <f t="shared" si="52"/>
        <v>0</v>
      </c>
    </row>
    <row r="1280" spans="1:8">
      <c r="A1280" s="444" t="s">
        <v>1819</v>
      </c>
      <c r="B1280" s="440" t="s">
        <v>1820</v>
      </c>
      <c r="C1280" s="548"/>
      <c r="D1280" s="548"/>
      <c r="E1280" s="545">
        <v>3</v>
      </c>
      <c r="F1280" s="545">
        <v>3</v>
      </c>
      <c r="G1280" s="546">
        <f t="shared" si="52"/>
        <v>3</v>
      </c>
      <c r="H1280" s="546">
        <f t="shared" si="52"/>
        <v>3</v>
      </c>
    </row>
    <row r="1281" spans="1:8">
      <c r="A1281" s="444" t="s">
        <v>1821</v>
      </c>
      <c r="B1281" s="440" t="s">
        <v>1822</v>
      </c>
      <c r="C1281" s="548"/>
      <c r="D1281" s="548"/>
      <c r="E1281" s="545">
        <v>2</v>
      </c>
      <c r="F1281" s="545">
        <v>2</v>
      </c>
      <c r="G1281" s="546">
        <f t="shared" si="52"/>
        <v>2</v>
      </c>
      <c r="H1281" s="546">
        <f t="shared" si="52"/>
        <v>2</v>
      </c>
    </row>
    <row r="1282" spans="1:8">
      <c r="A1282" s="444" t="s">
        <v>1823</v>
      </c>
      <c r="B1282" s="440" t="s">
        <v>1824</v>
      </c>
      <c r="C1282" s="548"/>
      <c r="D1282" s="548"/>
      <c r="E1282" s="545">
        <v>5</v>
      </c>
      <c r="F1282" s="545">
        <v>5</v>
      </c>
      <c r="G1282" s="546">
        <f t="shared" si="52"/>
        <v>5</v>
      </c>
      <c r="H1282" s="546">
        <f t="shared" si="52"/>
        <v>5</v>
      </c>
    </row>
    <row r="1283" spans="1:8">
      <c r="A1283" s="444" t="s">
        <v>1825</v>
      </c>
      <c r="B1283" s="440" t="s">
        <v>1826</v>
      </c>
      <c r="C1283" s="548"/>
      <c r="D1283" s="548"/>
      <c r="E1283" s="545"/>
      <c r="F1283" s="545"/>
      <c r="G1283" s="546">
        <f t="shared" si="52"/>
        <v>0</v>
      </c>
      <c r="H1283" s="546">
        <f t="shared" si="52"/>
        <v>0</v>
      </c>
    </row>
    <row r="1284" spans="1:8">
      <c r="A1284" s="444" t="s">
        <v>1827</v>
      </c>
      <c r="B1284" s="440" t="s">
        <v>1828</v>
      </c>
      <c r="C1284" s="548"/>
      <c r="D1284" s="548"/>
      <c r="E1284" s="545">
        <v>19</v>
      </c>
      <c r="F1284" s="545">
        <v>19</v>
      </c>
      <c r="G1284" s="546">
        <f t="shared" si="52"/>
        <v>19</v>
      </c>
      <c r="H1284" s="546">
        <f t="shared" si="52"/>
        <v>19</v>
      </c>
    </row>
    <row r="1285" spans="1:8" ht="25.5">
      <c r="A1285" s="444" t="s">
        <v>1829</v>
      </c>
      <c r="B1285" s="440" t="s">
        <v>1830</v>
      </c>
      <c r="C1285" s="548"/>
      <c r="D1285" s="548"/>
      <c r="E1285" s="545">
        <v>1</v>
      </c>
      <c r="F1285" s="545">
        <v>1</v>
      </c>
      <c r="G1285" s="546">
        <f t="shared" si="52"/>
        <v>1</v>
      </c>
      <c r="H1285" s="546">
        <f t="shared" si="52"/>
        <v>1</v>
      </c>
    </row>
    <row r="1286" spans="1:8" ht="25.5">
      <c r="A1286" s="444" t="s">
        <v>1831</v>
      </c>
      <c r="B1286" s="440" t="s">
        <v>1832</v>
      </c>
      <c r="C1286" s="548"/>
      <c r="D1286" s="548"/>
      <c r="E1286" s="545">
        <v>3</v>
      </c>
      <c r="F1286" s="545">
        <v>3</v>
      </c>
      <c r="G1286" s="546">
        <f t="shared" si="52"/>
        <v>3</v>
      </c>
      <c r="H1286" s="546">
        <f t="shared" si="52"/>
        <v>3</v>
      </c>
    </row>
    <row r="1287" spans="1:8" ht="25.5">
      <c r="A1287" s="444" t="s">
        <v>1833</v>
      </c>
      <c r="B1287" s="440" t="s">
        <v>1834</v>
      </c>
      <c r="C1287" s="548"/>
      <c r="D1287" s="548"/>
      <c r="E1287" s="545">
        <v>223</v>
      </c>
      <c r="F1287" s="545">
        <v>225</v>
      </c>
      <c r="G1287" s="546">
        <f t="shared" si="52"/>
        <v>223</v>
      </c>
      <c r="H1287" s="546">
        <f t="shared" si="52"/>
        <v>225</v>
      </c>
    </row>
    <row r="1288" spans="1:8" ht="25.5">
      <c r="A1288" s="444" t="s">
        <v>3941</v>
      </c>
      <c r="B1288" s="440" t="s">
        <v>3942</v>
      </c>
      <c r="C1288" s="548"/>
      <c r="D1288" s="548"/>
      <c r="E1288" s="545">
        <v>16</v>
      </c>
      <c r="F1288" s="545">
        <v>16</v>
      </c>
      <c r="G1288" s="546">
        <f t="shared" si="52"/>
        <v>16</v>
      </c>
      <c r="H1288" s="546">
        <f t="shared" si="52"/>
        <v>16</v>
      </c>
    </row>
    <row r="1289" spans="1:8">
      <c r="A1289" s="444" t="s">
        <v>3943</v>
      </c>
      <c r="B1289" s="440" t="s">
        <v>3944</v>
      </c>
      <c r="C1289" s="548"/>
      <c r="D1289" s="548"/>
      <c r="E1289" s="545">
        <v>47</v>
      </c>
      <c r="F1289" s="545">
        <v>47</v>
      </c>
      <c r="G1289" s="546">
        <f t="shared" si="52"/>
        <v>47</v>
      </c>
      <c r="H1289" s="546">
        <f t="shared" si="52"/>
        <v>47</v>
      </c>
    </row>
    <row r="1290" spans="1:8">
      <c r="A1290" s="444" t="s">
        <v>3945</v>
      </c>
      <c r="B1290" s="440" t="s">
        <v>3946</v>
      </c>
      <c r="C1290" s="548"/>
      <c r="D1290" s="548"/>
      <c r="E1290" s="545">
        <v>5</v>
      </c>
      <c r="F1290" s="545">
        <v>5</v>
      </c>
      <c r="G1290" s="546">
        <f t="shared" si="52"/>
        <v>5</v>
      </c>
      <c r="H1290" s="546">
        <f t="shared" si="52"/>
        <v>5</v>
      </c>
    </row>
    <row r="1291" spans="1:8">
      <c r="A1291" s="444" t="s">
        <v>3947</v>
      </c>
      <c r="B1291" s="440" t="s">
        <v>3948</v>
      </c>
      <c r="C1291" s="548"/>
      <c r="D1291" s="548"/>
      <c r="E1291" s="545">
        <v>3</v>
      </c>
      <c r="F1291" s="545">
        <v>3</v>
      </c>
      <c r="G1291" s="546">
        <f t="shared" si="52"/>
        <v>3</v>
      </c>
      <c r="H1291" s="546">
        <f t="shared" si="52"/>
        <v>3</v>
      </c>
    </row>
    <row r="1292" spans="1:8" ht="25.5">
      <c r="A1292" s="444" t="s">
        <v>3949</v>
      </c>
      <c r="B1292" s="440" t="s">
        <v>3950</v>
      </c>
      <c r="C1292" s="548"/>
      <c r="D1292" s="548"/>
      <c r="E1292" s="545">
        <v>2</v>
      </c>
      <c r="F1292" s="545">
        <v>2</v>
      </c>
      <c r="G1292" s="546">
        <f t="shared" si="52"/>
        <v>2</v>
      </c>
      <c r="H1292" s="546">
        <f t="shared" si="52"/>
        <v>2</v>
      </c>
    </row>
    <row r="1293" spans="1:8">
      <c r="A1293" s="444" t="s">
        <v>3951</v>
      </c>
      <c r="B1293" s="440" t="s">
        <v>3952</v>
      </c>
      <c r="C1293" s="548"/>
      <c r="D1293" s="548"/>
      <c r="E1293" s="545">
        <v>5</v>
      </c>
      <c r="F1293" s="545">
        <v>5</v>
      </c>
      <c r="G1293" s="546">
        <f t="shared" si="52"/>
        <v>5</v>
      </c>
      <c r="H1293" s="546">
        <f t="shared" si="52"/>
        <v>5</v>
      </c>
    </row>
    <row r="1294" spans="1:8">
      <c r="A1294" s="444" t="s">
        <v>3953</v>
      </c>
      <c r="B1294" s="440" t="s">
        <v>3954</v>
      </c>
      <c r="C1294" s="548"/>
      <c r="D1294" s="548"/>
      <c r="E1294" s="545">
        <v>70</v>
      </c>
      <c r="F1294" s="545">
        <v>70</v>
      </c>
      <c r="G1294" s="546">
        <f t="shared" si="52"/>
        <v>70</v>
      </c>
      <c r="H1294" s="546">
        <f t="shared" si="52"/>
        <v>70</v>
      </c>
    </row>
    <row r="1295" spans="1:8">
      <c r="A1295" s="444" t="s">
        <v>3955</v>
      </c>
      <c r="B1295" s="440" t="s">
        <v>3956</v>
      </c>
      <c r="C1295" s="548"/>
      <c r="D1295" s="548"/>
      <c r="E1295" s="545">
        <v>66</v>
      </c>
      <c r="F1295" s="545">
        <v>66</v>
      </c>
      <c r="G1295" s="546">
        <f t="shared" si="52"/>
        <v>66</v>
      </c>
      <c r="H1295" s="546">
        <f t="shared" si="52"/>
        <v>66</v>
      </c>
    </row>
    <row r="1296" spans="1:8">
      <c r="A1296" s="444" t="s">
        <v>3957</v>
      </c>
      <c r="B1296" s="440" t="s">
        <v>3958</v>
      </c>
      <c r="C1296" s="548"/>
      <c r="D1296" s="548"/>
      <c r="E1296" s="545">
        <v>1</v>
      </c>
      <c r="F1296" s="545">
        <v>1</v>
      </c>
      <c r="G1296" s="546">
        <f t="shared" si="52"/>
        <v>1</v>
      </c>
      <c r="H1296" s="546">
        <f t="shared" si="52"/>
        <v>1</v>
      </c>
    </row>
    <row r="1297" spans="1:8">
      <c r="A1297" s="444" t="s">
        <v>3959</v>
      </c>
      <c r="B1297" s="440" t="s">
        <v>3960</v>
      </c>
      <c r="C1297" s="548"/>
      <c r="D1297" s="548"/>
      <c r="E1297" s="545">
        <v>2</v>
      </c>
      <c r="F1297" s="545">
        <v>2</v>
      </c>
      <c r="G1297" s="546">
        <f t="shared" si="52"/>
        <v>2</v>
      </c>
      <c r="H1297" s="546">
        <f t="shared" si="52"/>
        <v>2</v>
      </c>
    </row>
    <row r="1298" spans="1:8">
      <c r="A1298" s="444" t="s">
        <v>3961</v>
      </c>
      <c r="B1298" s="440" t="s">
        <v>3962</v>
      </c>
      <c r="C1298" s="548"/>
      <c r="D1298" s="548"/>
      <c r="E1298" s="545">
        <v>3</v>
      </c>
      <c r="F1298" s="545">
        <v>3</v>
      </c>
      <c r="G1298" s="546">
        <f t="shared" si="52"/>
        <v>3</v>
      </c>
      <c r="H1298" s="546">
        <f t="shared" si="52"/>
        <v>3</v>
      </c>
    </row>
    <row r="1299" spans="1:8">
      <c r="A1299" s="444" t="s">
        <v>3963</v>
      </c>
      <c r="B1299" s="440" t="s">
        <v>3964</v>
      </c>
      <c r="C1299" s="548"/>
      <c r="D1299" s="548"/>
      <c r="E1299" s="545">
        <v>38</v>
      </c>
      <c r="F1299" s="545">
        <v>40</v>
      </c>
      <c r="G1299" s="546">
        <f t="shared" si="52"/>
        <v>38</v>
      </c>
      <c r="H1299" s="546">
        <f t="shared" si="52"/>
        <v>40</v>
      </c>
    </row>
    <row r="1300" spans="1:8">
      <c r="A1300" s="444" t="s">
        <v>3965</v>
      </c>
      <c r="B1300" s="440" t="s">
        <v>3538</v>
      </c>
      <c r="C1300" s="548"/>
      <c r="D1300" s="548"/>
      <c r="E1300" s="545">
        <v>4</v>
      </c>
      <c r="F1300" s="545">
        <v>4</v>
      </c>
      <c r="G1300" s="546">
        <f t="shared" si="52"/>
        <v>4</v>
      </c>
      <c r="H1300" s="546">
        <f t="shared" si="52"/>
        <v>4</v>
      </c>
    </row>
    <row r="1301" spans="1:8" ht="25.5">
      <c r="A1301" s="444" t="s">
        <v>3966</v>
      </c>
      <c r="B1301" s="440" t="s">
        <v>3967</v>
      </c>
      <c r="C1301" s="548"/>
      <c r="D1301" s="548"/>
      <c r="E1301" s="545"/>
      <c r="F1301" s="545"/>
      <c r="G1301" s="546">
        <f t="shared" si="52"/>
        <v>0</v>
      </c>
      <c r="H1301" s="546">
        <f t="shared" si="52"/>
        <v>0</v>
      </c>
    </row>
    <row r="1302" spans="1:8">
      <c r="A1302" s="444" t="s">
        <v>3968</v>
      </c>
      <c r="B1302" s="440" t="s">
        <v>3969</v>
      </c>
      <c r="C1302" s="548"/>
      <c r="D1302" s="548"/>
      <c r="E1302" s="545">
        <v>3</v>
      </c>
      <c r="F1302" s="545">
        <v>3</v>
      </c>
      <c r="G1302" s="546">
        <f t="shared" si="52"/>
        <v>3</v>
      </c>
      <c r="H1302" s="546">
        <f t="shared" si="52"/>
        <v>3</v>
      </c>
    </row>
    <row r="1303" spans="1:8">
      <c r="A1303" s="444" t="s">
        <v>3970</v>
      </c>
      <c r="B1303" s="440" t="s">
        <v>3971</v>
      </c>
      <c r="C1303" s="548"/>
      <c r="D1303" s="548"/>
      <c r="E1303" s="545"/>
      <c r="F1303" s="545"/>
      <c r="G1303" s="546">
        <f t="shared" si="52"/>
        <v>0</v>
      </c>
      <c r="H1303" s="546">
        <f t="shared" si="52"/>
        <v>0</v>
      </c>
    </row>
    <row r="1304" spans="1:8">
      <c r="A1304" s="444" t="s">
        <v>3972</v>
      </c>
      <c r="B1304" s="440" t="s">
        <v>3973</v>
      </c>
      <c r="C1304" s="548"/>
      <c r="D1304" s="548"/>
      <c r="E1304" s="545">
        <v>156</v>
      </c>
      <c r="F1304" s="545">
        <v>160</v>
      </c>
      <c r="G1304" s="546">
        <f t="shared" si="52"/>
        <v>156</v>
      </c>
      <c r="H1304" s="546">
        <f t="shared" si="52"/>
        <v>160</v>
      </c>
    </row>
    <row r="1305" spans="1:8">
      <c r="A1305" s="444" t="s">
        <v>3974</v>
      </c>
      <c r="B1305" s="440" t="s">
        <v>3975</v>
      </c>
      <c r="C1305" s="548"/>
      <c r="D1305" s="548"/>
      <c r="E1305" s="545">
        <v>2</v>
      </c>
      <c r="F1305" s="545">
        <v>2</v>
      </c>
      <c r="G1305" s="546">
        <f t="shared" si="52"/>
        <v>2</v>
      </c>
      <c r="H1305" s="546">
        <f t="shared" si="52"/>
        <v>2</v>
      </c>
    </row>
    <row r="1306" spans="1:8" ht="25.5">
      <c r="A1306" s="444" t="s">
        <v>3976</v>
      </c>
      <c r="B1306" s="440" t="s">
        <v>3977</v>
      </c>
      <c r="C1306" s="548"/>
      <c r="D1306" s="548"/>
      <c r="E1306" s="545">
        <v>8</v>
      </c>
      <c r="F1306" s="545">
        <v>8</v>
      </c>
      <c r="G1306" s="546">
        <f t="shared" si="52"/>
        <v>8</v>
      </c>
      <c r="H1306" s="546">
        <f t="shared" si="52"/>
        <v>8</v>
      </c>
    </row>
    <row r="1307" spans="1:8">
      <c r="A1307" s="444" t="s">
        <v>3978</v>
      </c>
      <c r="B1307" s="440" t="s">
        <v>3979</v>
      </c>
      <c r="C1307" s="548"/>
      <c r="D1307" s="548"/>
      <c r="E1307" s="545">
        <v>20</v>
      </c>
      <c r="F1307" s="545">
        <v>20</v>
      </c>
      <c r="G1307" s="546">
        <f t="shared" si="52"/>
        <v>20</v>
      </c>
      <c r="H1307" s="546">
        <f t="shared" si="52"/>
        <v>20</v>
      </c>
    </row>
    <row r="1308" spans="1:8">
      <c r="A1308" s="444" t="s">
        <v>3980</v>
      </c>
      <c r="B1308" s="440" t="s">
        <v>3981</v>
      </c>
      <c r="C1308" s="548"/>
      <c r="D1308" s="548"/>
      <c r="E1308" s="545"/>
      <c r="F1308" s="545"/>
      <c r="G1308" s="546">
        <f t="shared" si="52"/>
        <v>0</v>
      </c>
      <c r="H1308" s="546">
        <f t="shared" si="52"/>
        <v>0</v>
      </c>
    </row>
    <row r="1309" spans="1:8">
      <c r="A1309" s="444" t="s">
        <v>3982</v>
      </c>
      <c r="B1309" s="440" t="s">
        <v>3983</v>
      </c>
      <c r="C1309" s="548"/>
      <c r="D1309" s="548"/>
      <c r="E1309" s="545">
        <v>1</v>
      </c>
      <c r="F1309" s="545">
        <v>1</v>
      </c>
      <c r="G1309" s="546">
        <f t="shared" si="52"/>
        <v>1</v>
      </c>
      <c r="H1309" s="546">
        <f t="shared" si="52"/>
        <v>1</v>
      </c>
    </row>
    <row r="1310" spans="1:8">
      <c r="A1310" s="444" t="s">
        <v>3984</v>
      </c>
      <c r="B1310" s="440" t="s">
        <v>3985</v>
      </c>
      <c r="C1310" s="548"/>
      <c r="D1310" s="548"/>
      <c r="E1310" s="545">
        <v>5</v>
      </c>
      <c r="F1310" s="545">
        <v>5</v>
      </c>
      <c r="G1310" s="546">
        <f t="shared" si="52"/>
        <v>5</v>
      </c>
      <c r="H1310" s="546">
        <f t="shared" si="52"/>
        <v>5</v>
      </c>
    </row>
    <row r="1311" spans="1:8">
      <c r="A1311" s="444" t="s">
        <v>3986</v>
      </c>
      <c r="B1311" s="440" t="s">
        <v>3987</v>
      </c>
      <c r="C1311" s="548"/>
      <c r="D1311" s="548"/>
      <c r="E1311" s="545">
        <v>11</v>
      </c>
      <c r="F1311" s="545">
        <v>11</v>
      </c>
      <c r="G1311" s="546">
        <f t="shared" si="52"/>
        <v>11</v>
      </c>
      <c r="H1311" s="546">
        <f t="shared" si="52"/>
        <v>11</v>
      </c>
    </row>
    <row r="1312" spans="1:8">
      <c r="A1312" s="444" t="s">
        <v>3988</v>
      </c>
      <c r="B1312" s="440" t="s">
        <v>3989</v>
      </c>
      <c r="C1312" s="548"/>
      <c r="D1312" s="548"/>
      <c r="E1312" s="545">
        <v>10</v>
      </c>
      <c r="F1312" s="545">
        <v>10</v>
      </c>
      <c r="G1312" s="546">
        <f t="shared" si="52"/>
        <v>10</v>
      </c>
      <c r="H1312" s="546">
        <f t="shared" si="52"/>
        <v>10</v>
      </c>
    </row>
    <row r="1313" spans="1:8">
      <c r="A1313" s="444" t="s">
        <v>3990</v>
      </c>
      <c r="B1313" s="440" t="s">
        <v>3991</v>
      </c>
      <c r="C1313" s="548"/>
      <c r="D1313" s="548"/>
      <c r="E1313" s="545">
        <v>4</v>
      </c>
      <c r="F1313" s="545">
        <v>4</v>
      </c>
      <c r="G1313" s="546">
        <f t="shared" si="52"/>
        <v>4</v>
      </c>
      <c r="H1313" s="546">
        <f t="shared" si="52"/>
        <v>4</v>
      </c>
    </row>
    <row r="1314" spans="1:8">
      <c r="A1314" s="444" t="s">
        <v>3992</v>
      </c>
      <c r="B1314" s="440" t="s">
        <v>3993</v>
      </c>
      <c r="C1314" s="548"/>
      <c r="D1314" s="548"/>
      <c r="E1314" s="545">
        <v>20</v>
      </c>
      <c r="F1314" s="545">
        <v>20</v>
      </c>
      <c r="G1314" s="546">
        <f t="shared" si="52"/>
        <v>20</v>
      </c>
      <c r="H1314" s="546">
        <f t="shared" si="52"/>
        <v>20</v>
      </c>
    </row>
    <row r="1315" spans="1:8" ht="25.5">
      <c r="A1315" s="444" t="s">
        <v>3994</v>
      </c>
      <c r="B1315" s="440" t="s">
        <v>3995</v>
      </c>
      <c r="C1315" s="548"/>
      <c r="D1315" s="548"/>
      <c r="E1315" s="545">
        <v>87</v>
      </c>
      <c r="F1315" s="545">
        <v>90</v>
      </c>
      <c r="G1315" s="546">
        <f t="shared" si="52"/>
        <v>87</v>
      </c>
      <c r="H1315" s="546">
        <f t="shared" si="52"/>
        <v>90</v>
      </c>
    </row>
    <row r="1316" spans="1:8">
      <c r="A1316" s="444" t="s">
        <v>4155</v>
      </c>
      <c r="B1316" s="440" t="s">
        <v>4156</v>
      </c>
      <c r="C1316" s="548"/>
      <c r="D1316" s="548"/>
      <c r="E1316" s="545">
        <v>10</v>
      </c>
      <c r="F1316" s="545">
        <v>10</v>
      </c>
      <c r="G1316" s="546">
        <f t="shared" si="52"/>
        <v>10</v>
      </c>
      <c r="H1316" s="546">
        <f t="shared" si="52"/>
        <v>10</v>
      </c>
    </row>
    <row r="1317" spans="1:8" ht="25.5">
      <c r="A1317" s="444" t="s">
        <v>3996</v>
      </c>
      <c r="B1317" s="440" t="s">
        <v>3997</v>
      </c>
      <c r="C1317" s="548"/>
      <c r="D1317" s="548"/>
      <c r="E1317" s="545"/>
      <c r="F1317" s="545"/>
      <c r="G1317" s="546">
        <f t="shared" si="52"/>
        <v>0</v>
      </c>
      <c r="H1317" s="546">
        <f t="shared" si="52"/>
        <v>0</v>
      </c>
    </row>
    <row r="1318" spans="1:8" ht="25.5">
      <c r="A1318" s="444" t="s">
        <v>3998</v>
      </c>
      <c r="B1318" s="440" t="s">
        <v>3999</v>
      </c>
      <c r="C1318" s="548"/>
      <c r="D1318" s="548"/>
      <c r="E1318" s="545">
        <v>3</v>
      </c>
      <c r="F1318" s="545">
        <v>3</v>
      </c>
      <c r="G1318" s="546">
        <f t="shared" si="52"/>
        <v>3</v>
      </c>
      <c r="H1318" s="546">
        <f t="shared" si="52"/>
        <v>3</v>
      </c>
    </row>
    <row r="1319" spans="1:8" ht="25.5">
      <c r="A1319" s="444" t="s">
        <v>4000</v>
      </c>
      <c r="B1319" s="440" t="s">
        <v>4001</v>
      </c>
      <c r="C1319" s="548"/>
      <c r="D1319" s="548"/>
      <c r="E1319" s="545">
        <v>1</v>
      </c>
      <c r="F1319" s="545">
        <v>1</v>
      </c>
      <c r="G1319" s="546">
        <f t="shared" si="52"/>
        <v>1</v>
      </c>
      <c r="H1319" s="546">
        <f t="shared" si="52"/>
        <v>1</v>
      </c>
    </row>
    <row r="1320" spans="1:8" ht="25.5">
      <c r="A1320" s="444" t="s">
        <v>4002</v>
      </c>
      <c r="B1320" s="440" t="s">
        <v>4003</v>
      </c>
      <c r="C1320" s="548"/>
      <c r="D1320" s="548"/>
      <c r="E1320" s="545">
        <v>34</v>
      </c>
      <c r="F1320" s="545">
        <v>35</v>
      </c>
      <c r="G1320" s="546">
        <f t="shared" si="52"/>
        <v>34</v>
      </c>
      <c r="H1320" s="546">
        <f t="shared" si="52"/>
        <v>35</v>
      </c>
    </row>
    <row r="1321" spans="1:8" ht="25.5">
      <c r="A1321" s="444" t="s">
        <v>4004</v>
      </c>
      <c r="B1321" s="440" t="s">
        <v>4005</v>
      </c>
      <c r="C1321" s="548"/>
      <c r="D1321" s="548"/>
      <c r="E1321" s="545">
        <v>10</v>
      </c>
      <c r="F1321" s="545">
        <v>10</v>
      </c>
      <c r="G1321" s="546">
        <f t="shared" si="52"/>
        <v>10</v>
      </c>
      <c r="H1321" s="546">
        <f t="shared" si="52"/>
        <v>10</v>
      </c>
    </row>
    <row r="1322" spans="1:8" ht="25.5">
      <c r="A1322" s="444" t="s">
        <v>4006</v>
      </c>
      <c r="B1322" s="440" t="s">
        <v>4007</v>
      </c>
      <c r="C1322" s="548"/>
      <c r="D1322" s="548"/>
      <c r="E1322" s="545"/>
      <c r="F1322" s="545"/>
      <c r="G1322" s="546">
        <f t="shared" si="52"/>
        <v>0</v>
      </c>
      <c r="H1322" s="546">
        <f t="shared" si="52"/>
        <v>0</v>
      </c>
    </row>
    <row r="1323" spans="1:8" ht="25.5">
      <c r="A1323" s="444" t="s">
        <v>4008</v>
      </c>
      <c r="B1323" s="440" t="s">
        <v>4009</v>
      </c>
      <c r="C1323" s="548"/>
      <c r="D1323" s="548"/>
      <c r="E1323" s="545">
        <v>8</v>
      </c>
      <c r="F1323" s="545">
        <v>8</v>
      </c>
      <c r="G1323" s="546">
        <f t="shared" si="52"/>
        <v>8</v>
      </c>
      <c r="H1323" s="546">
        <f t="shared" si="52"/>
        <v>8</v>
      </c>
    </row>
    <row r="1324" spans="1:8" ht="25.5">
      <c r="A1324" s="444" t="s">
        <v>4010</v>
      </c>
      <c r="B1324" s="440" t="s">
        <v>4011</v>
      </c>
      <c r="C1324" s="548"/>
      <c r="D1324" s="548"/>
      <c r="E1324" s="545">
        <v>7</v>
      </c>
      <c r="F1324" s="545">
        <v>7</v>
      </c>
      <c r="G1324" s="546">
        <f t="shared" si="52"/>
        <v>7</v>
      </c>
      <c r="H1324" s="546">
        <f t="shared" si="52"/>
        <v>7</v>
      </c>
    </row>
    <row r="1325" spans="1:8">
      <c r="A1325" s="444" t="s">
        <v>4012</v>
      </c>
      <c r="B1325" s="440" t="s">
        <v>4013</v>
      </c>
      <c r="C1325" s="548"/>
      <c r="D1325" s="548"/>
      <c r="E1325" s="545">
        <v>64</v>
      </c>
      <c r="F1325" s="545">
        <v>65</v>
      </c>
      <c r="G1325" s="546">
        <f t="shared" si="52"/>
        <v>64</v>
      </c>
      <c r="H1325" s="546">
        <f t="shared" si="52"/>
        <v>65</v>
      </c>
    </row>
    <row r="1326" spans="1:8">
      <c r="A1326" s="444" t="s">
        <v>3073</v>
      </c>
      <c r="B1326" s="440" t="s">
        <v>3074</v>
      </c>
      <c r="C1326" s="548"/>
      <c r="D1326" s="548"/>
      <c r="E1326" s="545">
        <v>12</v>
      </c>
      <c r="F1326" s="545">
        <v>12</v>
      </c>
      <c r="G1326" s="546">
        <f t="shared" si="52"/>
        <v>12</v>
      </c>
      <c r="H1326" s="546">
        <f t="shared" si="52"/>
        <v>12</v>
      </c>
    </row>
    <row r="1327" spans="1:8">
      <c r="A1327" s="444" t="s">
        <v>4014</v>
      </c>
      <c r="B1327" s="440" t="s">
        <v>4015</v>
      </c>
      <c r="C1327" s="548"/>
      <c r="D1327" s="548"/>
      <c r="E1327" s="545">
        <v>2</v>
      </c>
      <c r="F1327" s="545">
        <v>2</v>
      </c>
      <c r="G1327" s="546">
        <f t="shared" si="52"/>
        <v>2</v>
      </c>
      <c r="H1327" s="546">
        <f t="shared" si="52"/>
        <v>2</v>
      </c>
    </row>
    <row r="1328" spans="1:8">
      <c r="A1328" s="444" t="s">
        <v>4016</v>
      </c>
      <c r="B1328" s="440" t="s">
        <v>4017</v>
      </c>
      <c r="C1328" s="548"/>
      <c r="D1328" s="548"/>
      <c r="E1328" s="545">
        <v>7</v>
      </c>
      <c r="F1328" s="545">
        <v>7</v>
      </c>
      <c r="G1328" s="546">
        <f t="shared" si="52"/>
        <v>7</v>
      </c>
      <c r="H1328" s="546">
        <f t="shared" si="52"/>
        <v>7</v>
      </c>
    </row>
    <row r="1329" spans="1:8">
      <c r="A1329" s="444" t="s">
        <v>4018</v>
      </c>
      <c r="B1329" s="440" t="s">
        <v>2416</v>
      </c>
      <c r="C1329" s="548"/>
      <c r="D1329" s="548"/>
      <c r="E1329" s="545">
        <v>38</v>
      </c>
      <c r="F1329" s="545">
        <v>38</v>
      </c>
      <c r="G1329" s="546">
        <f t="shared" si="52"/>
        <v>38</v>
      </c>
      <c r="H1329" s="546">
        <f t="shared" si="52"/>
        <v>38</v>
      </c>
    </row>
    <row r="1330" spans="1:8" ht="25.5">
      <c r="A1330" s="444" t="s">
        <v>2417</v>
      </c>
      <c r="B1330" s="440" t="s">
        <v>2418</v>
      </c>
      <c r="C1330" s="548"/>
      <c r="D1330" s="548"/>
      <c r="E1330" s="545">
        <v>3</v>
      </c>
      <c r="F1330" s="545">
        <v>3</v>
      </c>
      <c r="G1330" s="546">
        <f t="shared" si="52"/>
        <v>3</v>
      </c>
      <c r="H1330" s="546">
        <f t="shared" si="52"/>
        <v>3</v>
      </c>
    </row>
    <row r="1331" spans="1:8">
      <c r="A1331" s="444" t="s">
        <v>2419</v>
      </c>
      <c r="B1331" s="440" t="s">
        <v>2420</v>
      </c>
      <c r="C1331" s="548"/>
      <c r="D1331" s="548"/>
      <c r="E1331" s="545">
        <v>3</v>
      </c>
      <c r="F1331" s="545">
        <v>3</v>
      </c>
      <c r="G1331" s="546">
        <f t="shared" si="52"/>
        <v>3</v>
      </c>
      <c r="H1331" s="546">
        <f t="shared" si="52"/>
        <v>3</v>
      </c>
    </row>
    <row r="1332" spans="1:8">
      <c r="A1332" s="444" t="s">
        <v>2421</v>
      </c>
      <c r="B1332" s="440" t="s">
        <v>2422</v>
      </c>
      <c r="C1332" s="548"/>
      <c r="D1332" s="548"/>
      <c r="E1332" s="545">
        <v>1</v>
      </c>
      <c r="F1332" s="545">
        <v>1</v>
      </c>
      <c r="G1332" s="546">
        <f t="shared" si="52"/>
        <v>1</v>
      </c>
      <c r="H1332" s="546">
        <f t="shared" si="52"/>
        <v>1</v>
      </c>
    </row>
    <row r="1333" spans="1:8" ht="25.5">
      <c r="A1333" s="444" t="s">
        <v>2423</v>
      </c>
      <c r="B1333" s="440" t="s">
        <v>2424</v>
      </c>
      <c r="C1333" s="548"/>
      <c r="D1333" s="548"/>
      <c r="E1333" s="545"/>
      <c r="F1333" s="545"/>
      <c r="G1333" s="546">
        <f t="shared" ref="G1333:H1396" si="53">C1333+E1333</f>
        <v>0</v>
      </c>
      <c r="H1333" s="546">
        <f t="shared" si="53"/>
        <v>0</v>
      </c>
    </row>
    <row r="1334" spans="1:8">
      <c r="A1334" s="444" t="s">
        <v>2425</v>
      </c>
      <c r="B1334" s="440" t="s">
        <v>2426</v>
      </c>
      <c r="C1334" s="548"/>
      <c r="D1334" s="548"/>
      <c r="E1334" s="545">
        <v>6</v>
      </c>
      <c r="F1334" s="545">
        <v>6</v>
      </c>
      <c r="G1334" s="546">
        <f t="shared" si="53"/>
        <v>6</v>
      </c>
      <c r="H1334" s="546">
        <f t="shared" si="53"/>
        <v>6</v>
      </c>
    </row>
    <row r="1335" spans="1:8">
      <c r="A1335" s="444" t="s">
        <v>2427</v>
      </c>
      <c r="B1335" s="440" t="s">
        <v>2428</v>
      </c>
      <c r="C1335" s="548"/>
      <c r="D1335" s="548"/>
      <c r="E1335" s="545">
        <v>2</v>
      </c>
      <c r="F1335" s="545">
        <v>2</v>
      </c>
      <c r="G1335" s="546">
        <f t="shared" si="53"/>
        <v>2</v>
      </c>
      <c r="H1335" s="546">
        <f t="shared" si="53"/>
        <v>2</v>
      </c>
    </row>
    <row r="1336" spans="1:8" ht="25.5">
      <c r="A1336" s="444" t="s">
        <v>2429</v>
      </c>
      <c r="B1336" s="440" t="s">
        <v>2430</v>
      </c>
      <c r="C1336" s="548"/>
      <c r="D1336" s="548"/>
      <c r="E1336" s="545">
        <v>1</v>
      </c>
      <c r="F1336" s="545">
        <v>1</v>
      </c>
      <c r="G1336" s="546">
        <f t="shared" si="53"/>
        <v>1</v>
      </c>
      <c r="H1336" s="546">
        <f t="shared" si="53"/>
        <v>1</v>
      </c>
    </row>
    <row r="1337" spans="1:8" ht="38.25">
      <c r="A1337" s="444" t="s">
        <v>2431</v>
      </c>
      <c r="B1337" s="440" t="s">
        <v>2432</v>
      </c>
      <c r="C1337" s="548"/>
      <c r="D1337" s="548"/>
      <c r="E1337" s="545">
        <v>3</v>
      </c>
      <c r="F1337" s="545">
        <v>3</v>
      </c>
      <c r="G1337" s="546">
        <f t="shared" si="53"/>
        <v>3</v>
      </c>
      <c r="H1337" s="546">
        <f t="shared" si="53"/>
        <v>3</v>
      </c>
    </row>
    <row r="1338" spans="1:8">
      <c r="A1338" s="444" t="s">
        <v>2433</v>
      </c>
      <c r="B1338" s="440" t="s">
        <v>2434</v>
      </c>
      <c r="C1338" s="548"/>
      <c r="D1338" s="548"/>
      <c r="E1338" s="545">
        <v>2</v>
      </c>
      <c r="F1338" s="545">
        <v>2</v>
      </c>
      <c r="G1338" s="546">
        <f t="shared" si="53"/>
        <v>2</v>
      </c>
      <c r="H1338" s="546">
        <f t="shared" si="53"/>
        <v>2</v>
      </c>
    </row>
    <row r="1339" spans="1:8">
      <c r="A1339" s="444" t="s">
        <v>2435</v>
      </c>
      <c r="B1339" s="440" t="s">
        <v>2436</v>
      </c>
      <c r="C1339" s="548"/>
      <c r="D1339" s="548"/>
      <c r="E1339" s="545">
        <v>10</v>
      </c>
      <c r="F1339" s="545">
        <v>10</v>
      </c>
      <c r="G1339" s="546">
        <f t="shared" si="53"/>
        <v>10</v>
      </c>
      <c r="H1339" s="546">
        <f t="shared" si="53"/>
        <v>10</v>
      </c>
    </row>
    <row r="1340" spans="1:8">
      <c r="A1340" s="444" t="s">
        <v>2437</v>
      </c>
      <c r="B1340" s="440" t="s">
        <v>2438</v>
      </c>
      <c r="C1340" s="548"/>
      <c r="D1340" s="548"/>
      <c r="E1340" s="545">
        <v>1</v>
      </c>
      <c r="F1340" s="545">
        <v>1</v>
      </c>
      <c r="G1340" s="546">
        <f t="shared" si="53"/>
        <v>1</v>
      </c>
      <c r="H1340" s="546">
        <f t="shared" si="53"/>
        <v>1</v>
      </c>
    </row>
    <row r="1341" spans="1:8">
      <c r="A1341" s="444" t="s">
        <v>2439</v>
      </c>
      <c r="B1341" s="440" t="s">
        <v>2440</v>
      </c>
      <c r="C1341" s="548"/>
      <c r="D1341" s="548"/>
      <c r="E1341" s="545">
        <v>37</v>
      </c>
      <c r="F1341" s="545">
        <v>37</v>
      </c>
      <c r="G1341" s="546">
        <f t="shared" si="53"/>
        <v>37</v>
      </c>
      <c r="H1341" s="546">
        <f t="shared" si="53"/>
        <v>37</v>
      </c>
    </row>
    <row r="1342" spans="1:8" ht="25.5">
      <c r="A1342" s="444" t="s">
        <v>2441</v>
      </c>
      <c r="B1342" s="440" t="s">
        <v>2442</v>
      </c>
      <c r="C1342" s="548"/>
      <c r="D1342" s="548"/>
      <c r="E1342" s="545">
        <v>2</v>
      </c>
      <c r="F1342" s="545">
        <v>2</v>
      </c>
      <c r="G1342" s="546">
        <f t="shared" si="53"/>
        <v>2</v>
      </c>
      <c r="H1342" s="546">
        <f t="shared" si="53"/>
        <v>2</v>
      </c>
    </row>
    <row r="1343" spans="1:8" ht="25.5">
      <c r="A1343" s="444" t="s">
        <v>2443</v>
      </c>
      <c r="B1343" s="440" t="s">
        <v>2444</v>
      </c>
      <c r="C1343" s="548"/>
      <c r="D1343" s="548"/>
      <c r="E1343" s="545">
        <v>38</v>
      </c>
      <c r="F1343" s="545">
        <v>38</v>
      </c>
      <c r="G1343" s="546">
        <f t="shared" si="53"/>
        <v>38</v>
      </c>
      <c r="H1343" s="546">
        <f t="shared" si="53"/>
        <v>38</v>
      </c>
    </row>
    <row r="1344" spans="1:8" ht="25.5">
      <c r="A1344" s="444" t="s">
        <v>2445</v>
      </c>
      <c r="B1344" s="440" t="s">
        <v>2446</v>
      </c>
      <c r="C1344" s="548"/>
      <c r="D1344" s="548"/>
      <c r="E1344" s="545">
        <v>8</v>
      </c>
      <c r="F1344" s="545">
        <v>8</v>
      </c>
      <c r="G1344" s="546">
        <f t="shared" si="53"/>
        <v>8</v>
      </c>
      <c r="H1344" s="546">
        <f t="shared" si="53"/>
        <v>8</v>
      </c>
    </row>
    <row r="1345" spans="1:8" ht="25.5">
      <c r="A1345" s="444" t="s">
        <v>2447</v>
      </c>
      <c r="B1345" s="440" t="s">
        <v>2448</v>
      </c>
      <c r="C1345" s="548"/>
      <c r="D1345" s="548"/>
      <c r="E1345" s="545">
        <v>1</v>
      </c>
      <c r="F1345" s="545">
        <v>1</v>
      </c>
      <c r="G1345" s="546">
        <f t="shared" si="53"/>
        <v>1</v>
      </c>
      <c r="H1345" s="546">
        <f t="shared" si="53"/>
        <v>1</v>
      </c>
    </row>
    <row r="1346" spans="1:8">
      <c r="A1346" s="444" t="s">
        <v>2449</v>
      </c>
      <c r="B1346" s="440" t="s">
        <v>2450</v>
      </c>
      <c r="C1346" s="548"/>
      <c r="D1346" s="548"/>
      <c r="E1346" s="545"/>
      <c r="F1346" s="545"/>
      <c r="G1346" s="546">
        <f t="shared" si="53"/>
        <v>0</v>
      </c>
      <c r="H1346" s="546">
        <f t="shared" si="53"/>
        <v>0</v>
      </c>
    </row>
    <row r="1347" spans="1:8">
      <c r="A1347" s="444" t="s">
        <v>2451</v>
      </c>
      <c r="B1347" s="440" t="s">
        <v>2452</v>
      </c>
      <c r="C1347" s="548"/>
      <c r="D1347" s="548"/>
      <c r="E1347" s="545"/>
      <c r="F1347" s="545"/>
      <c r="G1347" s="546">
        <f t="shared" si="53"/>
        <v>0</v>
      </c>
      <c r="H1347" s="546">
        <f t="shared" si="53"/>
        <v>0</v>
      </c>
    </row>
    <row r="1348" spans="1:8">
      <c r="A1348" s="444" t="s">
        <v>2453</v>
      </c>
      <c r="B1348" s="440" t="s">
        <v>2454</v>
      </c>
      <c r="C1348" s="548"/>
      <c r="D1348" s="548"/>
      <c r="E1348" s="545"/>
      <c r="F1348" s="545"/>
      <c r="G1348" s="546">
        <f t="shared" si="53"/>
        <v>0</v>
      </c>
      <c r="H1348" s="546">
        <f t="shared" si="53"/>
        <v>0</v>
      </c>
    </row>
    <row r="1349" spans="1:8">
      <c r="A1349" s="444" t="s">
        <v>2455</v>
      </c>
      <c r="B1349" s="440" t="s">
        <v>2456</v>
      </c>
      <c r="C1349" s="548"/>
      <c r="D1349" s="548"/>
      <c r="E1349" s="545">
        <v>16</v>
      </c>
      <c r="F1349" s="545">
        <v>16</v>
      </c>
      <c r="G1349" s="546">
        <f t="shared" si="53"/>
        <v>16</v>
      </c>
      <c r="H1349" s="546">
        <f t="shared" si="53"/>
        <v>16</v>
      </c>
    </row>
    <row r="1350" spans="1:8">
      <c r="A1350" s="444" t="s">
        <v>2457</v>
      </c>
      <c r="B1350" s="440" t="s">
        <v>2458</v>
      </c>
      <c r="C1350" s="548"/>
      <c r="D1350" s="548"/>
      <c r="E1350" s="545">
        <v>1</v>
      </c>
      <c r="F1350" s="545">
        <v>1</v>
      </c>
      <c r="G1350" s="546">
        <f t="shared" si="53"/>
        <v>1</v>
      </c>
      <c r="H1350" s="546">
        <f t="shared" si="53"/>
        <v>1</v>
      </c>
    </row>
    <row r="1351" spans="1:8">
      <c r="A1351" s="444" t="s">
        <v>2459</v>
      </c>
      <c r="B1351" s="440" t="s">
        <v>2460</v>
      </c>
      <c r="C1351" s="548"/>
      <c r="D1351" s="548"/>
      <c r="E1351" s="545"/>
      <c r="F1351" s="545"/>
      <c r="G1351" s="546">
        <f t="shared" si="53"/>
        <v>0</v>
      </c>
      <c r="H1351" s="546">
        <f t="shared" si="53"/>
        <v>0</v>
      </c>
    </row>
    <row r="1352" spans="1:8">
      <c r="A1352" s="444" t="s">
        <v>2461</v>
      </c>
      <c r="B1352" s="440" t="s">
        <v>2462</v>
      </c>
      <c r="C1352" s="548"/>
      <c r="D1352" s="548"/>
      <c r="E1352" s="545">
        <v>24</v>
      </c>
      <c r="F1352" s="545">
        <v>24</v>
      </c>
      <c r="G1352" s="546">
        <f t="shared" si="53"/>
        <v>24</v>
      </c>
      <c r="H1352" s="546">
        <f t="shared" si="53"/>
        <v>24</v>
      </c>
    </row>
    <row r="1353" spans="1:8">
      <c r="A1353" s="444" t="s">
        <v>539</v>
      </c>
      <c r="B1353" s="440" t="s">
        <v>2463</v>
      </c>
      <c r="C1353" s="548"/>
      <c r="D1353" s="548"/>
      <c r="E1353" s="545">
        <v>3</v>
      </c>
      <c r="F1353" s="545">
        <v>3</v>
      </c>
      <c r="G1353" s="546">
        <f t="shared" si="53"/>
        <v>3</v>
      </c>
      <c r="H1353" s="546">
        <f t="shared" si="53"/>
        <v>3</v>
      </c>
    </row>
    <row r="1354" spans="1:8" ht="25.5">
      <c r="A1354" s="444" t="s">
        <v>2464</v>
      </c>
      <c r="B1354" s="440" t="s">
        <v>2465</v>
      </c>
      <c r="C1354" s="548"/>
      <c r="D1354" s="548"/>
      <c r="E1354" s="545">
        <v>1</v>
      </c>
      <c r="F1354" s="545">
        <v>1</v>
      </c>
      <c r="G1354" s="546">
        <f t="shared" si="53"/>
        <v>1</v>
      </c>
      <c r="H1354" s="546">
        <f t="shared" si="53"/>
        <v>1</v>
      </c>
    </row>
    <row r="1355" spans="1:8" ht="25.5">
      <c r="A1355" s="444" t="s">
        <v>2466</v>
      </c>
      <c r="B1355" s="440" t="s">
        <v>2467</v>
      </c>
      <c r="C1355" s="548"/>
      <c r="D1355" s="548"/>
      <c r="E1355" s="545">
        <v>14</v>
      </c>
      <c r="F1355" s="545">
        <v>14</v>
      </c>
      <c r="G1355" s="546">
        <f t="shared" si="53"/>
        <v>14</v>
      </c>
      <c r="H1355" s="546">
        <f t="shared" si="53"/>
        <v>14</v>
      </c>
    </row>
    <row r="1356" spans="1:8">
      <c r="A1356" s="444" t="s">
        <v>2468</v>
      </c>
      <c r="B1356" s="440" t="s">
        <v>2469</v>
      </c>
      <c r="C1356" s="548"/>
      <c r="D1356" s="548"/>
      <c r="E1356" s="545">
        <v>3</v>
      </c>
      <c r="F1356" s="545">
        <v>3</v>
      </c>
      <c r="G1356" s="546">
        <f t="shared" si="53"/>
        <v>3</v>
      </c>
      <c r="H1356" s="546">
        <f t="shared" si="53"/>
        <v>3</v>
      </c>
    </row>
    <row r="1357" spans="1:8">
      <c r="A1357" s="444" t="s">
        <v>2470</v>
      </c>
      <c r="B1357" s="440" t="s">
        <v>2471</v>
      </c>
      <c r="C1357" s="548"/>
      <c r="D1357" s="548"/>
      <c r="E1357" s="545">
        <v>1</v>
      </c>
      <c r="F1357" s="545">
        <v>1</v>
      </c>
      <c r="G1357" s="546">
        <f t="shared" si="53"/>
        <v>1</v>
      </c>
      <c r="H1357" s="546">
        <f t="shared" si="53"/>
        <v>1</v>
      </c>
    </row>
    <row r="1358" spans="1:8">
      <c r="A1358" s="444" t="s">
        <v>2472</v>
      </c>
      <c r="B1358" s="440" t="s">
        <v>2473</v>
      </c>
      <c r="C1358" s="548"/>
      <c r="D1358" s="548"/>
      <c r="E1358" s="545"/>
      <c r="F1358" s="545"/>
      <c r="G1358" s="546">
        <f t="shared" si="53"/>
        <v>0</v>
      </c>
      <c r="H1358" s="546">
        <f t="shared" si="53"/>
        <v>0</v>
      </c>
    </row>
    <row r="1359" spans="1:8">
      <c r="A1359" s="444" t="s">
        <v>2474</v>
      </c>
      <c r="B1359" s="440" t="s">
        <v>2475</v>
      </c>
      <c r="C1359" s="548"/>
      <c r="D1359" s="548"/>
      <c r="E1359" s="545">
        <v>2</v>
      </c>
      <c r="F1359" s="545">
        <v>2</v>
      </c>
      <c r="G1359" s="546">
        <f t="shared" si="53"/>
        <v>2</v>
      </c>
      <c r="H1359" s="546">
        <f t="shared" si="53"/>
        <v>2</v>
      </c>
    </row>
    <row r="1360" spans="1:8">
      <c r="A1360" s="444" t="s">
        <v>2120</v>
      </c>
      <c r="B1360" s="440" t="s">
        <v>2121</v>
      </c>
      <c r="C1360" s="548"/>
      <c r="D1360" s="548"/>
      <c r="E1360" s="545">
        <v>8</v>
      </c>
      <c r="F1360" s="545">
        <v>8</v>
      </c>
      <c r="G1360" s="546">
        <f t="shared" si="53"/>
        <v>8</v>
      </c>
      <c r="H1360" s="546">
        <f t="shared" si="53"/>
        <v>8</v>
      </c>
    </row>
    <row r="1361" spans="1:8">
      <c r="A1361" s="444" t="s">
        <v>2476</v>
      </c>
      <c r="B1361" s="440" t="s">
        <v>2477</v>
      </c>
      <c r="C1361" s="548"/>
      <c r="D1361" s="548"/>
      <c r="E1361" s="545"/>
      <c r="F1361" s="545"/>
      <c r="G1361" s="546">
        <f t="shared" si="53"/>
        <v>0</v>
      </c>
      <c r="H1361" s="546">
        <f t="shared" si="53"/>
        <v>0</v>
      </c>
    </row>
    <row r="1362" spans="1:8">
      <c r="A1362" s="444" t="s">
        <v>2478</v>
      </c>
      <c r="B1362" s="440" t="s">
        <v>2479</v>
      </c>
      <c r="C1362" s="548"/>
      <c r="D1362" s="548"/>
      <c r="E1362" s="545">
        <v>4</v>
      </c>
      <c r="F1362" s="545">
        <v>4</v>
      </c>
      <c r="G1362" s="546">
        <f t="shared" si="53"/>
        <v>4</v>
      </c>
      <c r="H1362" s="546">
        <f t="shared" si="53"/>
        <v>4</v>
      </c>
    </row>
    <row r="1363" spans="1:8" ht="25.5">
      <c r="A1363" s="444" t="s">
        <v>4139</v>
      </c>
      <c r="B1363" s="440" t="s">
        <v>4140</v>
      </c>
      <c r="C1363" s="548"/>
      <c r="D1363" s="548"/>
      <c r="E1363" s="545">
        <v>24</v>
      </c>
      <c r="F1363" s="545">
        <v>24</v>
      </c>
      <c r="G1363" s="546">
        <f t="shared" si="53"/>
        <v>24</v>
      </c>
      <c r="H1363" s="546">
        <f t="shared" si="53"/>
        <v>24</v>
      </c>
    </row>
    <row r="1364" spans="1:8" ht="25.5">
      <c r="A1364" s="444" t="s">
        <v>2480</v>
      </c>
      <c r="B1364" s="440" t="s">
        <v>2481</v>
      </c>
      <c r="C1364" s="548"/>
      <c r="D1364" s="548"/>
      <c r="E1364" s="545">
        <v>2</v>
      </c>
      <c r="F1364" s="545">
        <v>2</v>
      </c>
      <c r="G1364" s="546">
        <f t="shared" si="53"/>
        <v>2</v>
      </c>
      <c r="H1364" s="546">
        <f t="shared" si="53"/>
        <v>2</v>
      </c>
    </row>
    <row r="1365" spans="1:8" ht="25.5">
      <c r="A1365" s="444" t="s">
        <v>2482</v>
      </c>
      <c r="B1365" s="440" t="s">
        <v>2483</v>
      </c>
      <c r="C1365" s="548"/>
      <c r="D1365" s="548"/>
      <c r="E1365" s="545"/>
      <c r="F1365" s="545"/>
      <c r="G1365" s="546">
        <f t="shared" si="53"/>
        <v>0</v>
      </c>
      <c r="H1365" s="546">
        <f t="shared" si="53"/>
        <v>0</v>
      </c>
    </row>
    <row r="1366" spans="1:8" ht="25.5">
      <c r="A1366" s="444" t="s">
        <v>2484</v>
      </c>
      <c r="B1366" s="440" t="s">
        <v>2485</v>
      </c>
      <c r="C1366" s="548"/>
      <c r="D1366" s="548"/>
      <c r="E1366" s="545">
        <v>1</v>
      </c>
      <c r="F1366" s="545">
        <v>1</v>
      </c>
      <c r="G1366" s="546">
        <f t="shared" si="53"/>
        <v>1</v>
      </c>
      <c r="H1366" s="546">
        <f t="shared" si="53"/>
        <v>1</v>
      </c>
    </row>
    <row r="1367" spans="1:8">
      <c r="A1367" s="444" t="s">
        <v>2486</v>
      </c>
      <c r="B1367" s="440" t="s">
        <v>2487</v>
      </c>
      <c r="C1367" s="548"/>
      <c r="D1367" s="548"/>
      <c r="E1367" s="545"/>
      <c r="F1367" s="545"/>
      <c r="G1367" s="546">
        <f t="shared" si="53"/>
        <v>0</v>
      </c>
      <c r="H1367" s="546">
        <f t="shared" si="53"/>
        <v>0</v>
      </c>
    </row>
    <row r="1368" spans="1:8">
      <c r="A1368" s="444" t="s">
        <v>2488</v>
      </c>
      <c r="B1368" s="440" t="s">
        <v>2489</v>
      </c>
      <c r="C1368" s="548"/>
      <c r="D1368" s="548"/>
      <c r="E1368" s="545"/>
      <c r="F1368" s="545"/>
      <c r="G1368" s="546">
        <f t="shared" si="53"/>
        <v>0</v>
      </c>
      <c r="H1368" s="546">
        <f t="shared" si="53"/>
        <v>0</v>
      </c>
    </row>
    <row r="1369" spans="1:8">
      <c r="A1369" s="444" t="s">
        <v>2490</v>
      </c>
      <c r="B1369" s="440" t="s">
        <v>2491</v>
      </c>
      <c r="C1369" s="548"/>
      <c r="D1369" s="548"/>
      <c r="E1369" s="545"/>
      <c r="F1369" s="545"/>
      <c r="G1369" s="546">
        <f t="shared" si="53"/>
        <v>0</v>
      </c>
      <c r="H1369" s="546">
        <f t="shared" si="53"/>
        <v>0</v>
      </c>
    </row>
    <row r="1370" spans="1:8">
      <c r="A1370" s="444" t="s">
        <v>3922</v>
      </c>
      <c r="B1370" s="440" t="s">
        <v>3923</v>
      </c>
      <c r="C1370" s="548"/>
      <c r="D1370" s="548"/>
      <c r="E1370" s="545"/>
      <c r="F1370" s="545"/>
      <c r="G1370" s="546">
        <f t="shared" si="53"/>
        <v>0</v>
      </c>
      <c r="H1370" s="546">
        <f t="shared" si="53"/>
        <v>0</v>
      </c>
    </row>
    <row r="1371" spans="1:8">
      <c r="A1371" s="444" t="s">
        <v>2492</v>
      </c>
      <c r="B1371" s="440" t="s">
        <v>2493</v>
      </c>
      <c r="C1371" s="548"/>
      <c r="D1371" s="548"/>
      <c r="E1371" s="545"/>
      <c r="F1371" s="545"/>
      <c r="G1371" s="546">
        <f t="shared" si="53"/>
        <v>0</v>
      </c>
      <c r="H1371" s="546">
        <f t="shared" si="53"/>
        <v>0</v>
      </c>
    </row>
    <row r="1372" spans="1:8">
      <c r="A1372" s="444" t="s">
        <v>2494</v>
      </c>
      <c r="B1372" s="440" t="s">
        <v>2495</v>
      </c>
      <c r="C1372" s="548"/>
      <c r="D1372" s="548"/>
      <c r="E1372" s="545">
        <v>2</v>
      </c>
      <c r="F1372" s="545">
        <v>2</v>
      </c>
      <c r="G1372" s="546">
        <f t="shared" si="53"/>
        <v>2</v>
      </c>
      <c r="H1372" s="546">
        <f t="shared" si="53"/>
        <v>2</v>
      </c>
    </row>
    <row r="1373" spans="1:8">
      <c r="A1373" s="444" t="s">
        <v>2496</v>
      </c>
      <c r="B1373" s="440" t="s">
        <v>2497</v>
      </c>
      <c r="C1373" s="548"/>
      <c r="D1373" s="548"/>
      <c r="E1373" s="545">
        <v>11</v>
      </c>
      <c r="F1373" s="545">
        <v>11</v>
      </c>
      <c r="G1373" s="546">
        <f t="shared" si="53"/>
        <v>11</v>
      </c>
      <c r="H1373" s="546">
        <f t="shared" si="53"/>
        <v>11</v>
      </c>
    </row>
    <row r="1374" spans="1:8" ht="25.5">
      <c r="A1374" s="444" t="s">
        <v>575</v>
      </c>
      <c r="B1374" s="440" t="s">
        <v>2498</v>
      </c>
      <c r="C1374" s="548"/>
      <c r="D1374" s="548"/>
      <c r="E1374" s="545"/>
      <c r="F1374" s="545"/>
      <c r="G1374" s="546">
        <f t="shared" si="53"/>
        <v>0</v>
      </c>
      <c r="H1374" s="546">
        <f t="shared" si="53"/>
        <v>0</v>
      </c>
    </row>
    <row r="1375" spans="1:8" ht="25.5">
      <c r="A1375" s="444" t="s">
        <v>2499</v>
      </c>
      <c r="B1375" s="440" t="s">
        <v>2500</v>
      </c>
      <c r="C1375" s="548"/>
      <c r="D1375" s="548"/>
      <c r="E1375" s="545">
        <v>9</v>
      </c>
      <c r="F1375" s="545">
        <v>9</v>
      </c>
      <c r="G1375" s="546">
        <f t="shared" si="53"/>
        <v>9</v>
      </c>
      <c r="H1375" s="546">
        <f t="shared" si="53"/>
        <v>9</v>
      </c>
    </row>
    <row r="1376" spans="1:8" ht="25.5">
      <c r="A1376" s="444" t="s">
        <v>2501</v>
      </c>
      <c r="B1376" s="440" t="s">
        <v>2502</v>
      </c>
      <c r="C1376" s="548"/>
      <c r="D1376" s="548"/>
      <c r="E1376" s="545"/>
      <c r="F1376" s="545"/>
      <c r="G1376" s="546">
        <f t="shared" si="53"/>
        <v>0</v>
      </c>
      <c r="H1376" s="546">
        <f t="shared" si="53"/>
        <v>0</v>
      </c>
    </row>
    <row r="1377" spans="1:8">
      <c r="A1377" s="444" t="s">
        <v>2503</v>
      </c>
      <c r="B1377" s="440" t="s">
        <v>2504</v>
      </c>
      <c r="C1377" s="548"/>
      <c r="D1377" s="548"/>
      <c r="E1377" s="545"/>
      <c r="F1377" s="545"/>
      <c r="G1377" s="546">
        <f t="shared" si="53"/>
        <v>0</v>
      </c>
      <c r="H1377" s="546">
        <f t="shared" si="53"/>
        <v>0</v>
      </c>
    </row>
    <row r="1378" spans="1:8">
      <c r="A1378" s="444" t="s">
        <v>2505</v>
      </c>
      <c r="B1378" s="440" t="s">
        <v>2506</v>
      </c>
      <c r="C1378" s="548"/>
      <c r="D1378" s="548"/>
      <c r="E1378" s="545">
        <v>1</v>
      </c>
      <c r="F1378" s="545">
        <v>1</v>
      </c>
      <c r="G1378" s="546">
        <f t="shared" si="53"/>
        <v>1</v>
      </c>
      <c r="H1378" s="546">
        <f t="shared" si="53"/>
        <v>1</v>
      </c>
    </row>
    <row r="1379" spans="1:8">
      <c r="A1379" s="444" t="s">
        <v>2507</v>
      </c>
      <c r="B1379" s="440" t="s">
        <v>2508</v>
      </c>
      <c r="C1379" s="548"/>
      <c r="D1379" s="548"/>
      <c r="E1379" s="545"/>
      <c r="F1379" s="545"/>
      <c r="G1379" s="546">
        <f t="shared" si="53"/>
        <v>0</v>
      </c>
      <c r="H1379" s="546">
        <f t="shared" si="53"/>
        <v>0</v>
      </c>
    </row>
    <row r="1380" spans="1:8">
      <c r="A1380" s="444" t="s">
        <v>2509</v>
      </c>
      <c r="B1380" s="440" t="s">
        <v>2510</v>
      </c>
      <c r="C1380" s="548"/>
      <c r="D1380" s="548"/>
      <c r="E1380" s="545"/>
      <c r="F1380" s="545"/>
      <c r="G1380" s="546">
        <f t="shared" si="53"/>
        <v>0</v>
      </c>
      <c r="H1380" s="546">
        <f t="shared" si="53"/>
        <v>0</v>
      </c>
    </row>
    <row r="1381" spans="1:8">
      <c r="A1381" s="444" t="s">
        <v>2511</v>
      </c>
      <c r="B1381" s="440" t="s">
        <v>2512</v>
      </c>
      <c r="C1381" s="548"/>
      <c r="D1381" s="548"/>
      <c r="E1381" s="545"/>
      <c r="F1381" s="545"/>
      <c r="G1381" s="546">
        <f t="shared" si="53"/>
        <v>0</v>
      </c>
      <c r="H1381" s="546">
        <f t="shared" si="53"/>
        <v>0</v>
      </c>
    </row>
    <row r="1382" spans="1:8">
      <c r="A1382" s="444" t="s">
        <v>2513</v>
      </c>
      <c r="B1382" s="440" t="s">
        <v>2514</v>
      </c>
      <c r="C1382" s="548"/>
      <c r="D1382" s="548"/>
      <c r="E1382" s="545">
        <v>5</v>
      </c>
      <c r="F1382" s="545">
        <v>5</v>
      </c>
      <c r="G1382" s="546">
        <f t="shared" si="53"/>
        <v>5</v>
      </c>
      <c r="H1382" s="546">
        <f t="shared" si="53"/>
        <v>5</v>
      </c>
    </row>
    <row r="1383" spans="1:8">
      <c r="A1383" s="444" t="s">
        <v>2515</v>
      </c>
      <c r="B1383" s="440" t="s">
        <v>2516</v>
      </c>
      <c r="C1383" s="548"/>
      <c r="D1383" s="548"/>
      <c r="E1383" s="545">
        <v>1</v>
      </c>
      <c r="F1383" s="545">
        <v>1</v>
      </c>
      <c r="G1383" s="546">
        <f t="shared" si="53"/>
        <v>1</v>
      </c>
      <c r="H1383" s="546">
        <f t="shared" si="53"/>
        <v>1</v>
      </c>
    </row>
    <row r="1384" spans="1:8">
      <c r="A1384" s="444" t="s">
        <v>2517</v>
      </c>
      <c r="B1384" s="440" t="s">
        <v>2518</v>
      </c>
      <c r="C1384" s="548"/>
      <c r="D1384" s="548"/>
      <c r="E1384" s="545"/>
      <c r="F1384" s="545"/>
      <c r="G1384" s="546">
        <f t="shared" si="53"/>
        <v>0</v>
      </c>
      <c r="H1384" s="546">
        <f t="shared" si="53"/>
        <v>0</v>
      </c>
    </row>
    <row r="1385" spans="1:8">
      <c r="A1385" s="444" t="s">
        <v>876</v>
      </c>
      <c r="B1385" s="440" t="s">
        <v>877</v>
      </c>
      <c r="C1385" s="548"/>
      <c r="D1385" s="548"/>
      <c r="E1385" s="545"/>
      <c r="F1385" s="545"/>
      <c r="G1385" s="546">
        <f t="shared" si="53"/>
        <v>0</v>
      </c>
      <c r="H1385" s="546">
        <f t="shared" si="53"/>
        <v>0</v>
      </c>
    </row>
    <row r="1386" spans="1:8" ht="25.5">
      <c r="A1386" s="444" t="s">
        <v>878</v>
      </c>
      <c r="B1386" s="440" t="s">
        <v>879</v>
      </c>
      <c r="C1386" s="548"/>
      <c r="D1386" s="548"/>
      <c r="E1386" s="545"/>
      <c r="F1386" s="545"/>
      <c r="G1386" s="546">
        <f t="shared" si="53"/>
        <v>0</v>
      </c>
      <c r="H1386" s="546">
        <f t="shared" si="53"/>
        <v>0</v>
      </c>
    </row>
    <row r="1387" spans="1:8">
      <c r="A1387" s="444" t="s">
        <v>880</v>
      </c>
      <c r="B1387" s="440" t="s">
        <v>881</v>
      </c>
      <c r="C1387" s="548"/>
      <c r="D1387" s="548"/>
      <c r="E1387" s="545">
        <v>2</v>
      </c>
      <c r="F1387" s="545">
        <v>2</v>
      </c>
      <c r="G1387" s="546">
        <f t="shared" si="53"/>
        <v>2</v>
      </c>
      <c r="H1387" s="546">
        <f t="shared" si="53"/>
        <v>2</v>
      </c>
    </row>
    <row r="1388" spans="1:8">
      <c r="A1388" s="444" t="s">
        <v>882</v>
      </c>
      <c r="B1388" s="440" t="s">
        <v>883</v>
      </c>
      <c r="C1388" s="548"/>
      <c r="D1388" s="548"/>
      <c r="E1388" s="545">
        <v>4</v>
      </c>
      <c r="F1388" s="545">
        <v>4</v>
      </c>
      <c r="G1388" s="546">
        <f t="shared" si="53"/>
        <v>4</v>
      </c>
      <c r="H1388" s="546">
        <f t="shared" si="53"/>
        <v>4</v>
      </c>
    </row>
    <row r="1389" spans="1:8" ht="25.5">
      <c r="A1389" s="444" t="s">
        <v>884</v>
      </c>
      <c r="B1389" s="440" t="s">
        <v>885</v>
      </c>
      <c r="C1389" s="548"/>
      <c r="D1389" s="548"/>
      <c r="E1389" s="545"/>
      <c r="F1389" s="545"/>
      <c r="G1389" s="546">
        <f t="shared" si="53"/>
        <v>0</v>
      </c>
      <c r="H1389" s="546">
        <f t="shared" si="53"/>
        <v>0</v>
      </c>
    </row>
    <row r="1390" spans="1:8">
      <c r="A1390" s="444" t="s">
        <v>886</v>
      </c>
      <c r="B1390" s="440" t="s">
        <v>887</v>
      </c>
      <c r="C1390" s="548"/>
      <c r="D1390" s="548"/>
      <c r="E1390" s="545">
        <v>1</v>
      </c>
      <c r="F1390" s="545">
        <v>1</v>
      </c>
      <c r="G1390" s="546">
        <f t="shared" si="53"/>
        <v>1</v>
      </c>
      <c r="H1390" s="546">
        <f t="shared" si="53"/>
        <v>1</v>
      </c>
    </row>
    <row r="1391" spans="1:8" ht="25.5">
      <c r="A1391" s="444" t="s">
        <v>888</v>
      </c>
      <c r="B1391" s="440" t="s">
        <v>889</v>
      </c>
      <c r="C1391" s="548"/>
      <c r="D1391" s="548"/>
      <c r="E1391" s="545">
        <v>1</v>
      </c>
      <c r="F1391" s="545">
        <v>1</v>
      </c>
      <c r="G1391" s="546">
        <f t="shared" si="53"/>
        <v>1</v>
      </c>
      <c r="H1391" s="546">
        <f t="shared" si="53"/>
        <v>1</v>
      </c>
    </row>
    <row r="1392" spans="1:8" ht="25.5">
      <c r="A1392" s="444" t="s">
        <v>890</v>
      </c>
      <c r="B1392" s="440" t="s">
        <v>891</v>
      </c>
      <c r="C1392" s="548"/>
      <c r="D1392" s="548"/>
      <c r="E1392" s="545">
        <v>1</v>
      </c>
      <c r="F1392" s="545">
        <v>1</v>
      </c>
      <c r="G1392" s="546">
        <f t="shared" si="53"/>
        <v>1</v>
      </c>
      <c r="H1392" s="546">
        <f t="shared" si="53"/>
        <v>1</v>
      </c>
    </row>
    <row r="1393" spans="1:8">
      <c r="A1393" s="444" t="s">
        <v>892</v>
      </c>
      <c r="B1393" s="440" t="s">
        <v>893</v>
      </c>
      <c r="C1393" s="548"/>
      <c r="D1393" s="548"/>
      <c r="E1393" s="545"/>
      <c r="F1393" s="545"/>
      <c r="G1393" s="546">
        <f t="shared" si="53"/>
        <v>0</v>
      </c>
      <c r="H1393" s="546">
        <f t="shared" si="53"/>
        <v>0</v>
      </c>
    </row>
    <row r="1394" spans="1:8">
      <c r="A1394" s="444" t="s">
        <v>894</v>
      </c>
      <c r="B1394" s="440" t="s">
        <v>895</v>
      </c>
      <c r="C1394" s="548"/>
      <c r="D1394" s="548"/>
      <c r="E1394" s="545">
        <v>1</v>
      </c>
      <c r="F1394" s="545">
        <v>1</v>
      </c>
      <c r="G1394" s="546">
        <f t="shared" si="53"/>
        <v>1</v>
      </c>
      <c r="H1394" s="546">
        <f t="shared" si="53"/>
        <v>1</v>
      </c>
    </row>
    <row r="1395" spans="1:8" ht="25.5">
      <c r="A1395" s="444" t="s">
        <v>896</v>
      </c>
      <c r="B1395" s="440" t="s">
        <v>897</v>
      </c>
      <c r="C1395" s="548"/>
      <c r="D1395" s="548"/>
      <c r="E1395" s="545"/>
      <c r="F1395" s="545"/>
      <c r="G1395" s="546">
        <f t="shared" si="53"/>
        <v>0</v>
      </c>
      <c r="H1395" s="546">
        <f t="shared" si="53"/>
        <v>0</v>
      </c>
    </row>
    <row r="1396" spans="1:8">
      <c r="A1396" s="444" t="s">
        <v>898</v>
      </c>
      <c r="B1396" s="440" t="s">
        <v>899</v>
      </c>
      <c r="C1396" s="548"/>
      <c r="D1396" s="548"/>
      <c r="E1396" s="545">
        <v>3</v>
      </c>
      <c r="F1396" s="545">
        <v>3</v>
      </c>
      <c r="G1396" s="546">
        <f t="shared" si="53"/>
        <v>3</v>
      </c>
      <c r="H1396" s="546">
        <f t="shared" si="53"/>
        <v>3</v>
      </c>
    </row>
    <row r="1397" spans="1:8">
      <c r="A1397" s="444" t="s">
        <v>900</v>
      </c>
      <c r="B1397" s="440" t="s">
        <v>901</v>
      </c>
      <c r="C1397" s="548"/>
      <c r="D1397" s="548"/>
      <c r="E1397" s="545">
        <v>1</v>
      </c>
      <c r="F1397" s="545">
        <v>1</v>
      </c>
      <c r="G1397" s="546">
        <f t="shared" ref="G1397:H1412" si="54">C1397+E1397</f>
        <v>1</v>
      </c>
      <c r="H1397" s="546">
        <f t="shared" si="54"/>
        <v>1</v>
      </c>
    </row>
    <row r="1398" spans="1:8">
      <c r="A1398" s="444" t="s">
        <v>902</v>
      </c>
      <c r="B1398" s="440" t="s">
        <v>903</v>
      </c>
      <c r="C1398" s="548"/>
      <c r="D1398" s="548"/>
      <c r="E1398" s="545"/>
      <c r="F1398" s="545"/>
      <c r="G1398" s="546">
        <f t="shared" si="54"/>
        <v>0</v>
      </c>
      <c r="H1398" s="546">
        <f t="shared" si="54"/>
        <v>0</v>
      </c>
    </row>
    <row r="1399" spans="1:8">
      <c r="A1399" s="444" t="s">
        <v>904</v>
      </c>
      <c r="B1399" s="440" t="s">
        <v>905</v>
      </c>
      <c r="C1399" s="548"/>
      <c r="D1399" s="548"/>
      <c r="E1399" s="545">
        <v>6</v>
      </c>
      <c r="F1399" s="545">
        <v>6</v>
      </c>
      <c r="G1399" s="546">
        <f t="shared" si="54"/>
        <v>6</v>
      </c>
      <c r="H1399" s="546">
        <f t="shared" si="54"/>
        <v>6</v>
      </c>
    </row>
    <row r="1400" spans="1:8">
      <c r="A1400" s="444" t="s">
        <v>906</v>
      </c>
      <c r="B1400" s="440" t="s">
        <v>907</v>
      </c>
      <c r="C1400" s="548"/>
      <c r="D1400" s="548"/>
      <c r="E1400" s="545">
        <v>1</v>
      </c>
      <c r="F1400" s="545">
        <v>1</v>
      </c>
      <c r="G1400" s="546">
        <f t="shared" si="54"/>
        <v>1</v>
      </c>
      <c r="H1400" s="546">
        <f t="shared" si="54"/>
        <v>1</v>
      </c>
    </row>
    <row r="1401" spans="1:8" ht="25.5">
      <c r="A1401" s="444" t="s">
        <v>908</v>
      </c>
      <c r="B1401" s="440" t="s">
        <v>909</v>
      </c>
      <c r="C1401" s="548"/>
      <c r="D1401" s="548"/>
      <c r="E1401" s="545"/>
      <c r="F1401" s="545"/>
      <c r="G1401" s="546">
        <f t="shared" si="54"/>
        <v>0</v>
      </c>
      <c r="H1401" s="546">
        <f t="shared" si="54"/>
        <v>0</v>
      </c>
    </row>
    <row r="1402" spans="1:8">
      <c r="A1402" s="444" t="s">
        <v>2107</v>
      </c>
      <c r="B1402" s="440" t="s">
        <v>2108</v>
      </c>
      <c r="C1402" s="548"/>
      <c r="D1402" s="548"/>
      <c r="E1402" s="545">
        <v>3</v>
      </c>
      <c r="F1402" s="545">
        <v>3</v>
      </c>
      <c r="G1402" s="546">
        <f t="shared" si="54"/>
        <v>3</v>
      </c>
      <c r="H1402" s="546">
        <f t="shared" si="54"/>
        <v>3</v>
      </c>
    </row>
    <row r="1403" spans="1:8">
      <c r="A1403" s="444" t="s">
        <v>910</v>
      </c>
      <c r="B1403" s="440" t="s">
        <v>911</v>
      </c>
      <c r="C1403" s="548"/>
      <c r="D1403" s="548"/>
      <c r="E1403" s="545"/>
      <c r="F1403" s="545"/>
      <c r="G1403" s="546">
        <f t="shared" si="54"/>
        <v>0</v>
      </c>
      <c r="H1403" s="546">
        <f t="shared" si="54"/>
        <v>0</v>
      </c>
    </row>
    <row r="1404" spans="1:8" ht="38.25">
      <c r="A1404" s="444" t="s">
        <v>912</v>
      </c>
      <c r="B1404" s="440" t="s">
        <v>913</v>
      </c>
      <c r="C1404" s="548"/>
      <c r="D1404" s="548"/>
      <c r="E1404" s="545"/>
      <c r="F1404" s="545"/>
      <c r="G1404" s="546">
        <f t="shared" si="54"/>
        <v>0</v>
      </c>
      <c r="H1404" s="546">
        <f t="shared" si="54"/>
        <v>0</v>
      </c>
    </row>
    <row r="1405" spans="1:8" ht="25.5">
      <c r="A1405" s="444" t="s">
        <v>914</v>
      </c>
      <c r="B1405" s="440" t="s">
        <v>915</v>
      </c>
      <c r="C1405" s="548"/>
      <c r="D1405" s="548"/>
      <c r="E1405" s="545"/>
      <c r="F1405" s="545"/>
      <c r="G1405" s="546">
        <f t="shared" si="54"/>
        <v>0</v>
      </c>
      <c r="H1405" s="546">
        <f t="shared" si="54"/>
        <v>0</v>
      </c>
    </row>
    <row r="1406" spans="1:8" ht="25.5">
      <c r="A1406" s="444" t="s">
        <v>916</v>
      </c>
      <c r="B1406" s="440" t="s">
        <v>917</v>
      </c>
      <c r="C1406" s="548"/>
      <c r="D1406" s="548"/>
      <c r="E1406" s="545"/>
      <c r="F1406" s="545"/>
      <c r="G1406" s="546">
        <f t="shared" si="54"/>
        <v>0</v>
      </c>
      <c r="H1406" s="546">
        <f t="shared" si="54"/>
        <v>0</v>
      </c>
    </row>
    <row r="1407" spans="1:8">
      <c r="A1407" s="444" t="s">
        <v>918</v>
      </c>
      <c r="B1407" s="440" t="s">
        <v>2049</v>
      </c>
      <c r="C1407" s="548"/>
      <c r="D1407" s="548"/>
      <c r="E1407" s="545">
        <v>1</v>
      </c>
      <c r="F1407" s="545">
        <v>1</v>
      </c>
      <c r="G1407" s="546">
        <f t="shared" si="54"/>
        <v>1</v>
      </c>
      <c r="H1407" s="546">
        <f t="shared" si="54"/>
        <v>1</v>
      </c>
    </row>
    <row r="1408" spans="1:8">
      <c r="A1408" s="444" t="s">
        <v>2050</v>
      </c>
      <c r="B1408" s="440" t="s">
        <v>2051</v>
      </c>
      <c r="C1408" s="548"/>
      <c r="D1408" s="548"/>
      <c r="E1408" s="545">
        <v>1</v>
      </c>
      <c r="F1408" s="545">
        <v>1</v>
      </c>
      <c r="G1408" s="546">
        <f t="shared" si="54"/>
        <v>1</v>
      </c>
      <c r="H1408" s="546">
        <f t="shared" si="54"/>
        <v>1</v>
      </c>
    </row>
    <row r="1409" spans="1:8" ht="25.5">
      <c r="A1409" s="444" t="s">
        <v>2052</v>
      </c>
      <c r="B1409" s="440" t="s">
        <v>2053</v>
      </c>
      <c r="C1409" s="548"/>
      <c r="D1409" s="548"/>
      <c r="E1409" s="545">
        <v>1</v>
      </c>
      <c r="F1409" s="545">
        <v>1</v>
      </c>
      <c r="G1409" s="546">
        <f t="shared" si="54"/>
        <v>1</v>
      </c>
      <c r="H1409" s="546">
        <f t="shared" si="54"/>
        <v>1</v>
      </c>
    </row>
    <row r="1410" spans="1:8">
      <c r="A1410" s="444" t="s">
        <v>2054</v>
      </c>
      <c r="B1410" s="440" t="s">
        <v>2055</v>
      </c>
      <c r="C1410" s="548"/>
      <c r="D1410" s="548"/>
      <c r="E1410" s="545">
        <v>6</v>
      </c>
      <c r="F1410" s="545">
        <v>6</v>
      </c>
      <c r="G1410" s="546">
        <f t="shared" si="54"/>
        <v>6</v>
      </c>
      <c r="H1410" s="546">
        <f t="shared" si="54"/>
        <v>6</v>
      </c>
    </row>
    <row r="1411" spans="1:8">
      <c r="A1411" s="444" t="s">
        <v>2056</v>
      </c>
      <c r="B1411" s="440" t="s">
        <v>2057</v>
      </c>
      <c r="C1411" s="548"/>
      <c r="D1411" s="548"/>
      <c r="E1411" s="545">
        <v>1</v>
      </c>
      <c r="F1411" s="545">
        <v>1</v>
      </c>
      <c r="G1411" s="546">
        <f t="shared" si="54"/>
        <v>1</v>
      </c>
      <c r="H1411" s="546">
        <f t="shared" si="54"/>
        <v>1</v>
      </c>
    </row>
    <row r="1412" spans="1:8">
      <c r="A1412" s="444" t="s">
        <v>2058</v>
      </c>
      <c r="B1412" s="440" t="s">
        <v>2059</v>
      </c>
      <c r="C1412" s="548"/>
      <c r="D1412" s="548"/>
      <c r="E1412" s="545">
        <v>1</v>
      </c>
      <c r="F1412" s="545">
        <v>1</v>
      </c>
      <c r="G1412" s="546">
        <f t="shared" si="54"/>
        <v>1</v>
      </c>
      <c r="H1412" s="546">
        <f t="shared" si="54"/>
        <v>1</v>
      </c>
    </row>
    <row r="1413" spans="1:8">
      <c r="A1413" s="560"/>
      <c r="B1413" s="562"/>
      <c r="C1413" s="548"/>
      <c r="D1413" s="548"/>
      <c r="E1413" s="545"/>
      <c r="F1413" s="545"/>
      <c r="G1413" s="546"/>
      <c r="H1413" s="545"/>
    </row>
    <row r="1414" spans="1:8" ht="14.25">
      <c r="A1414" s="563"/>
      <c r="B1414" s="564"/>
      <c r="C1414" s="548"/>
      <c r="D1414" s="548"/>
      <c r="E1414" s="545"/>
      <c r="F1414" s="545"/>
      <c r="G1414" s="546"/>
      <c r="H1414" s="545"/>
    </row>
    <row r="1415" spans="1:8" ht="15">
      <c r="A1415" s="563"/>
      <c r="B1415" s="448" t="s">
        <v>3067</v>
      </c>
      <c r="C1415" s="449">
        <f t="shared" ref="C1415:H1415" si="55">SUM(C1416:C1662)</f>
        <v>28622</v>
      </c>
      <c r="D1415" s="449">
        <f t="shared" si="55"/>
        <v>28632</v>
      </c>
      <c r="E1415" s="449">
        <f t="shared" si="55"/>
        <v>102391</v>
      </c>
      <c r="F1415" s="449">
        <f t="shared" si="55"/>
        <v>102418</v>
      </c>
      <c r="G1415" s="449">
        <f t="shared" si="55"/>
        <v>131013</v>
      </c>
      <c r="H1415" s="449">
        <f t="shared" si="55"/>
        <v>131050</v>
      </c>
    </row>
    <row r="1416" spans="1:8">
      <c r="A1416" s="444" t="s">
        <v>4141</v>
      </c>
      <c r="B1416" s="548" t="s">
        <v>1549</v>
      </c>
      <c r="C1416" s="548">
        <v>74</v>
      </c>
      <c r="D1416">
        <v>75</v>
      </c>
      <c r="E1416" s="545"/>
      <c r="F1416" s="545"/>
      <c r="G1416" s="546">
        <f t="shared" ref="G1416:H1479" si="56">C1416+E1416</f>
        <v>74</v>
      </c>
      <c r="H1416" s="546">
        <f t="shared" si="56"/>
        <v>75</v>
      </c>
    </row>
    <row r="1417" spans="1:8" ht="25.5">
      <c r="A1417" s="444" t="s">
        <v>1550</v>
      </c>
      <c r="B1417" s="440" t="s">
        <v>1551</v>
      </c>
      <c r="C1417" s="548">
        <v>73</v>
      </c>
      <c r="D1417" s="548">
        <v>75</v>
      </c>
      <c r="E1417" s="545"/>
      <c r="F1417" s="545"/>
      <c r="G1417" s="546">
        <f t="shared" si="56"/>
        <v>73</v>
      </c>
      <c r="H1417" s="546">
        <f t="shared" si="56"/>
        <v>75</v>
      </c>
    </row>
    <row r="1418" spans="1:8" ht="25.5">
      <c r="A1418" s="444" t="s">
        <v>1552</v>
      </c>
      <c r="B1418" s="440" t="s">
        <v>1802</v>
      </c>
      <c r="C1418" s="548">
        <v>8</v>
      </c>
      <c r="D1418" s="548">
        <v>8</v>
      </c>
      <c r="E1418" s="545"/>
      <c r="F1418" s="545"/>
      <c r="G1418" s="546">
        <f t="shared" si="56"/>
        <v>8</v>
      </c>
      <c r="H1418" s="546">
        <f t="shared" si="56"/>
        <v>8</v>
      </c>
    </row>
    <row r="1419" spans="1:8">
      <c r="A1419" s="444" t="s">
        <v>1803</v>
      </c>
      <c r="B1419" s="440" t="s">
        <v>1804</v>
      </c>
      <c r="C1419" s="548"/>
      <c r="D1419" s="548"/>
      <c r="E1419" s="545"/>
      <c r="F1419" s="545"/>
      <c r="G1419" s="546">
        <f t="shared" si="56"/>
        <v>0</v>
      </c>
      <c r="H1419" s="546">
        <f t="shared" si="56"/>
        <v>0</v>
      </c>
    </row>
    <row r="1420" spans="1:8" ht="25.5">
      <c r="A1420" s="444" t="s">
        <v>2060</v>
      </c>
      <c r="B1420" s="440" t="s">
        <v>2061</v>
      </c>
      <c r="C1420" s="548"/>
      <c r="D1420" s="548"/>
      <c r="E1420" s="545"/>
      <c r="F1420" s="545"/>
      <c r="G1420" s="546">
        <f t="shared" si="56"/>
        <v>0</v>
      </c>
      <c r="H1420" s="546">
        <f t="shared" si="56"/>
        <v>0</v>
      </c>
    </row>
    <row r="1421" spans="1:8" ht="25.5">
      <c r="A1421" s="444" t="s">
        <v>1009</v>
      </c>
      <c r="B1421" s="440" t="s">
        <v>1805</v>
      </c>
      <c r="C1421" s="548">
        <v>7</v>
      </c>
      <c r="D1421" s="548">
        <v>7</v>
      </c>
      <c r="E1421" s="545"/>
      <c r="F1421" s="545"/>
      <c r="G1421" s="546">
        <f t="shared" si="56"/>
        <v>7</v>
      </c>
      <c r="H1421" s="546">
        <f t="shared" si="56"/>
        <v>7</v>
      </c>
    </row>
    <row r="1422" spans="1:8" ht="25.5">
      <c r="A1422" s="444" t="s">
        <v>1806</v>
      </c>
      <c r="B1422" s="440" t="s">
        <v>1807</v>
      </c>
      <c r="C1422" s="548">
        <v>10</v>
      </c>
      <c r="D1422" s="548">
        <v>10</v>
      </c>
      <c r="E1422" s="545"/>
      <c r="F1422" s="545"/>
      <c r="G1422" s="546">
        <f t="shared" si="56"/>
        <v>10</v>
      </c>
      <c r="H1422" s="546">
        <f t="shared" si="56"/>
        <v>10</v>
      </c>
    </row>
    <row r="1423" spans="1:8">
      <c r="A1423" s="444" t="s">
        <v>1808</v>
      </c>
      <c r="B1423" s="440" t="s">
        <v>1809</v>
      </c>
      <c r="C1423" s="548">
        <v>16</v>
      </c>
      <c r="D1423" s="548">
        <v>16</v>
      </c>
      <c r="E1423" s="545"/>
      <c r="F1423" s="545"/>
      <c r="G1423" s="546">
        <f t="shared" si="56"/>
        <v>16</v>
      </c>
      <c r="H1423" s="546">
        <f t="shared" si="56"/>
        <v>16</v>
      </c>
    </row>
    <row r="1424" spans="1:8">
      <c r="A1424" s="444" t="s">
        <v>1810</v>
      </c>
      <c r="B1424" s="440" t="s">
        <v>1811</v>
      </c>
      <c r="C1424" s="548"/>
      <c r="D1424" s="548"/>
      <c r="E1424" s="545"/>
      <c r="F1424" s="545"/>
      <c r="G1424" s="546">
        <f t="shared" si="56"/>
        <v>0</v>
      </c>
      <c r="H1424" s="546">
        <f t="shared" si="56"/>
        <v>0</v>
      </c>
    </row>
    <row r="1425" spans="1:8">
      <c r="A1425" s="444" t="s">
        <v>1812</v>
      </c>
      <c r="B1425" s="440" t="s">
        <v>1813</v>
      </c>
      <c r="C1425" s="548"/>
      <c r="D1425" s="548"/>
      <c r="E1425" s="545"/>
      <c r="F1425" s="545"/>
      <c r="G1425" s="546">
        <f t="shared" si="56"/>
        <v>0</v>
      </c>
      <c r="H1425" s="546">
        <f t="shared" si="56"/>
        <v>0</v>
      </c>
    </row>
    <row r="1426" spans="1:8">
      <c r="A1426" s="444" t="s">
        <v>1814</v>
      </c>
      <c r="B1426" s="440" t="s">
        <v>1815</v>
      </c>
      <c r="C1426" s="548"/>
      <c r="D1426" s="548"/>
      <c r="E1426" s="545"/>
      <c r="F1426" s="545"/>
      <c r="G1426" s="546">
        <f t="shared" si="56"/>
        <v>0</v>
      </c>
      <c r="H1426" s="546">
        <f t="shared" si="56"/>
        <v>0</v>
      </c>
    </row>
    <row r="1427" spans="1:8">
      <c r="A1427" s="444" t="s">
        <v>579</v>
      </c>
      <c r="B1427" s="440" t="s">
        <v>1816</v>
      </c>
      <c r="C1427" s="548"/>
      <c r="D1427" s="548"/>
      <c r="E1427" s="545"/>
      <c r="F1427" s="545"/>
      <c r="G1427" s="546">
        <f t="shared" si="56"/>
        <v>0</v>
      </c>
      <c r="H1427" s="546">
        <f t="shared" si="56"/>
        <v>0</v>
      </c>
    </row>
    <row r="1428" spans="1:8">
      <c r="A1428" s="444" t="s">
        <v>1817</v>
      </c>
      <c r="B1428" s="440" t="s">
        <v>1818</v>
      </c>
      <c r="C1428" s="548"/>
      <c r="D1428" s="548"/>
      <c r="E1428" s="545"/>
      <c r="F1428" s="545"/>
      <c r="G1428" s="546">
        <f t="shared" si="56"/>
        <v>0</v>
      </c>
      <c r="H1428" s="546">
        <f t="shared" si="56"/>
        <v>0</v>
      </c>
    </row>
    <row r="1429" spans="1:8">
      <c r="A1429" s="444" t="s">
        <v>1819</v>
      </c>
      <c r="B1429" s="440" t="s">
        <v>1820</v>
      </c>
      <c r="C1429" s="548"/>
      <c r="D1429" s="548"/>
      <c r="E1429" s="545"/>
      <c r="F1429" s="545"/>
      <c r="G1429" s="546">
        <f t="shared" si="56"/>
        <v>0</v>
      </c>
      <c r="H1429" s="546">
        <f t="shared" si="56"/>
        <v>0</v>
      </c>
    </row>
    <row r="1430" spans="1:8">
      <c r="A1430" s="444" t="s">
        <v>1821</v>
      </c>
      <c r="B1430" s="440" t="s">
        <v>1822</v>
      </c>
      <c r="C1430" s="548"/>
      <c r="D1430" s="548"/>
      <c r="E1430" s="545"/>
      <c r="F1430" s="545"/>
      <c r="G1430" s="546">
        <f t="shared" si="56"/>
        <v>0</v>
      </c>
      <c r="H1430" s="546">
        <f t="shared" si="56"/>
        <v>0</v>
      </c>
    </row>
    <row r="1431" spans="1:8">
      <c r="A1431" s="444" t="s">
        <v>1823</v>
      </c>
      <c r="B1431" s="440" t="s">
        <v>1824</v>
      </c>
      <c r="C1431" s="548"/>
      <c r="D1431" s="548"/>
      <c r="E1431" s="545"/>
      <c r="F1431" s="545"/>
      <c r="G1431" s="546">
        <f t="shared" si="56"/>
        <v>0</v>
      </c>
      <c r="H1431" s="546">
        <f t="shared" si="56"/>
        <v>0</v>
      </c>
    </row>
    <row r="1432" spans="1:8">
      <c r="A1432" s="444" t="s">
        <v>1825</v>
      </c>
      <c r="B1432" s="440" t="s">
        <v>1826</v>
      </c>
      <c r="C1432" s="548"/>
      <c r="D1432" s="548"/>
      <c r="E1432" s="545"/>
      <c r="F1432" s="545"/>
      <c r="G1432" s="546">
        <f t="shared" si="56"/>
        <v>0</v>
      </c>
      <c r="H1432" s="546">
        <f t="shared" si="56"/>
        <v>0</v>
      </c>
    </row>
    <row r="1433" spans="1:8">
      <c r="A1433" s="444" t="s">
        <v>1827</v>
      </c>
      <c r="B1433" s="440" t="s">
        <v>1828</v>
      </c>
      <c r="C1433" s="548"/>
      <c r="D1433" s="548"/>
      <c r="E1433" s="545"/>
      <c r="F1433" s="545"/>
      <c r="G1433" s="546">
        <f t="shared" si="56"/>
        <v>0</v>
      </c>
      <c r="H1433" s="546">
        <f t="shared" si="56"/>
        <v>0</v>
      </c>
    </row>
    <row r="1434" spans="1:8" ht="25.5">
      <c r="A1434" s="444" t="s">
        <v>1829</v>
      </c>
      <c r="B1434" s="440" t="s">
        <v>1830</v>
      </c>
      <c r="C1434" s="548"/>
      <c r="D1434" s="548"/>
      <c r="E1434" s="545"/>
      <c r="F1434" s="545"/>
      <c r="G1434" s="546">
        <f t="shared" si="56"/>
        <v>0</v>
      </c>
      <c r="H1434" s="546">
        <f t="shared" si="56"/>
        <v>0</v>
      </c>
    </row>
    <row r="1435" spans="1:8" ht="25.5">
      <c r="A1435" s="444" t="s">
        <v>1831</v>
      </c>
      <c r="B1435" s="440" t="s">
        <v>1832</v>
      </c>
      <c r="C1435" s="548"/>
      <c r="D1435" s="548"/>
      <c r="E1435" s="545"/>
      <c r="F1435" s="545"/>
      <c r="G1435" s="546">
        <f t="shared" si="56"/>
        <v>0</v>
      </c>
      <c r="H1435" s="546">
        <f t="shared" si="56"/>
        <v>0</v>
      </c>
    </row>
    <row r="1436" spans="1:8" ht="25.5">
      <c r="A1436" s="444" t="s">
        <v>1833</v>
      </c>
      <c r="B1436" s="440" t="s">
        <v>1834</v>
      </c>
      <c r="C1436" s="548"/>
      <c r="D1436" s="548"/>
      <c r="E1436" s="545"/>
      <c r="F1436" s="545"/>
      <c r="G1436" s="546">
        <f t="shared" si="56"/>
        <v>0</v>
      </c>
      <c r="H1436" s="546">
        <f t="shared" si="56"/>
        <v>0</v>
      </c>
    </row>
    <row r="1437" spans="1:8" ht="25.5">
      <c r="A1437" s="444" t="s">
        <v>3941</v>
      </c>
      <c r="B1437" s="440" t="s">
        <v>3942</v>
      </c>
      <c r="C1437" s="548"/>
      <c r="D1437" s="548"/>
      <c r="E1437" s="545"/>
      <c r="F1437" s="545"/>
      <c r="G1437" s="546">
        <f t="shared" si="56"/>
        <v>0</v>
      </c>
      <c r="H1437" s="546">
        <f t="shared" si="56"/>
        <v>0</v>
      </c>
    </row>
    <row r="1438" spans="1:8">
      <c r="A1438" s="444" t="s">
        <v>3943</v>
      </c>
      <c r="B1438" s="440" t="s">
        <v>3944</v>
      </c>
      <c r="C1438" s="548"/>
      <c r="D1438" s="548"/>
      <c r="E1438" s="545"/>
      <c r="F1438" s="545"/>
      <c r="G1438" s="546">
        <f t="shared" si="56"/>
        <v>0</v>
      </c>
      <c r="H1438" s="546">
        <f t="shared" si="56"/>
        <v>0</v>
      </c>
    </row>
    <row r="1439" spans="1:8">
      <c r="A1439" s="444" t="s">
        <v>3945</v>
      </c>
      <c r="B1439" s="440" t="s">
        <v>3946</v>
      </c>
      <c r="C1439" s="548"/>
      <c r="D1439" s="548"/>
      <c r="E1439" s="545"/>
      <c r="F1439" s="545"/>
      <c r="G1439" s="546">
        <f t="shared" si="56"/>
        <v>0</v>
      </c>
      <c r="H1439" s="546">
        <f t="shared" si="56"/>
        <v>0</v>
      </c>
    </row>
    <row r="1440" spans="1:8">
      <c r="A1440" s="444" t="s">
        <v>3947</v>
      </c>
      <c r="B1440" s="440" t="s">
        <v>3948</v>
      </c>
      <c r="C1440" s="548"/>
      <c r="D1440" s="548"/>
      <c r="E1440" s="545"/>
      <c r="F1440" s="545"/>
      <c r="G1440" s="546">
        <f t="shared" si="56"/>
        <v>0</v>
      </c>
      <c r="H1440" s="546">
        <f t="shared" si="56"/>
        <v>0</v>
      </c>
    </row>
    <row r="1441" spans="1:8" ht="25.5">
      <c r="A1441" s="444" t="s">
        <v>3949</v>
      </c>
      <c r="B1441" s="440" t="s">
        <v>3950</v>
      </c>
      <c r="C1441" s="548"/>
      <c r="D1441" s="548"/>
      <c r="E1441" s="545"/>
      <c r="F1441" s="545"/>
      <c r="G1441" s="546">
        <f t="shared" si="56"/>
        <v>0</v>
      </c>
      <c r="H1441" s="546">
        <f t="shared" si="56"/>
        <v>0</v>
      </c>
    </row>
    <row r="1442" spans="1:8">
      <c r="A1442" s="444" t="s">
        <v>3951</v>
      </c>
      <c r="B1442" s="440" t="s">
        <v>3952</v>
      </c>
      <c r="C1442" s="548"/>
      <c r="D1442" s="548"/>
      <c r="E1442" s="545"/>
      <c r="F1442" s="545"/>
      <c r="G1442" s="546">
        <f t="shared" si="56"/>
        <v>0</v>
      </c>
      <c r="H1442" s="546">
        <f t="shared" si="56"/>
        <v>0</v>
      </c>
    </row>
    <row r="1443" spans="1:8">
      <c r="A1443" s="444" t="s">
        <v>3953</v>
      </c>
      <c r="B1443" s="440" t="s">
        <v>3954</v>
      </c>
      <c r="C1443" s="548"/>
      <c r="D1443" s="548"/>
      <c r="E1443" s="545"/>
      <c r="F1443" s="545"/>
      <c r="G1443" s="546">
        <f t="shared" si="56"/>
        <v>0</v>
      </c>
      <c r="H1443" s="546">
        <f t="shared" si="56"/>
        <v>0</v>
      </c>
    </row>
    <row r="1444" spans="1:8">
      <c r="A1444" s="444" t="s">
        <v>3955</v>
      </c>
      <c r="B1444" s="440" t="s">
        <v>3956</v>
      </c>
      <c r="C1444" s="548"/>
      <c r="D1444" s="548"/>
      <c r="E1444" s="545"/>
      <c r="F1444" s="545"/>
      <c r="G1444" s="546">
        <f t="shared" si="56"/>
        <v>0</v>
      </c>
      <c r="H1444" s="546">
        <f t="shared" si="56"/>
        <v>0</v>
      </c>
    </row>
    <row r="1445" spans="1:8">
      <c r="A1445" s="444" t="s">
        <v>3957</v>
      </c>
      <c r="B1445" s="440" t="s">
        <v>3958</v>
      </c>
      <c r="C1445" s="548"/>
      <c r="D1445" s="548"/>
      <c r="E1445" s="545"/>
      <c r="F1445" s="545"/>
      <c r="G1445" s="546">
        <f t="shared" si="56"/>
        <v>0</v>
      </c>
      <c r="H1445" s="546">
        <f t="shared" si="56"/>
        <v>0</v>
      </c>
    </row>
    <row r="1446" spans="1:8">
      <c r="A1446" s="444" t="s">
        <v>3959</v>
      </c>
      <c r="B1446" s="440" t="s">
        <v>3960</v>
      </c>
      <c r="C1446" s="548"/>
      <c r="D1446" s="548"/>
      <c r="E1446" s="545"/>
      <c r="F1446" s="545"/>
      <c r="G1446" s="546">
        <f t="shared" si="56"/>
        <v>0</v>
      </c>
      <c r="H1446" s="546">
        <f t="shared" si="56"/>
        <v>0</v>
      </c>
    </row>
    <row r="1447" spans="1:8" ht="25.5">
      <c r="A1447" s="444" t="s">
        <v>2062</v>
      </c>
      <c r="B1447" s="440" t="s">
        <v>2063</v>
      </c>
      <c r="C1447" s="548"/>
      <c r="D1447" s="548"/>
      <c r="E1447" s="545"/>
      <c r="F1447" s="545"/>
      <c r="G1447" s="546">
        <f t="shared" si="56"/>
        <v>0</v>
      </c>
      <c r="H1447" s="546">
        <f t="shared" si="56"/>
        <v>0</v>
      </c>
    </row>
    <row r="1448" spans="1:8">
      <c r="A1448" s="444" t="s">
        <v>2064</v>
      </c>
      <c r="B1448" s="440" t="s">
        <v>2065</v>
      </c>
      <c r="C1448" s="548"/>
      <c r="D1448" s="548"/>
      <c r="E1448" s="545"/>
      <c r="F1448" s="545"/>
      <c r="G1448" s="546">
        <f t="shared" si="56"/>
        <v>0</v>
      </c>
      <c r="H1448" s="546">
        <f t="shared" si="56"/>
        <v>0</v>
      </c>
    </row>
    <row r="1449" spans="1:8">
      <c r="A1449" s="444" t="s">
        <v>2066</v>
      </c>
      <c r="B1449" s="440" t="s">
        <v>2067</v>
      </c>
      <c r="C1449" s="548"/>
      <c r="D1449" s="548"/>
      <c r="E1449" s="545"/>
      <c r="F1449" s="545"/>
      <c r="G1449" s="546">
        <f t="shared" si="56"/>
        <v>0</v>
      </c>
      <c r="H1449" s="546">
        <f t="shared" si="56"/>
        <v>0</v>
      </c>
    </row>
    <row r="1450" spans="1:8">
      <c r="A1450" s="444" t="s">
        <v>3961</v>
      </c>
      <c r="B1450" s="440" t="s">
        <v>3962</v>
      </c>
      <c r="C1450" s="548"/>
      <c r="D1450" s="548"/>
      <c r="E1450" s="545"/>
      <c r="F1450" s="545"/>
      <c r="G1450" s="546">
        <f t="shared" si="56"/>
        <v>0</v>
      </c>
      <c r="H1450" s="546">
        <f t="shared" si="56"/>
        <v>0</v>
      </c>
    </row>
    <row r="1451" spans="1:8">
      <c r="A1451" s="444" t="s">
        <v>3963</v>
      </c>
      <c r="B1451" s="440" t="s">
        <v>3964</v>
      </c>
      <c r="C1451" s="548"/>
      <c r="D1451" s="548"/>
      <c r="E1451" s="545"/>
      <c r="F1451" s="545"/>
      <c r="G1451" s="546">
        <f t="shared" si="56"/>
        <v>0</v>
      </c>
      <c r="H1451" s="546">
        <f t="shared" si="56"/>
        <v>0</v>
      </c>
    </row>
    <row r="1452" spans="1:8">
      <c r="A1452" s="444" t="s">
        <v>3965</v>
      </c>
      <c r="B1452" s="440" t="s">
        <v>3538</v>
      </c>
      <c r="C1452" s="548"/>
      <c r="D1452" s="548"/>
      <c r="E1452" s="545"/>
      <c r="F1452" s="545"/>
      <c r="G1452" s="546">
        <f t="shared" si="56"/>
        <v>0</v>
      </c>
      <c r="H1452" s="546">
        <f t="shared" si="56"/>
        <v>0</v>
      </c>
    </row>
    <row r="1453" spans="1:8" ht="25.5">
      <c r="A1453" s="444" t="s">
        <v>3966</v>
      </c>
      <c r="B1453" s="440" t="s">
        <v>3967</v>
      </c>
      <c r="C1453" s="548"/>
      <c r="D1453" s="548"/>
      <c r="E1453" s="545"/>
      <c r="F1453" s="545"/>
      <c r="G1453" s="546">
        <f t="shared" si="56"/>
        <v>0</v>
      </c>
      <c r="H1453" s="546">
        <f t="shared" si="56"/>
        <v>0</v>
      </c>
    </row>
    <row r="1454" spans="1:8">
      <c r="A1454" s="444" t="s">
        <v>3968</v>
      </c>
      <c r="B1454" s="440" t="s">
        <v>3969</v>
      </c>
      <c r="C1454" s="548"/>
      <c r="D1454" s="548"/>
      <c r="E1454" s="545"/>
      <c r="F1454" s="545"/>
      <c r="G1454" s="546">
        <f t="shared" si="56"/>
        <v>0</v>
      </c>
      <c r="H1454" s="546">
        <f t="shared" si="56"/>
        <v>0</v>
      </c>
    </row>
    <row r="1455" spans="1:8">
      <c r="A1455" s="444" t="s">
        <v>3970</v>
      </c>
      <c r="B1455" s="440" t="s">
        <v>3971</v>
      </c>
      <c r="C1455" s="548"/>
      <c r="D1455" s="548"/>
      <c r="E1455" s="545"/>
      <c r="F1455" s="545"/>
      <c r="G1455" s="546">
        <f t="shared" si="56"/>
        <v>0</v>
      </c>
      <c r="H1455" s="546">
        <f t="shared" si="56"/>
        <v>0</v>
      </c>
    </row>
    <row r="1456" spans="1:8">
      <c r="A1456" s="444" t="s">
        <v>3972</v>
      </c>
      <c r="B1456" s="440" t="s">
        <v>3973</v>
      </c>
      <c r="C1456" s="548"/>
      <c r="D1456" s="548"/>
      <c r="E1456" s="545"/>
      <c r="F1456" s="545"/>
      <c r="G1456" s="546">
        <f t="shared" si="56"/>
        <v>0</v>
      </c>
      <c r="H1456" s="546">
        <f t="shared" si="56"/>
        <v>0</v>
      </c>
    </row>
    <row r="1457" spans="1:8">
      <c r="A1457" s="444" t="s">
        <v>3974</v>
      </c>
      <c r="B1457" s="440" t="s">
        <v>3975</v>
      </c>
      <c r="C1457" s="548"/>
      <c r="D1457" s="548"/>
      <c r="E1457" s="545"/>
      <c r="F1457" s="545"/>
      <c r="G1457" s="546">
        <f t="shared" si="56"/>
        <v>0</v>
      </c>
      <c r="H1457" s="546">
        <f t="shared" si="56"/>
        <v>0</v>
      </c>
    </row>
    <row r="1458" spans="1:8" ht="25.5">
      <c r="A1458" s="444" t="s">
        <v>3976</v>
      </c>
      <c r="B1458" s="440" t="s">
        <v>3977</v>
      </c>
      <c r="C1458" s="548"/>
      <c r="D1458" s="548"/>
      <c r="E1458" s="545"/>
      <c r="F1458" s="545"/>
      <c r="G1458" s="546">
        <f t="shared" si="56"/>
        <v>0</v>
      </c>
      <c r="H1458" s="546">
        <f t="shared" si="56"/>
        <v>0</v>
      </c>
    </row>
    <row r="1459" spans="1:8">
      <c r="A1459" s="444" t="s">
        <v>3978</v>
      </c>
      <c r="B1459" s="440" t="s">
        <v>3979</v>
      </c>
      <c r="C1459" s="548"/>
      <c r="D1459" s="548"/>
      <c r="E1459" s="545"/>
      <c r="F1459" s="545"/>
      <c r="G1459" s="546">
        <f t="shared" si="56"/>
        <v>0</v>
      </c>
      <c r="H1459" s="546">
        <f t="shared" si="56"/>
        <v>0</v>
      </c>
    </row>
    <row r="1460" spans="1:8">
      <c r="A1460" s="444" t="s">
        <v>3980</v>
      </c>
      <c r="B1460" s="440" t="s">
        <v>3981</v>
      </c>
      <c r="C1460" s="548"/>
      <c r="D1460" s="548"/>
      <c r="E1460" s="545"/>
      <c r="F1460" s="545"/>
      <c r="G1460" s="546">
        <f t="shared" si="56"/>
        <v>0</v>
      </c>
      <c r="H1460" s="546">
        <f t="shared" si="56"/>
        <v>0</v>
      </c>
    </row>
    <row r="1461" spans="1:8">
      <c r="A1461" s="444" t="s">
        <v>3982</v>
      </c>
      <c r="B1461" s="440" t="s">
        <v>3983</v>
      </c>
      <c r="C1461" s="548"/>
      <c r="D1461" s="548"/>
      <c r="E1461" s="545"/>
      <c r="F1461" s="545"/>
      <c r="G1461" s="546">
        <f t="shared" si="56"/>
        <v>0</v>
      </c>
      <c r="H1461" s="546">
        <f t="shared" si="56"/>
        <v>0</v>
      </c>
    </row>
    <row r="1462" spans="1:8">
      <c r="A1462" s="444" t="s">
        <v>3984</v>
      </c>
      <c r="B1462" s="440" t="s">
        <v>3985</v>
      </c>
      <c r="C1462" s="548"/>
      <c r="D1462" s="548"/>
      <c r="E1462" s="545"/>
      <c r="F1462" s="545"/>
      <c r="G1462" s="546">
        <f t="shared" si="56"/>
        <v>0</v>
      </c>
      <c r="H1462" s="546">
        <f t="shared" si="56"/>
        <v>0</v>
      </c>
    </row>
    <row r="1463" spans="1:8">
      <c r="A1463" s="444" t="s">
        <v>3986</v>
      </c>
      <c r="B1463" s="440" t="s">
        <v>3987</v>
      </c>
      <c r="C1463" s="548"/>
      <c r="D1463" s="548"/>
      <c r="E1463" s="545"/>
      <c r="F1463" s="545"/>
      <c r="G1463" s="546">
        <f t="shared" si="56"/>
        <v>0</v>
      </c>
      <c r="H1463" s="546">
        <f t="shared" si="56"/>
        <v>0</v>
      </c>
    </row>
    <row r="1464" spans="1:8">
      <c r="A1464" s="444" t="s">
        <v>3988</v>
      </c>
      <c r="B1464" s="440" t="s">
        <v>3989</v>
      </c>
      <c r="C1464" s="548"/>
      <c r="D1464" s="548"/>
      <c r="E1464" s="545">
        <v>10</v>
      </c>
      <c r="F1464" s="545">
        <v>10</v>
      </c>
      <c r="G1464" s="546">
        <f t="shared" si="56"/>
        <v>10</v>
      </c>
      <c r="H1464" s="546">
        <f t="shared" si="56"/>
        <v>10</v>
      </c>
    </row>
    <row r="1465" spans="1:8">
      <c r="A1465" s="444" t="s">
        <v>3990</v>
      </c>
      <c r="B1465" s="440" t="s">
        <v>3991</v>
      </c>
      <c r="C1465" s="548">
        <v>8</v>
      </c>
      <c r="D1465" s="548">
        <v>8</v>
      </c>
      <c r="E1465" s="545"/>
      <c r="F1465" s="545"/>
      <c r="G1465" s="546">
        <f t="shared" si="56"/>
        <v>8</v>
      </c>
      <c r="H1465" s="546">
        <f t="shared" si="56"/>
        <v>8</v>
      </c>
    </row>
    <row r="1466" spans="1:8">
      <c r="A1466" s="444" t="s">
        <v>3992</v>
      </c>
      <c r="B1466" s="440" t="s">
        <v>3993</v>
      </c>
      <c r="C1466" s="548"/>
      <c r="D1466" s="548"/>
      <c r="E1466" s="545"/>
      <c r="F1466" s="545"/>
      <c r="G1466" s="546">
        <f t="shared" si="56"/>
        <v>0</v>
      </c>
      <c r="H1466" s="546">
        <f t="shared" si="56"/>
        <v>0</v>
      </c>
    </row>
    <row r="1467" spans="1:8" ht="25.5">
      <c r="A1467" s="444" t="s">
        <v>3994</v>
      </c>
      <c r="B1467" s="440" t="s">
        <v>3995</v>
      </c>
      <c r="C1467" s="548">
        <v>5</v>
      </c>
      <c r="D1467" s="548">
        <v>5</v>
      </c>
      <c r="E1467" s="545"/>
      <c r="F1467" s="545"/>
      <c r="G1467" s="546">
        <f t="shared" si="56"/>
        <v>5</v>
      </c>
      <c r="H1467" s="546">
        <f t="shared" si="56"/>
        <v>5</v>
      </c>
    </row>
    <row r="1468" spans="1:8">
      <c r="A1468" s="444" t="s">
        <v>4155</v>
      </c>
      <c r="B1468" s="440" t="s">
        <v>4156</v>
      </c>
      <c r="C1468" s="548"/>
      <c r="D1468" s="548"/>
      <c r="E1468" s="545"/>
      <c r="F1468" s="545"/>
      <c r="G1468" s="546">
        <f t="shared" si="56"/>
        <v>0</v>
      </c>
      <c r="H1468" s="546">
        <f t="shared" si="56"/>
        <v>0</v>
      </c>
    </row>
    <row r="1469" spans="1:8" ht="25.5">
      <c r="A1469" s="444" t="s">
        <v>3996</v>
      </c>
      <c r="B1469" s="440" t="s">
        <v>3997</v>
      </c>
      <c r="C1469" s="548"/>
      <c r="D1469" s="548"/>
      <c r="E1469" s="545"/>
      <c r="F1469" s="545"/>
      <c r="G1469" s="546">
        <f t="shared" si="56"/>
        <v>0</v>
      </c>
      <c r="H1469" s="546">
        <f t="shared" si="56"/>
        <v>0</v>
      </c>
    </row>
    <row r="1470" spans="1:8" ht="25.5">
      <c r="A1470" s="444" t="s">
        <v>3998</v>
      </c>
      <c r="B1470" s="440" t="s">
        <v>3999</v>
      </c>
      <c r="C1470" s="548"/>
      <c r="D1470" s="548"/>
      <c r="E1470" s="545"/>
      <c r="F1470" s="545"/>
      <c r="G1470" s="546">
        <f t="shared" si="56"/>
        <v>0</v>
      </c>
      <c r="H1470" s="546">
        <f t="shared" si="56"/>
        <v>0</v>
      </c>
    </row>
    <row r="1471" spans="1:8" ht="25.5">
      <c r="A1471" s="444" t="s">
        <v>4000</v>
      </c>
      <c r="B1471" s="440" t="s">
        <v>4001</v>
      </c>
      <c r="C1471" s="548"/>
      <c r="D1471" s="548"/>
      <c r="E1471" s="545"/>
      <c r="F1471" s="545"/>
      <c r="G1471" s="546">
        <f t="shared" si="56"/>
        <v>0</v>
      </c>
      <c r="H1471" s="546">
        <f t="shared" si="56"/>
        <v>0</v>
      </c>
    </row>
    <row r="1472" spans="1:8" ht="25.5">
      <c r="A1472" s="444" t="s">
        <v>4002</v>
      </c>
      <c r="B1472" s="440" t="s">
        <v>4003</v>
      </c>
      <c r="C1472" s="548">
        <v>2</v>
      </c>
      <c r="D1472" s="548">
        <v>2</v>
      </c>
      <c r="E1472" s="545"/>
      <c r="F1472" s="545"/>
      <c r="G1472" s="546">
        <f t="shared" si="56"/>
        <v>2</v>
      </c>
      <c r="H1472" s="546">
        <f t="shared" si="56"/>
        <v>2</v>
      </c>
    </row>
    <row r="1473" spans="1:8" ht="25.5">
      <c r="A1473" s="444" t="s">
        <v>4004</v>
      </c>
      <c r="B1473" s="440" t="s">
        <v>4005</v>
      </c>
      <c r="C1473" s="548">
        <v>1</v>
      </c>
      <c r="D1473" s="548">
        <v>1</v>
      </c>
      <c r="E1473" s="545"/>
      <c r="F1473" s="545"/>
      <c r="G1473" s="546">
        <f t="shared" si="56"/>
        <v>1</v>
      </c>
      <c r="H1473" s="546">
        <f t="shared" si="56"/>
        <v>1</v>
      </c>
    </row>
    <row r="1474" spans="1:8" ht="25.5">
      <c r="A1474" s="444" t="s">
        <v>4006</v>
      </c>
      <c r="B1474" s="440" t="s">
        <v>4007</v>
      </c>
      <c r="C1474" s="548"/>
      <c r="D1474" s="548"/>
      <c r="E1474" s="545"/>
      <c r="F1474" s="545"/>
      <c r="G1474" s="546">
        <f t="shared" si="56"/>
        <v>0</v>
      </c>
      <c r="H1474" s="546">
        <f t="shared" si="56"/>
        <v>0</v>
      </c>
    </row>
    <row r="1475" spans="1:8" ht="25.5">
      <c r="A1475" s="444" t="s">
        <v>4008</v>
      </c>
      <c r="B1475" s="440" t="s">
        <v>4009</v>
      </c>
      <c r="C1475" s="548"/>
      <c r="D1475" s="548"/>
      <c r="E1475" s="545"/>
      <c r="F1475" s="545"/>
      <c r="G1475" s="546">
        <f t="shared" si="56"/>
        <v>0</v>
      </c>
      <c r="H1475" s="546">
        <f t="shared" si="56"/>
        <v>0</v>
      </c>
    </row>
    <row r="1476" spans="1:8" ht="25.5">
      <c r="A1476" s="444" t="s">
        <v>4010</v>
      </c>
      <c r="B1476" s="440" t="s">
        <v>4011</v>
      </c>
      <c r="C1476" s="548"/>
      <c r="D1476" s="548"/>
      <c r="E1476" s="545"/>
      <c r="F1476" s="545"/>
      <c r="G1476" s="546">
        <f t="shared" si="56"/>
        <v>0</v>
      </c>
      <c r="H1476" s="546">
        <f t="shared" si="56"/>
        <v>0</v>
      </c>
    </row>
    <row r="1477" spans="1:8">
      <c r="A1477" s="444" t="s">
        <v>4012</v>
      </c>
      <c r="B1477" s="440" t="s">
        <v>4013</v>
      </c>
      <c r="C1477" s="548"/>
      <c r="D1477" s="548"/>
      <c r="E1477" s="545"/>
      <c r="F1477" s="545"/>
      <c r="G1477" s="546">
        <f t="shared" si="56"/>
        <v>0</v>
      </c>
      <c r="H1477" s="546">
        <f t="shared" si="56"/>
        <v>0</v>
      </c>
    </row>
    <row r="1478" spans="1:8">
      <c r="A1478" s="444" t="s">
        <v>3073</v>
      </c>
      <c r="B1478" s="440" t="s">
        <v>3074</v>
      </c>
      <c r="C1478" s="548"/>
      <c r="D1478" s="548"/>
      <c r="E1478" s="545"/>
      <c r="F1478" s="545"/>
      <c r="G1478" s="546">
        <f t="shared" si="56"/>
        <v>0</v>
      </c>
      <c r="H1478" s="546">
        <f t="shared" si="56"/>
        <v>0</v>
      </c>
    </row>
    <row r="1479" spans="1:8">
      <c r="A1479" s="444" t="s">
        <v>4014</v>
      </c>
      <c r="B1479" s="440" t="s">
        <v>4015</v>
      </c>
      <c r="C1479" s="548"/>
      <c r="D1479" s="548"/>
      <c r="E1479" s="545"/>
      <c r="F1479" s="545"/>
      <c r="G1479" s="546">
        <f t="shared" si="56"/>
        <v>0</v>
      </c>
      <c r="H1479" s="546">
        <f t="shared" si="56"/>
        <v>0</v>
      </c>
    </row>
    <row r="1480" spans="1:8">
      <c r="A1480" s="444" t="s">
        <v>4016</v>
      </c>
      <c r="B1480" s="440" t="s">
        <v>4017</v>
      </c>
      <c r="C1480" s="548"/>
      <c r="D1480" s="548"/>
      <c r="E1480" s="545"/>
      <c r="F1480" s="545"/>
      <c r="G1480" s="546">
        <f t="shared" ref="G1480:H1543" si="57">C1480+E1480</f>
        <v>0</v>
      </c>
      <c r="H1480" s="546">
        <f t="shared" si="57"/>
        <v>0</v>
      </c>
    </row>
    <row r="1481" spans="1:8">
      <c r="A1481" s="444" t="s">
        <v>4018</v>
      </c>
      <c r="B1481" s="440" t="s">
        <v>2416</v>
      </c>
      <c r="C1481" s="548"/>
      <c r="D1481" s="548"/>
      <c r="E1481" s="545"/>
      <c r="F1481" s="545"/>
      <c r="G1481" s="546">
        <f t="shared" si="57"/>
        <v>0</v>
      </c>
      <c r="H1481" s="546">
        <f t="shared" si="57"/>
        <v>0</v>
      </c>
    </row>
    <row r="1482" spans="1:8" ht="25.5">
      <c r="A1482" s="444" t="s">
        <v>2417</v>
      </c>
      <c r="B1482" s="440" t="s">
        <v>2418</v>
      </c>
      <c r="C1482" s="548"/>
      <c r="D1482" s="548"/>
      <c r="E1482" s="545"/>
      <c r="F1482" s="545"/>
      <c r="G1482" s="546">
        <f t="shared" si="57"/>
        <v>0</v>
      </c>
      <c r="H1482" s="546">
        <f t="shared" si="57"/>
        <v>0</v>
      </c>
    </row>
    <row r="1483" spans="1:8">
      <c r="A1483" s="444" t="s">
        <v>2419</v>
      </c>
      <c r="B1483" s="440" t="s">
        <v>2420</v>
      </c>
      <c r="C1483" s="548"/>
      <c r="D1483" s="548"/>
      <c r="E1483" s="545"/>
      <c r="F1483" s="545"/>
      <c r="G1483" s="546">
        <f t="shared" si="57"/>
        <v>0</v>
      </c>
      <c r="H1483" s="546">
        <f t="shared" si="57"/>
        <v>0</v>
      </c>
    </row>
    <row r="1484" spans="1:8">
      <c r="A1484" s="444" t="s">
        <v>2421</v>
      </c>
      <c r="B1484" s="440" t="s">
        <v>2422</v>
      </c>
      <c r="C1484" s="548"/>
      <c r="D1484" s="548"/>
      <c r="E1484" s="545"/>
      <c r="F1484" s="545"/>
      <c r="G1484" s="546">
        <f t="shared" si="57"/>
        <v>0</v>
      </c>
      <c r="H1484" s="546">
        <f t="shared" si="57"/>
        <v>0</v>
      </c>
    </row>
    <row r="1485" spans="1:8" ht="25.5">
      <c r="A1485" s="444" t="s">
        <v>2423</v>
      </c>
      <c r="B1485" s="440" t="s">
        <v>2424</v>
      </c>
      <c r="C1485" s="548"/>
      <c r="D1485" s="548"/>
      <c r="E1485" s="545"/>
      <c r="F1485" s="545"/>
      <c r="G1485" s="546">
        <f t="shared" si="57"/>
        <v>0</v>
      </c>
      <c r="H1485" s="546">
        <f t="shared" si="57"/>
        <v>0</v>
      </c>
    </row>
    <row r="1486" spans="1:8">
      <c r="A1486" s="444" t="s">
        <v>2425</v>
      </c>
      <c r="B1486" s="440" t="s">
        <v>2426</v>
      </c>
      <c r="C1486" s="548"/>
      <c r="D1486" s="548"/>
      <c r="E1486" s="545"/>
      <c r="F1486" s="545"/>
      <c r="G1486" s="546">
        <f t="shared" si="57"/>
        <v>0</v>
      </c>
      <c r="H1486" s="546">
        <f t="shared" si="57"/>
        <v>0</v>
      </c>
    </row>
    <row r="1487" spans="1:8">
      <c r="A1487" s="444" t="s">
        <v>2427</v>
      </c>
      <c r="B1487" s="440" t="s">
        <v>2428</v>
      </c>
      <c r="C1487" s="548"/>
      <c r="D1487" s="548"/>
      <c r="E1487" s="545"/>
      <c r="F1487" s="545"/>
      <c r="G1487" s="546">
        <f t="shared" si="57"/>
        <v>0</v>
      </c>
      <c r="H1487" s="546">
        <f t="shared" si="57"/>
        <v>0</v>
      </c>
    </row>
    <row r="1488" spans="1:8" ht="25.5">
      <c r="A1488" s="444" t="s">
        <v>2429</v>
      </c>
      <c r="B1488" s="440" t="s">
        <v>2430</v>
      </c>
      <c r="C1488" s="548"/>
      <c r="D1488" s="548"/>
      <c r="E1488" s="545"/>
      <c r="F1488" s="545"/>
      <c r="G1488" s="546">
        <f t="shared" si="57"/>
        <v>0</v>
      </c>
      <c r="H1488" s="546">
        <f t="shared" si="57"/>
        <v>0</v>
      </c>
    </row>
    <row r="1489" spans="1:8" ht="38.25">
      <c r="A1489" s="444" t="s">
        <v>2431</v>
      </c>
      <c r="B1489" s="440" t="s">
        <v>2432</v>
      </c>
      <c r="C1489" s="548"/>
      <c r="D1489" s="548"/>
      <c r="E1489" s="545"/>
      <c r="F1489" s="545"/>
      <c r="G1489" s="546">
        <f t="shared" si="57"/>
        <v>0</v>
      </c>
      <c r="H1489" s="546">
        <f t="shared" si="57"/>
        <v>0</v>
      </c>
    </row>
    <row r="1490" spans="1:8">
      <c r="A1490" s="444" t="s">
        <v>2433</v>
      </c>
      <c r="B1490" s="440" t="s">
        <v>2434</v>
      </c>
      <c r="C1490" s="548"/>
      <c r="D1490" s="548"/>
      <c r="E1490" s="545"/>
      <c r="F1490" s="545"/>
      <c r="G1490" s="546">
        <f t="shared" si="57"/>
        <v>0</v>
      </c>
      <c r="H1490" s="546">
        <f t="shared" si="57"/>
        <v>0</v>
      </c>
    </row>
    <row r="1491" spans="1:8">
      <c r="A1491" s="444" t="s">
        <v>2435</v>
      </c>
      <c r="B1491" s="440" t="s">
        <v>2436</v>
      </c>
      <c r="C1491" s="548"/>
      <c r="D1491" s="548"/>
      <c r="E1491" s="545"/>
      <c r="F1491" s="545"/>
      <c r="G1491" s="546">
        <f t="shared" si="57"/>
        <v>0</v>
      </c>
      <c r="H1491" s="546">
        <f t="shared" si="57"/>
        <v>0</v>
      </c>
    </row>
    <row r="1492" spans="1:8">
      <c r="A1492" s="444" t="s">
        <v>2437</v>
      </c>
      <c r="B1492" s="440" t="s">
        <v>2438</v>
      </c>
      <c r="C1492" s="548"/>
      <c r="D1492" s="548"/>
      <c r="E1492" s="545"/>
      <c r="F1492" s="545"/>
      <c r="G1492" s="546">
        <f t="shared" si="57"/>
        <v>0</v>
      </c>
      <c r="H1492" s="546">
        <f t="shared" si="57"/>
        <v>0</v>
      </c>
    </row>
    <row r="1493" spans="1:8">
      <c r="A1493" s="444" t="s">
        <v>2439</v>
      </c>
      <c r="B1493" s="440" t="s">
        <v>2440</v>
      </c>
      <c r="C1493" s="548"/>
      <c r="D1493" s="548"/>
      <c r="E1493" s="545"/>
      <c r="F1493" s="545"/>
      <c r="G1493" s="546">
        <f t="shared" si="57"/>
        <v>0</v>
      </c>
      <c r="H1493" s="546">
        <f t="shared" si="57"/>
        <v>0</v>
      </c>
    </row>
    <row r="1494" spans="1:8" ht="25.5">
      <c r="A1494" s="444" t="s">
        <v>2441</v>
      </c>
      <c r="B1494" s="440" t="s">
        <v>2442</v>
      </c>
      <c r="C1494" s="548"/>
      <c r="D1494" s="548"/>
      <c r="E1494" s="545"/>
      <c r="F1494" s="545"/>
      <c r="G1494" s="546">
        <f t="shared" si="57"/>
        <v>0</v>
      </c>
      <c r="H1494" s="546">
        <f t="shared" si="57"/>
        <v>0</v>
      </c>
    </row>
    <row r="1495" spans="1:8" ht="25.5">
      <c r="A1495" s="444" t="s">
        <v>2443</v>
      </c>
      <c r="B1495" s="440" t="s">
        <v>2444</v>
      </c>
      <c r="C1495" s="548"/>
      <c r="D1495" s="548"/>
      <c r="E1495" s="545"/>
      <c r="F1495" s="545"/>
      <c r="G1495" s="546">
        <f t="shared" si="57"/>
        <v>0</v>
      </c>
      <c r="H1495" s="546">
        <f t="shared" si="57"/>
        <v>0</v>
      </c>
    </row>
    <row r="1496" spans="1:8" ht="25.5">
      <c r="A1496" s="444" t="s">
        <v>2445</v>
      </c>
      <c r="B1496" s="440" t="s">
        <v>2446</v>
      </c>
      <c r="C1496" s="548"/>
      <c r="D1496" s="548"/>
      <c r="E1496" s="545"/>
      <c r="F1496" s="545"/>
      <c r="G1496" s="546">
        <f t="shared" si="57"/>
        <v>0</v>
      </c>
      <c r="H1496" s="546">
        <f t="shared" si="57"/>
        <v>0</v>
      </c>
    </row>
    <row r="1497" spans="1:8" ht="25.5">
      <c r="A1497" s="444" t="s">
        <v>2447</v>
      </c>
      <c r="B1497" s="440" t="s">
        <v>2448</v>
      </c>
      <c r="C1497" s="548"/>
      <c r="D1497" s="548"/>
      <c r="E1497" s="545"/>
      <c r="F1497" s="545"/>
      <c r="G1497" s="546">
        <f t="shared" si="57"/>
        <v>0</v>
      </c>
      <c r="H1497" s="546">
        <f t="shared" si="57"/>
        <v>0</v>
      </c>
    </row>
    <row r="1498" spans="1:8">
      <c r="A1498" s="444" t="s">
        <v>2449</v>
      </c>
      <c r="B1498" s="440" t="s">
        <v>2450</v>
      </c>
      <c r="C1498" s="548"/>
      <c r="D1498" s="548"/>
      <c r="E1498" s="545"/>
      <c r="F1498" s="545"/>
      <c r="G1498" s="546">
        <f t="shared" si="57"/>
        <v>0</v>
      </c>
      <c r="H1498" s="546">
        <f t="shared" si="57"/>
        <v>0</v>
      </c>
    </row>
    <row r="1499" spans="1:8">
      <c r="A1499" s="444" t="s">
        <v>2451</v>
      </c>
      <c r="B1499" s="440" t="s">
        <v>2452</v>
      </c>
      <c r="C1499" s="548"/>
      <c r="D1499" s="548"/>
      <c r="E1499" s="545"/>
      <c r="F1499" s="545"/>
      <c r="G1499" s="546">
        <f t="shared" si="57"/>
        <v>0</v>
      </c>
      <c r="H1499" s="546">
        <f t="shared" si="57"/>
        <v>0</v>
      </c>
    </row>
    <row r="1500" spans="1:8">
      <c r="A1500" s="444" t="s">
        <v>2453</v>
      </c>
      <c r="B1500" s="440" t="s">
        <v>2454</v>
      </c>
      <c r="C1500" s="548"/>
      <c r="D1500" s="548"/>
      <c r="E1500" s="545"/>
      <c r="F1500" s="545"/>
      <c r="G1500" s="546">
        <f t="shared" si="57"/>
        <v>0</v>
      </c>
      <c r="H1500" s="546">
        <f t="shared" si="57"/>
        <v>0</v>
      </c>
    </row>
    <row r="1501" spans="1:8">
      <c r="A1501" s="444" t="s">
        <v>2455</v>
      </c>
      <c r="B1501" s="440" t="s">
        <v>2456</v>
      </c>
      <c r="C1501" s="548"/>
      <c r="D1501" s="548"/>
      <c r="E1501" s="545"/>
      <c r="F1501" s="545"/>
      <c r="G1501" s="546">
        <f t="shared" si="57"/>
        <v>0</v>
      </c>
      <c r="H1501" s="546">
        <f t="shared" si="57"/>
        <v>0</v>
      </c>
    </row>
    <row r="1502" spans="1:8">
      <c r="A1502" s="444" t="s">
        <v>2457</v>
      </c>
      <c r="B1502" s="440" t="s">
        <v>2458</v>
      </c>
      <c r="C1502" s="548"/>
      <c r="D1502" s="548"/>
      <c r="E1502" s="545"/>
      <c r="F1502" s="545"/>
      <c r="G1502" s="546">
        <f t="shared" si="57"/>
        <v>0</v>
      </c>
      <c r="H1502" s="546">
        <f t="shared" si="57"/>
        <v>0</v>
      </c>
    </row>
    <row r="1503" spans="1:8">
      <c r="A1503" s="444" t="s">
        <v>2459</v>
      </c>
      <c r="B1503" s="440" t="s">
        <v>2460</v>
      </c>
      <c r="C1503" s="548"/>
      <c r="D1503" s="548"/>
      <c r="E1503" s="545"/>
      <c r="F1503" s="545"/>
      <c r="G1503" s="546">
        <f t="shared" si="57"/>
        <v>0</v>
      </c>
      <c r="H1503" s="546">
        <f t="shared" si="57"/>
        <v>0</v>
      </c>
    </row>
    <row r="1504" spans="1:8">
      <c r="A1504" s="444" t="s">
        <v>2461</v>
      </c>
      <c r="B1504" s="440" t="s">
        <v>2462</v>
      </c>
      <c r="C1504" s="548"/>
      <c r="D1504" s="548"/>
      <c r="E1504" s="545"/>
      <c r="F1504" s="545"/>
      <c r="G1504" s="546">
        <f t="shared" si="57"/>
        <v>0</v>
      </c>
      <c r="H1504" s="546">
        <f t="shared" si="57"/>
        <v>0</v>
      </c>
    </row>
    <row r="1505" spans="1:8">
      <c r="A1505" s="444" t="s">
        <v>539</v>
      </c>
      <c r="B1505" s="440" t="s">
        <v>2463</v>
      </c>
      <c r="C1505" s="548"/>
      <c r="D1505" s="548"/>
      <c r="E1505" s="545"/>
      <c r="F1505" s="545"/>
      <c r="G1505" s="546">
        <f t="shared" si="57"/>
        <v>0</v>
      </c>
      <c r="H1505" s="546">
        <f t="shared" si="57"/>
        <v>0</v>
      </c>
    </row>
    <row r="1506" spans="1:8" ht="25.5">
      <c r="A1506" s="444" t="s">
        <v>2464</v>
      </c>
      <c r="B1506" s="440" t="s">
        <v>2465</v>
      </c>
      <c r="C1506" s="548"/>
      <c r="D1506" s="548"/>
      <c r="E1506" s="545"/>
      <c r="F1506" s="545"/>
      <c r="G1506" s="546">
        <f t="shared" si="57"/>
        <v>0</v>
      </c>
      <c r="H1506" s="546">
        <f t="shared" si="57"/>
        <v>0</v>
      </c>
    </row>
    <row r="1507" spans="1:8" ht="25.5">
      <c r="A1507" s="444" t="s">
        <v>2466</v>
      </c>
      <c r="B1507" s="440" t="s">
        <v>2467</v>
      </c>
      <c r="C1507" s="548"/>
      <c r="D1507" s="548"/>
      <c r="E1507" s="545"/>
      <c r="F1507" s="545"/>
      <c r="G1507" s="546">
        <f t="shared" si="57"/>
        <v>0</v>
      </c>
      <c r="H1507" s="546">
        <f t="shared" si="57"/>
        <v>0</v>
      </c>
    </row>
    <row r="1508" spans="1:8">
      <c r="A1508" s="444" t="s">
        <v>2468</v>
      </c>
      <c r="B1508" s="440" t="s">
        <v>2469</v>
      </c>
      <c r="C1508" s="548"/>
      <c r="D1508" s="548"/>
      <c r="E1508" s="545"/>
      <c r="F1508" s="545"/>
      <c r="G1508" s="546">
        <f t="shared" si="57"/>
        <v>0</v>
      </c>
      <c r="H1508" s="546">
        <f t="shared" si="57"/>
        <v>0</v>
      </c>
    </row>
    <row r="1509" spans="1:8">
      <c r="A1509" s="444" t="s">
        <v>2470</v>
      </c>
      <c r="B1509" s="440" t="s">
        <v>2471</v>
      </c>
      <c r="C1509" s="548"/>
      <c r="D1509" s="548"/>
      <c r="E1509" s="545"/>
      <c r="F1509" s="545"/>
      <c r="G1509" s="546">
        <f t="shared" si="57"/>
        <v>0</v>
      </c>
      <c r="H1509" s="546">
        <f t="shared" si="57"/>
        <v>0</v>
      </c>
    </row>
    <row r="1510" spans="1:8">
      <c r="A1510" s="444" t="s">
        <v>2472</v>
      </c>
      <c r="B1510" s="440" t="s">
        <v>2473</v>
      </c>
      <c r="C1510" s="548"/>
      <c r="D1510" s="548"/>
      <c r="E1510" s="545"/>
      <c r="F1510" s="545"/>
      <c r="G1510" s="546">
        <f t="shared" si="57"/>
        <v>0</v>
      </c>
      <c r="H1510" s="546">
        <f t="shared" si="57"/>
        <v>0</v>
      </c>
    </row>
    <row r="1511" spans="1:8">
      <c r="A1511" s="444" t="s">
        <v>2474</v>
      </c>
      <c r="B1511" s="440" t="s">
        <v>2475</v>
      </c>
      <c r="C1511" s="548"/>
      <c r="D1511" s="548"/>
      <c r="E1511" s="545"/>
      <c r="F1511" s="545"/>
      <c r="G1511" s="546">
        <f t="shared" si="57"/>
        <v>0</v>
      </c>
      <c r="H1511" s="546">
        <f t="shared" si="57"/>
        <v>0</v>
      </c>
    </row>
    <row r="1512" spans="1:8">
      <c r="A1512" s="444" t="s">
        <v>2120</v>
      </c>
      <c r="B1512" s="440" t="s">
        <v>2121</v>
      </c>
      <c r="C1512" s="548"/>
      <c r="D1512" s="548"/>
      <c r="E1512" s="545"/>
      <c r="F1512" s="545"/>
      <c r="G1512" s="546">
        <f t="shared" si="57"/>
        <v>0</v>
      </c>
      <c r="H1512" s="546">
        <f t="shared" si="57"/>
        <v>0</v>
      </c>
    </row>
    <row r="1513" spans="1:8">
      <c r="A1513" s="444" t="s">
        <v>2476</v>
      </c>
      <c r="B1513" s="440" t="s">
        <v>2477</v>
      </c>
      <c r="C1513" s="548"/>
      <c r="D1513" s="548"/>
      <c r="E1513" s="545"/>
      <c r="F1513" s="545"/>
      <c r="G1513" s="546">
        <f t="shared" si="57"/>
        <v>0</v>
      </c>
      <c r="H1513" s="546">
        <f t="shared" si="57"/>
        <v>0</v>
      </c>
    </row>
    <row r="1514" spans="1:8">
      <c r="A1514" s="444" t="s">
        <v>2478</v>
      </c>
      <c r="B1514" s="440" t="s">
        <v>2479</v>
      </c>
      <c r="C1514" s="548"/>
      <c r="D1514" s="548"/>
      <c r="E1514" s="545"/>
      <c r="F1514" s="545"/>
      <c r="G1514" s="546">
        <f t="shared" si="57"/>
        <v>0</v>
      </c>
      <c r="H1514" s="546">
        <f t="shared" si="57"/>
        <v>0</v>
      </c>
    </row>
    <row r="1515" spans="1:8">
      <c r="A1515" s="444" t="s">
        <v>3771</v>
      </c>
      <c r="B1515" s="440" t="s">
        <v>1281</v>
      </c>
      <c r="C1515" s="548"/>
      <c r="D1515" s="548"/>
      <c r="E1515" s="545">
        <v>10670</v>
      </c>
      <c r="F1515" s="545">
        <v>10670</v>
      </c>
      <c r="G1515" s="546">
        <f t="shared" si="57"/>
        <v>10670</v>
      </c>
      <c r="H1515" s="546">
        <f t="shared" si="57"/>
        <v>10670</v>
      </c>
    </row>
    <row r="1516" spans="1:8">
      <c r="A1516" s="444" t="s">
        <v>4137</v>
      </c>
      <c r="B1516" s="440" t="s">
        <v>4138</v>
      </c>
      <c r="C1516" s="548"/>
      <c r="D1516" s="548"/>
      <c r="E1516" s="545">
        <v>2849</v>
      </c>
      <c r="F1516" s="545">
        <v>2850</v>
      </c>
      <c r="G1516" s="546">
        <f t="shared" si="57"/>
        <v>2849</v>
      </c>
      <c r="H1516" s="546">
        <f t="shared" si="57"/>
        <v>2850</v>
      </c>
    </row>
    <row r="1517" spans="1:8" ht="25.5">
      <c r="A1517" s="444" t="s">
        <v>2068</v>
      </c>
      <c r="B1517" s="440" t="s">
        <v>2069</v>
      </c>
      <c r="C1517" s="548"/>
      <c r="D1517" s="548"/>
      <c r="E1517" s="545"/>
      <c r="F1517" s="545"/>
      <c r="G1517" s="546">
        <f t="shared" si="57"/>
        <v>0</v>
      </c>
      <c r="H1517" s="546">
        <f t="shared" si="57"/>
        <v>0</v>
      </c>
    </row>
    <row r="1518" spans="1:8" ht="25.5">
      <c r="A1518" s="444" t="s">
        <v>3912</v>
      </c>
      <c r="B1518" s="440" t="s">
        <v>3913</v>
      </c>
      <c r="C1518" s="548"/>
      <c r="D1518" s="548"/>
      <c r="E1518" s="545"/>
      <c r="F1518" s="545"/>
      <c r="G1518" s="546">
        <f t="shared" si="57"/>
        <v>0</v>
      </c>
      <c r="H1518" s="546">
        <f t="shared" si="57"/>
        <v>0</v>
      </c>
    </row>
    <row r="1519" spans="1:8">
      <c r="A1519" s="444" t="s">
        <v>2070</v>
      </c>
      <c r="B1519" s="440" t="s">
        <v>2071</v>
      </c>
      <c r="C1519" s="548"/>
      <c r="D1519" s="548"/>
      <c r="E1519" s="545"/>
      <c r="F1519" s="545"/>
      <c r="G1519" s="546">
        <f t="shared" si="57"/>
        <v>0</v>
      </c>
      <c r="H1519" s="546">
        <f t="shared" si="57"/>
        <v>0</v>
      </c>
    </row>
    <row r="1520" spans="1:8" ht="25.5">
      <c r="A1520" s="444" t="s">
        <v>3811</v>
      </c>
      <c r="B1520" s="440" t="s">
        <v>1246</v>
      </c>
      <c r="C1520" s="548"/>
      <c r="D1520" s="548"/>
      <c r="E1520" s="545"/>
      <c r="F1520" s="545"/>
      <c r="G1520" s="546">
        <f t="shared" si="57"/>
        <v>0</v>
      </c>
      <c r="H1520" s="546">
        <f t="shared" si="57"/>
        <v>0</v>
      </c>
    </row>
    <row r="1521" spans="1:8">
      <c r="A1521" s="444" t="s">
        <v>2072</v>
      </c>
      <c r="B1521" s="440" t="s">
        <v>2073</v>
      </c>
      <c r="C1521" s="548"/>
      <c r="D1521" s="548"/>
      <c r="E1521" s="545"/>
      <c r="F1521" s="545"/>
      <c r="G1521" s="546">
        <f t="shared" si="57"/>
        <v>0</v>
      </c>
      <c r="H1521" s="546">
        <f t="shared" si="57"/>
        <v>0</v>
      </c>
    </row>
    <row r="1522" spans="1:8" ht="25.5">
      <c r="A1522" s="444" t="s">
        <v>2074</v>
      </c>
      <c r="B1522" s="440" t="s">
        <v>2075</v>
      </c>
      <c r="C1522" s="548"/>
      <c r="D1522" s="548"/>
      <c r="E1522" s="545"/>
      <c r="F1522" s="545"/>
      <c r="G1522" s="546">
        <f t="shared" si="57"/>
        <v>0</v>
      </c>
      <c r="H1522" s="546">
        <f t="shared" si="57"/>
        <v>0</v>
      </c>
    </row>
    <row r="1523" spans="1:8" ht="25.5">
      <c r="A1523" s="444" t="s">
        <v>2068</v>
      </c>
      <c r="B1523" s="440" t="s">
        <v>2069</v>
      </c>
      <c r="C1523" s="548">
        <v>1</v>
      </c>
      <c r="D1523" s="548">
        <v>1</v>
      </c>
      <c r="E1523" s="545"/>
      <c r="F1523" s="545"/>
      <c r="G1523" s="546">
        <f t="shared" si="57"/>
        <v>1</v>
      </c>
      <c r="H1523" s="546">
        <f t="shared" si="57"/>
        <v>1</v>
      </c>
    </row>
    <row r="1524" spans="1:8" ht="25.5">
      <c r="A1524" s="444" t="s">
        <v>4139</v>
      </c>
      <c r="B1524" s="440" t="s">
        <v>4140</v>
      </c>
      <c r="C1524" s="548">
        <v>460</v>
      </c>
      <c r="D1524" s="548">
        <v>460</v>
      </c>
      <c r="E1524" s="545"/>
      <c r="F1524" s="545"/>
      <c r="G1524" s="546">
        <f t="shared" si="57"/>
        <v>460</v>
      </c>
      <c r="H1524" s="546">
        <f t="shared" si="57"/>
        <v>460</v>
      </c>
    </row>
    <row r="1525" spans="1:8" ht="25.5">
      <c r="A1525" s="444" t="s">
        <v>2480</v>
      </c>
      <c r="B1525" s="440" t="s">
        <v>2481</v>
      </c>
      <c r="C1525" s="548"/>
      <c r="D1525" s="548"/>
      <c r="E1525" s="545"/>
      <c r="F1525" s="545"/>
      <c r="G1525" s="546">
        <f t="shared" si="57"/>
        <v>0</v>
      </c>
      <c r="H1525" s="546">
        <f t="shared" si="57"/>
        <v>0</v>
      </c>
    </row>
    <row r="1526" spans="1:8" ht="25.5">
      <c r="A1526" s="444" t="s">
        <v>2482</v>
      </c>
      <c r="B1526" s="440" t="s">
        <v>2483</v>
      </c>
      <c r="C1526" s="548"/>
      <c r="D1526" s="548"/>
      <c r="E1526" s="545"/>
      <c r="F1526" s="545"/>
      <c r="G1526" s="546">
        <f t="shared" si="57"/>
        <v>0</v>
      </c>
      <c r="H1526" s="546">
        <f t="shared" si="57"/>
        <v>0</v>
      </c>
    </row>
    <row r="1527" spans="1:8" ht="25.5">
      <c r="A1527" s="444" t="s">
        <v>2484</v>
      </c>
      <c r="B1527" s="440" t="s">
        <v>2485</v>
      </c>
      <c r="C1527" s="548"/>
      <c r="D1527" s="548"/>
      <c r="E1527" s="545"/>
      <c r="F1527" s="545"/>
      <c r="G1527" s="546">
        <f t="shared" si="57"/>
        <v>0</v>
      </c>
      <c r="H1527" s="546">
        <f t="shared" si="57"/>
        <v>0</v>
      </c>
    </row>
    <row r="1528" spans="1:8">
      <c r="A1528" s="444" t="s">
        <v>2486</v>
      </c>
      <c r="B1528" s="440" t="s">
        <v>2487</v>
      </c>
      <c r="C1528" s="548"/>
      <c r="D1528" s="548"/>
      <c r="E1528" s="545"/>
      <c r="F1528" s="545"/>
      <c r="G1528" s="546">
        <f t="shared" si="57"/>
        <v>0</v>
      </c>
      <c r="H1528" s="546">
        <f t="shared" si="57"/>
        <v>0</v>
      </c>
    </row>
    <row r="1529" spans="1:8">
      <c r="A1529" s="444" t="s">
        <v>2488</v>
      </c>
      <c r="B1529" s="440" t="s">
        <v>2489</v>
      </c>
      <c r="C1529" s="548"/>
      <c r="D1529" s="548"/>
      <c r="E1529" s="545"/>
      <c r="F1529" s="545"/>
      <c r="G1529" s="546">
        <f t="shared" si="57"/>
        <v>0</v>
      </c>
      <c r="H1529" s="546">
        <f t="shared" si="57"/>
        <v>0</v>
      </c>
    </row>
    <row r="1530" spans="1:8">
      <c r="A1530" s="444" t="s">
        <v>2490</v>
      </c>
      <c r="B1530" s="440" t="s">
        <v>2491</v>
      </c>
      <c r="C1530" s="548"/>
      <c r="D1530" s="548"/>
      <c r="E1530" s="545"/>
      <c r="F1530" s="545"/>
      <c r="G1530" s="546">
        <f t="shared" si="57"/>
        <v>0</v>
      </c>
      <c r="H1530" s="546">
        <f t="shared" si="57"/>
        <v>0</v>
      </c>
    </row>
    <row r="1531" spans="1:8">
      <c r="A1531" s="444" t="s">
        <v>3922</v>
      </c>
      <c r="B1531" s="440" t="s">
        <v>3923</v>
      </c>
      <c r="C1531" s="548"/>
      <c r="D1531" s="548"/>
      <c r="E1531" s="545"/>
      <c r="F1531" s="545"/>
      <c r="G1531" s="546">
        <f t="shared" si="57"/>
        <v>0</v>
      </c>
      <c r="H1531" s="546">
        <f t="shared" si="57"/>
        <v>0</v>
      </c>
    </row>
    <row r="1532" spans="1:8">
      <c r="A1532" s="444" t="s">
        <v>2492</v>
      </c>
      <c r="B1532" s="440" t="s">
        <v>2493</v>
      </c>
      <c r="C1532" s="548"/>
      <c r="D1532" s="548"/>
      <c r="E1532" s="545"/>
      <c r="F1532" s="545"/>
      <c r="G1532" s="546">
        <f t="shared" si="57"/>
        <v>0</v>
      </c>
      <c r="H1532" s="546">
        <f t="shared" si="57"/>
        <v>0</v>
      </c>
    </row>
    <row r="1533" spans="1:8">
      <c r="A1533" s="444" t="s">
        <v>2494</v>
      </c>
      <c r="B1533" s="440" t="s">
        <v>2495</v>
      </c>
      <c r="C1533" s="548"/>
      <c r="D1533" s="548"/>
      <c r="E1533" s="545"/>
      <c r="F1533" s="545"/>
      <c r="G1533" s="546">
        <f t="shared" si="57"/>
        <v>0</v>
      </c>
      <c r="H1533" s="546">
        <f t="shared" si="57"/>
        <v>0</v>
      </c>
    </row>
    <row r="1534" spans="1:8">
      <c r="A1534" s="444" t="s">
        <v>2496</v>
      </c>
      <c r="B1534" s="440" t="s">
        <v>2497</v>
      </c>
      <c r="C1534" s="548"/>
      <c r="D1534" s="548"/>
      <c r="E1534" s="545"/>
      <c r="F1534" s="545"/>
      <c r="G1534" s="546">
        <f t="shared" si="57"/>
        <v>0</v>
      </c>
      <c r="H1534" s="546">
        <f t="shared" si="57"/>
        <v>0</v>
      </c>
    </row>
    <row r="1535" spans="1:8" ht="25.5">
      <c r="A1535" s="444" t="s">
        <v>575</v>
      </c>
      <c r="B1535" s="440" t="s">
        <v>2498</v>
      </c>
      <c r="C1535" s="548"/>
      <c r="D1535" s="548"/>
      <c r="E1535" s="545"/>
      <c r="F1535" s="545"/>
      <c r="G1535" s="546">
        <f t="shared" si="57"/>
        <v>0</v>
      </c>
      <c r="H1535" s="546">
        <f t="shared" si="57"/>
        <v>0</v>
      </c>
    </row>
    <row r="1536" spans="1:8" ht="25.5">
      <c r="A1536" s="444" t="s">
        <v>2499</v>
      </c>
      <c r="B1536" s="440" t="s">
        <v>2500</v>
      </c>
      <c r="C1536" s="548"/>
      <c r="D1536" s="548"/>
      <c r="E1536" s="545"/>
      <c r="F1536" s="545"/>
      <c r="G1536" s="546">
        <f t="shared" si="57"/>
        <v>0</v>
      </c>
      <c r="H1536" s="546">
        <f t="shared" si="57"/>
        <v>0</v>
      </c>
    </row>
    <row r="1537" spans="1:8" ht="25.5">
      <c r="A1537" s="444" t="s">
        <v>2501</v>
      </c>
      <c r="B1537" s="440" t="s">
        <v>2502</v>
      </c>
      <c r="C1537" s="548"/>
      <c r="D1537" s="548"/>
      <c r="E1537" s="545"/>
      <c r="F1537" s="545"/>
      <c r="G1537" s="546">
        <f t="shared" si="57"/>
        <v>0</v>
      </c>
      <c r="H1537" s="546">
        <f t="shared" si="57"/>
        <v>0</v>
      </c>
    </row>
    <row r="1538" spans="1:8">
      <c r="A1538" s="444" t="s">
        <v>2503</v>
      </c>
      <c r="B1538" s="440" t="s">
        <v>2504</v>
      </c>
      <c r="C1538" s="548"/>
      <c r="D1538" s="548"/>
      <c r="E1538" s="545"/>
      <c r="F1538" s="545"/>
      <c r="G1538" s="546">
        <f t="shared" si="57"/>
        <v>0</v>
      </c>
      <c r="H1538" s="546">
        <f t="shared" si="57"/>
        <v>0</v>
      </c>
    </row>
    <row r="1539" spans="1:8">
      <c r="A1539" s="444" t="s">
        <v>2505</v>
      </c>
      <c r="B1539" s="440" t="s">
        <v>2506</v>
      </c>
      <c r="C1539" s="548"/>
      <c r="D1539" s="548"/>
      <c r="E1539" s="545"/>
      <c r="F1539" s="545"/>
      <c r="G1539" s="546">
        <f t="shared" si="57"/>
        <v>0</v>
      </c>
      <c r="H1539" s="546">
        <f t="shared" si="57"/>
        <v>0</v>
      </c>
    </row>
    <row r="1540" spans="1:8">
      <c r="A1540" s="444" t="s">
        <v>2507</v>
      </c>
      <c r="B1540" s="440" t="s">
        <v>2508</v>
      </c>
      <c r="C1540" s="548"/>
      <c r="D1540" s="548"/>
      <c r="E1540" s="545"/>
      <c r="F1540" s="545"/>
      <c r="G1540" s="546">
        <f t="shared" si="57"/>
        <v>0</v>
      </c>
      <c r="H1540" s="546">
        <f t="shared" si="57"/>
        <v>0</v>
      </c>
    </row>
    <row r="1541" spans="1:8">
      <c r="A1541" s="444" t="s">
        <v>2509</v>
      </c>
      <c r="B1541" s="440" t="s">
        <v>2510</v>
      </c>
      <c r="C1541" s="548"/>
      <c r="D1541" s="548"/>
      <c r="E1541" s="545"/>
      <c r="F1541" s="545"/>
      <c r="G1541" s="546">
        <f t="shared" si="57"/>
        <v>0</v>
      </c>
      <c r="H1541" s="546">
        <f t="shared" si="57"/>
        <v>0</v>
      </c>
    </row>
    <row r="1542" spans="1:8">
      <c r="A1542" s="444" t="s">
        <v>2511</v>
      </c>
      <c r="B1542" s="440" t="s">
        <v>2512</v>
      </c>
      <c r="C1542" s="548"/>
      <c r="D1542" s="548"/>
      <c r="E1542" s="545"/>
      <c r="F1542" s="545"/>
      <c r="G1542" s="546">
        <f t="shared" si="57"/>
        <v>0</v>
      </c>
      <c r="H1542" s="546">
        <f t="shared" si="57"/>
        <v>0</v>
      </c>
    </row>
    <row r="1543" spans="1:8">
      <c r="A1543" s="444" t="s">
        <v>2513</v>
      </c>
      <c r="B1543" s="440" t="s">
        <v>2514</v>
      </c>
      <c r="C1543" s="548"/>
      <c r="D1543" s="548"/>
      <c r="E1543" s="545"/>
      <c r="F1543" s="545"/>
      <c r="G1543" s="546">
        <f t="shared" si="57"/>
        <v>0</v>
      </c>
      <c r="H1543" s="546">
        <f t="shared" si="57"/>
        <v>0</v>
      </c>
    </row>
    <row r="1544" spans="1:8">
      <c r="A1544" s="444" t="s">
        <v>2515</v>
      </c>
      <c r="B1544" s="440" t="s">
        <v>2516</v>
      </c>
      <c r="C1544" s="548"/>
      <c r="D1544" s="548"/>
      <c r="E1544" s="545"/>
      <c r="F1544" s="545"/>
      <c r="G1544" s="546">
        <f t="shared" ref="G1544:H1607" si="58">C1544+E1544</f>
        <v>0</v>
      </c>
      <c r="H1544" s="546">
        <f t="shared" si="58"/>
        <v>0</v>
      </c>
    </row>
    <row r="1545" spans="1:8">
      <c r="A1545" s="444" t="s">
        <v>2517</v>
      </c>
      <c r="B1545" s="440" t="s">
        <v>2518</v>
      </c>
      <c r="C1545" s="548"/>
      <c r="D1545" s="548"/>
      <c r="E1545" s="545"/>
      <c r="F1545" s="545"/>
      <c r="G1545" s="546">
        <f t="shared" si="58"/>
        <v>0</v>
      </c>
      <c r="H1545" s="546">
        <f t="shared" si="58"/>
        <v>0</v>
      </c>
    </row>
    <row r="1546" spans="1:8">
      <c r="A1546" s="444" t="s">
        <v>876</v>
      </c>
      <c r="B1546" s="440" t="s">
        <v>877</v>
      </c>
      <c r="C1546" s="548"/>
      <c r="D1546" s="548"/>
      <c r="E1546" s="545"/>
      <c r="F1546" s="545"/>
      <c r="G1546" s="546">
        <f t="shared" si="58"/>
        <v>0</v>
      </c>
      <c r="H1546" s="546">
        <f t="shared" si="58"/>
        <v>0</v>
      </c>
    </row>
    <row r="1547" spans="1:8" ht="25.5">
      <c r="A1547" s="444" t="s">
        <v>878</v>
      </c>
      <c r="B1547" s="440" t="s">
        <v>879</v>
      </c>
      <c r="C1547" s="548"/>
      <c r="D1547" s="548"/>
      <c r="E1547" s="545"/>
      <c r="F1547" s="545"/>
      <c r="G1547" s="546">
        <f t="shared" si="58"/>
        <v>0</v>
      </c>
      <c r="H1547" s="546">
        <f t="shared" si="58"/>
        <v>0</v>
      </c>
    </row>
    <row r="1548" spans="1:8">
      <c r="A1548" s="444" t="s">
        <v>880</v>
      </c>
      <c r="B1548" s="440" t="s">
        <v>881</v>
      </c>
      <c r="C1548" s="548"/>
      <c r="D1548" s="548"/>
      <c r="E1548" s="545"/>
      <c r="F1548" s="545"/>
      <c r="G1548" s="546">
        <f t="shared" si="58"/>
        <v>0</v>
      </c>
      <c r="H1548" s="546">
        <f t="shared" si="58"/>
        <v>0</v>
      </c>
    </row>
    <row r="1549" spans="1:8">
      <c r="A1549" s="444" t="s">
        <v>882</v>
      </c>
      <c r="B1549" s="440" t="s">
        <v>883</v>
      </c>
      <c r="C1549" s="548"/>
      <c r="D1549" s="548"/>
      <c r="E1549" s="545"/>
      <c r="F1549" s="545"/>
      <c r="G1549" s="546">
        <f t="shared" si="58"/>
        <v>0</v>
      </c>
      <c r="H1549" s="546">
        <f t="shared" si="58"/>
        <v>0</v>
      </c>
    </row>
    <row r="1550" spans="1:8" ht="25.5">
      <c r="A1550" s="444" t="s">
        <v>884</v>
      </c>
      <c r="B1550" s="440" t="s">
        <v>885</v>
      </c>
      <c r="C1550" s="548"/>
      <c r="D1550" s="548"/>
      <c r="E1550" s="545"/>
      <c r="F1550" s="545"/>
      <c r="G1550" s="546">
        <f t="shared" si="58"/>
        <v>0</v>
      </c>
      <c r="H1550" s="546">
        <f t="shared" si="58"/>
        <v>0</v>
      </c>
    </row>
    <row r="1551" spans="1:8">
      <c r="A1551" s="444" t="s">
        <v>886</v>
      </c>
      <c r="B1551" s="440" t="s">
        <v>887</v>
      </c>
      <c r="C1551" s="548"/>
      <c r="D1551" s="548"/>
      <c r="E1551" s="545"/>
      <c r="F1551" s="545"/>
      <c r="G1551" s="546">
        <f t="shared" si="58"/>
        <v>0</v>
      </c>
      <c r="H1551" s="546">
        <f t="shared" si="58"/>
        <v>0</v>
      </c>
    </row>
    <row r="1552" spans="1:8" ht="25.5">
      <c r="A1552" s="444" t="s">
        <v>888</v>
      </c>
      <c r="B1552" s="440" t="s">
        <v>889</v>
      </c>
      <c r="C1552" s="548"/>
      <c r="D1552" s="548"/>
      <c r="E1552" s="545"/>
      <c r="F1552" s="545"/>
      <c r="G1552" s="546">
        <f t="shared" si="58"/>
        <v>0</v>
      </c>
      <c r="H1552" s="546">
        <f t="shared" si="58"/>
        <v>0</v>
      </c>
    </row>
    <row r="1553" spans="1:8" ht="25.5">
      <c r="A1553" s="444" t="s">
        <v>890</v>
      </c>
      <c r="B1553" s="440" t="s">
        <v>891</v>
      </c>
      <c r="C1553" s="548"/>
      <c r="D1553" s="548"/>
      <c r="E1553" s="545"/>
      <c r="F1553" s="545"/>
      <c r="G1553" s="546">
        <f t="shared" si="58"/>
        <v>0</v>
      </c>
      <c r="H1553" s="546">
        <f t="shared" si="58"/>
        <v>0</v>
      </c>
    </row>
    <row r="1554" spans="1:8">
      <c r="A1554" s="444" t="s">
        <v>892</v>
      </c>
      <c r="B1554" s="440" t="s">
        <v>893</v>
      </c>
      <c r="C1554" s="548"/>
      <c r="D1554" s="548"/>
      <c r="E1554" s="545"/>
      <c r="F1554" s="545"/>
      <c r="G1554" s="546">
        <f t="shared" si="58"/>
        <v>0</v>
      </c>
      <c r="H1554" s="546">
        <f t="shared" si="58"/>
        <v>0</v>
      </c>
    </row>
    <row r="1555" spans="1:8">
      <c r="A1555" s="444" t="s">
        <v>894</v>
      </c>
      <c r="B1555" s="440" t="s">
        <v>895</v>
      </c>
      <c r="C1555" s="548"/>
      <c r="D1555" s="548"/>
      <c r="E1555" s="545"/>
      <c r="F1555" s="545"/>
      <c r="G1555" s="546">
        <f t="shared" si="58"/>
        <v>0</v>
      </c>
      <c r="H1555" s="546">
        <f t="shared" si="58"/>
        <v>0</v>
      </c>
    </row>
    <row r="1556" spans="1:8" ht="25.5">
      <c r="A1556" s="444" t="s">
        <v>896</v>
      </c>
      <c r="B1556" s="440" t="s">
        <v>897</v>
      </c>
      <c r="C1556" s="548"/>
      <c r="D1556" s="548"/>
      <c r="E1556" s="545"/>
      <c r="F1556" s="545"/>
      <c r="G1556" s="546">
        <f t="shared" si="58"/>
        <v>0</v>
      </c>
      <c r="H1556" s="546">
        <f t="shared" si="58"/>
        <v>0</v>
      </c>
    </row>
    <row r="1557" spans="1:8">
      <c r="A1557" s="444" t="s">
        <v>898</v>
      </c>
      <c r="B1557" s="440" t="s">
        <v>899</v>
      </c>
      <c r="C1557" s="548"/>
      <c r="D1557" s="548"/>
      <c r="E1557" s="545"/>
      <c r="F1557" s="545"/>
      <c r="G1557" s="546">
        <f t="shared" si="58"/>
        <v>0</v>
      </c>
      <c r="H1557" s="546">
        <f t="shared" si="58"/>
        <v>0</v>
      </c>
    </row>
    <row r="1558" spans="1:8">
      <c r="A1558" s="444" t="s">
        <v>900</v>
      </c>
      <c r="B1558" s="440" t="s">
        <v>901</v>
      </c>
      <c r="C1558" s="548"/>
      <c r="D1558" s="548"/>
      <c r="E1558" s="545"/>
      <c r="F1558" s="545"/>
      <c r="G1558" s="546">
        <f t="shared" si="58"/>
        <v>0</v>
      </c>
      <c r="H1558" s="546">
        <f t="shared" si="58"/>
        <v>0</v>
      </c>
    </row>
    <row r="1559" spans="1:8">
      <c r="A1559" s="444" t="s">
        <v>902</v>
      </c>
      <c r="B1559" s="440" t="s">
        <v>903</v>
      </c>
      <c r="C1559" s="548"/>
      <c r="D1559" s="548"/>
      <c r="E1559" s="545"/>
      <c r="F1559" s="545"/>
      <c r="G1559" s="546">
        <f t="shared" si="58"/>
        <v>0</v>
      </c>
      <c r="H1559" s="546">
        <f t="shared" si="58"/>
        <v>0</v>
      </c>
    </row>
    <row r="1560" spans="1:8">
      <c r="A1560" s="444" t="s">
        <v>904</v>
      </c>
      <c r="B1560" s="440" t="s">
        <v>905</v>
      </c>
      <c r="C1560" s="548"/>
      <c r="D1560" s="548"/>
      <c r="E1560" s="545"/>
      <c r="F1560" s="545"/>
      <c r="G1560" s="546">
        <f t="shared" si="58"/>
        <v>0</v>
      </c>
      <c r="H1560" s="546">
        <f t="shared" si="58"/>
        <v>0</v>
      </c>
    </row>
    <row r="1561" spans="1:8">
      <c r="A1561" s="444" t="s">
        <v>906</v>
      </c>
      <c r="B1561" s="440" t="s">
        <v>907</v>
      </c>
      <c r="C1561" s="548"/>
      <c r="D1561" s="548"/>
      <c r="E1561" s="545"/>
      <c r="F1561" s="545"/>
      <c r="G1561" s="546">
        <f t="shared" si="58"/>
        <v>0</v>
      </c>
      <c r="H1561" s="546">
        <f t="shared" si="58"/>
        <v>0</v>
      </c>
    </row>
    <row r="1562" spans="1:8" ht="25.5">
      <c r="A1562" s="444" t="s">
        <v>908</v>
      </c>
      <c r="B1562" s="440" t="s">
        <v>909</v>
      </c>
      <c r="C1562" s="548"/>
      <c r="D1562" s="548"/>
      <c r="E1562" s="545"/>
      <c r="F1562" s="545"/>
      <c r="G1562" s="546">
        <f t="shared" si="58"/>
        <v>0</v>
      </c>
      <c r="H1562" s="546">
        <f t="shared" si="58"/>
        <v>0</v>
      </c>
    </row>
    <row r="1563" spans="1:8">
      <c r="A1563" s="444" t="s">
        <v>2107</v>
      </c>
      <c r="B1563" s="440" t="s">
        <v>2108</v>
      </c>
      <c r="C1563" s="548"/>
      <c r="D1563" s="548"/>
      <c r="E1563" s="545">
        <v>3</v>
      </c>
      <c r="F1563" s="545">
        <v>3</v>
      </c>
      <c r="G1563" s="546">
        <f t="shared" si="58"/>
        <v>3</v>
      </c>
      <c r="H1563" s="546">
        <f t="shared" si="58"/>
        <v>3</v>
      </c>
    </row>
    <row r="1564" spans="1:8">
      <c r="A1564" s="444" t="s">
        <v>910</v>
      </c>
      <c r="B1564" s="440" t="s">
        <v>911</v>
      </c>
      <c r="C1564" s="548"/>
      <c r="D1564" s="548"/>
      <c r="E1564" s="545"/>
      <c r="F1564" s="545"/>
      <c r="G1564" s="546">
        <f t="shared" si="58"/>
        <v>0</v>
      </c>
      <c r="H1564" s="546">
        <f t="shared" si="58"/>
        <v>0</v>
      </c>
    </row>
    <row r="1565" spans="1:8" ht="38.25">
      <c r="A1565" s="444" t="s">
        <v>912</v>
      </c>
      <c r="B1565" s="440" t="s">
        <v>913</v>
      </c>
      <c r="C1565" s="548"/>
      <c r="D1565" s="548"/>
      <c r="E1565" s="545"/>
      <c r="F1565" s="545"/>
      <c r="G1565" s="546">
        <f t="shared" si="58"/>
        <v>0</v>
      </c>
      <c r="H1565" s="546">
        <f t="shared" si="58"/>
        <v>0</v>
      </c>
    </row>
    <row r="1566" spans="1:8" ht="25.5">
      <c r="A1566" s="444" t="s">
        <v>914</v>
      </c>
      <c r="B1566" s="440" t="s">
        <v>915</v>
      </c>
      <c r="C1566" s="548"/>
      <c r="D1566" s="548"/>
      <c r="E1566" s="545"/>
      <c r="F1566" s="545"/>
      <c r="G1566" s="546">
        <f t="shared" si="58"/>
        <v>0</v>
      </c>
      <c r="H1566" s="546">
        <f t="shared" si="58"/>
        <v>0</v>
      </c>
    </row>
    <row r="1567" spans="1:8" ht="25.5">
      <c r="A1567" s="444" t="s">
        <v>916</v>
      </c>
      <c r="B1567" s="440" t="s">
        <v>917</v>
      </c>
      <c r="C1567" s="548"/>
      <c r="D1567" s="548"/>
      <c r="E1567" s="545"/>
      <c r="F1567" s="545"/>
      <c r="G1567" s="546">
        <f t="shared" si="58"/>
        <v>0</v>
      </c>
      <c r="H1567" s="546">
        <f t="shared" si="58"/>
        <v>0</v>
      </c>
    </row>
    <row r="1568" spans="1:8">
      <c r="A1568" s="444" t="s">
        <v>918</v>
      </c>
      <c r="B1568" s="440" t="s">
        <v>2049</v>
      </c>
      <c r="C1568" s="548"/>
      <c r="D1568" s="548"/>
      <c r="E1568" s="545">
        <v>1</v>
      </c>
      <c r="F1568" s="545">
        <v>1</v>
      </c>
      <c r="G1568" s="546">
        <f t="shared" si="58"/>
        <v>1</v>
      </c>
      <c r="H1568" s="546">
        <f t="shared" si="58"/>
        <v>1</v>
      </c>
    </row>
    <row r="1569" spans="1:8">
      <c r="A1569" s="444" t="s">
        <v>2050</v>
      </c>
      <c r="B1569" s="440" t="s">
        <v>2051</v>
      </c>
      <c r="C1569" s="548"/>
      <c r="D1569" s="548"/>
      <c r="E1569" s="545">
        <v>1</v>
      </c>
      <c r="F1569" s="545">
        <v>1</v>
      </c>
      <c r="G1569" s="546">
        <f t="shared" si="58"/>
        <v>1</v>
      </c>
      <c r="H1569" s="546">
        <f t="shared" si="58"/>
        <v>1</v>
      </c>
    </row>
    <row r="1570" spans="1:8">
      <c r="A1570" s="444" t="s">
        <v>2076</v>
      </c>
      <c r="B1570" s="440" t="s">
        <v>2077</v>
      </c>
      <c r="C1570" s="548"/>
      <c r="D1570" s="548"/>
      <c r="E1570" s="545"/>
      <c r="F1570" s="545"/>
      <c r="G1570" s="546">
        <f t="shared" si="58"/>
        <v>0</v>
      </c>
      <c r="H1570" s="546">
        <f t="shared" si="58"/>
        <v>0</v>
      </c>
    </row>
    <row r="1571" spans="1:8">
      <c r="A1571" s="444" t="s">
        <v>2109</v>
      </c>
      <c r="B1571" s="440" t="s">
        <v>2110</v>
      </c>
      <c r="C1571" s="548">
        <v>43</v>
      </c>
      <c r="D1571" s="548">
        <v>43</v>
      </c>
      <c r="E1571" s="545">
        <v>253</v>
      </c>
      <c r="F1571" s="545">
        <v>255</v>
      </c>
      <c r="G1571" s="546">
        <f t="shared" si="58"/>
        <v>296</v>
      </c>
      <c r="H1571" s="546">
        <f t="shared" si="58"/>
        <v>298</v>
      </c>
    </row>
    <row r="1572" spans="1:8">
      <c r="A1572" s="444" t="s">
        <v>2078</v>
      </c>
      <c r="B1572" s="440" t="s">
        <v>2079</v>
      </c>
      <c r="C1572" s="548">
        <v>66</v>
      </c>
      <c r="D1572" s="548">
        <v>66</v>
      </c>
      <c r="E1572" s="545"/>
      <c r="F1572" s="545"/>
      <c r="G1572" s="546">
        <f t="shared" si="58"/>
        <v>66</v>
      </c>
      <c r="H1572" s="546">
        <f t="shared" si="58"/>
        <v>66</v>
      </c>
    </row>
    <row r="1573" spans="1:8" ht="25.5">
      <c r="A1573" s="444" t="s">
        <v>2111</v>
      </c>
      <c r="B1573" s="440" t="s">
        <v>2112</v>
      </c>
      <c r="C1573" s="548">
        <v>158</v>
      </c>
      <c r="D1573" s="548">
        <v>160</v>
      </c>
      <c r="E1573" s="545">
        <v>5</v>
      </c>
      <c r="F1573" s="545">
        <v>5</v>
      </c>
      <c r="G1573" s="546">
        <f t="shared" si="58"/>
        <v>163</v>
      </c>
      <c r="H1573" s="546">
        <f t="shared" si="58"/>
        <v>165</v>
      </c>
    </row>
    <row r="1574" spans="1:8" ht="25.5">
      <c r="A1574" s="444" t="s">
        <v>2080</v>
      </c>
      <c r="B1574" s="440" t="s">
        <v>418</v>
      </c>
      <c r="C1574" s="548">
        <v>46</v>
      </c>
      <c r="D1574" s="548">
        <v>46</v>
      </c>
      <c r="E1574" s="545">
        <v>11</v>
      </c>
      <c r="F1574" s="545">
        <v>11</v>
      </c>
      <c r="G1574" s="546">
        <f t="shared" si="58"/>
        <v>57</v>
      </c>
      <c r="H1574" s="546">
        <f t="shared" si="58"/>
        <v>57</v>
      </c>
    </row>
    <row r="1575" spans="1:8">
      <c r="A1575" s="444" t="s">
        <v>419</v>
      </c>
      <c r="B1575" s="440" t="s">
        <v>420</v>
      </c>
      <c r="C1575" s="548">
        <v>6</v>
      </c>
      <c r="D1575" s="548">
        <v>6</v>
      </c>
      <c r="E1575" s="545"/>
      <c r="F1575" s="545"/>
      <c r="G1575" s="546">
        <f t="shared" si="58"/>
        <v>6</v>
      </c>
      <c r="H1575" s="546">
        <f t="shared" si="58"/>
        <v>6</v>
      </c>
    </row>
    <row r="1576" spans="1:8">
      <c r="A1576" s="444" t="s">
        <v>3769</v>
      </c>
      <c r="B1576" s="440" t="s">
        <v>421</v>
      </c>
      <c r="C1576" s="548">
        <v>28</v>
      </c>
      <c r="D1576" s="548">
        <v>28</v>
      </c>
      <c r="E1576" s="545"/>
      <c r="F1576" s="545"/>
      <c r="G1576" s="546">
        <f t="shared" si="58"/>
        <v>28</v>
      </c>
      <c r="H1576" s="546">
        <f t="shared" si="58"/>
        <v>28</v>
      </c>
    </row>
    <row r="1577" spans="1:8">
      <c r="A1577" s="444" t="s">
        <v>422</v>
      </c>
      <c r="B1577" s="440" t="s">
        <v>423</v>
      </c>
      <c r="C1577" s="548"/>
      <c r="D1577" s="548"/>
      <c r="E1577" s="545"/>
      <c r="F1577" s="545"/>
      <c r="G1577" s="546">
        <f t="shared" si="58"/>
        <v>0</v>
      </c>
      <c r="H1577" s="546">
        <f t="shared" si="58"/>
        <v>0</v>
      </c>
    </row>
    <row r="1578" spans="1:8" ht="25.5">
      <c r="A1578" s="444" t="s">
        <v>424</v>
      </c>
      <c r="B1578" s="440" t="s">
        <v>425</v>
      </c>
      <c r="C1578" s="548"/>
      <c r="D1578" s="548"/>
      <c r="E1578" s="545">
        <v>22</v>
      </c>
      <c r="F1578" s="545">
        <v>22</v>
      </c>
      <c r="G1578" s="546">
        <f t="shared" si="58"/>
        <v>22</v>
      </c>
      <c r="H1578" s="546">
        <f t="shared" si="58"/>
        <v>22</v>
      </c>
    </row>
    <row r="1579" spans="1:8" ht="25.5">
      <c r="A1579" s="444" t="s">
        <v>426</v>
      </c>
      <c r="B1579" s="440" t="s">
        <v>427</v>
      </c>
      <c r="C1579" s="548"/>
      <c r="D1579" s="548"/>
      <c r="E1579" s="545"/>
      <c r="F1579" s="545"/>
      <c r="G1579" s="546">
        <f t="shared" si="58"/>
        <v>0</v>
      </c>
      <c r="H1579" s="546">
        <f t="shared" si="58"/>
        <v>0</v>
      </c>
    </row>
    <row r="1580" spans="1:8" ht="25.5">
      <c r="A1580" s="444" t="s">
        <v>2052</v>
      </c>
      <c r="B1580" s="440" t="s">
        <v>2053</v>
      </c>
      <c r="C1580" s="548">
        <v>2</v>
      </c>
      <c r="D1580" s="548">
        <v>2</v>
      </c>
      <c r="E1580" s="545">
        <v>1</v>
      </c>
      <c r="F1580" s="545">
        <v>1</v>
      </c>
      <c r="G1580" s="546">
        <f t="shared" si="58"/>
        <v>3</v>
      </c>
      <c r="H1580" s="546">
        <f t="shared" si="58"/>
        <v>3</v>
      </c>
    </row>
    <row r="1581" spans="1:8">
      <c r="A1581" s="444" t="s">
        <v>2054</v>
      </c>
      <c r="B1581" s="440" t="s">
        <v>2055</v>
      </c>
      <c r="C1581" s="548"/>
      <c r="D1581" s="548"/>
      <c r="E1581" s="545">
        <v>6</v>
      </c>
      <c r="F1581" s="545">
        <v>6</v>
      </c>
      <c r="G1581" s="546">
        <f t="shared" si="58"/>
        <v>6</v>
      </c>
      <c r="H1581" s="546">
        <f t="shared" si="58"/>
        <v>6</v>
      </c>
    </row>
    <row r="1582" spans="1:8">
      <c r="A1582" s="444" t="s">
        <v>2056</v>
      </c>
      <c r="B1582" s="440" t="s">
        <v>2057</v>
      </c>
      <c r="C1582" s="548"/>
      <c r="D1582" s="548"/>
      <c r="E1582" s="545">
        <v>1</v>
      </c>
      <c r="F1582" s="545">
        <v>1</v>
      </c>
      <c r="G1582" s="546">
        <f t="shared" si="58"/>
        <v>1</v>
      </c>
      <c r="H1582" s="546">
        <f t="shared" si="58"/>
        <v>1</v>
      </c>
    </row>
    <row r="1583" spans="1:8">
      <c r="A1583" s="444" t="s">
        <v>2058</v>
      </c>
      <c r="B1583" s="440" t="s">
        <v>2059</v>
      </c>
      <c r="C1583" s="548"/>
      <c r="D1583" s="548"/>
      <c r="E1583" s="545">
        <v>1</v>
      </c>
      <c r="F1583" s="545">
        <v>1</v>
      </c>
      <c r="G1583" s="546">
        <f t="shared" si="58"/>
        <v>1</v>
      </c>
      <c r="H1583" s="546">
        <f t="shared" si="58"/>
        <v>1</v>
      </c>
    </row>
    <row r="1584" spans="1:8">
      <c r="A1584" s="444" t="s">
        <v>428</v>
      </c>
      <c r="B1584" s="440" t="s">
        <v>429</v>
      </c>
      <c r="C1584" s="548"/>
      <c r="D1584" s="548"/>
      <c r="E1584" s="545">
        <v>1</v>
      </c>
      <c r="F1584" s="545">
        <v>1</v>
      </c>
      <c r="G1584" s="546">
        <f t="shared" si="58"/>
        <v>1</v>
      </c>
      <c r="H1584" s="546">
        <f t="shared" si="58"/>
        <v>1</v>
      </c>
    </row>
    <row r="1585" spans="1:8">
      <c r="A1585" s="444" t="s">
        <v>430</v>
      </c>
      <c r="B1585" s="440" t="s">
        <v>431</v>
      </c>
      <c r="C1585" s="548"/>
      <c r="D1585" s="548"/>
      <c r="E1585" s="545"/>
      <c r="F1585" s="545"/>
      <c r="G1585" s="546">
        <f t="shared" si="58"/>
        <v>0</v>
      </c>
      <c r="H1585" s="546">
        <f t="shared" si="58"/>
        <v>0</v>
      </c>
    </row>
    <row r="1586" spans="1:8">
      <c r="A1586" s="444" t="s">
        <v>432</v>
      </c>
      <c r="B1586" s="440" t="s">
        <v>433</v>
      </c>
      <c r="C1586" s="548"/>
      <c r="D1586" s="548"/>
      <c r="E1586" s="545"/>
      <c r="F1586" s="545"/>
      <c r="G1586" s="546">
        <f t="shared" si="58"/>
        <v>0</v>
      </c>
      <c r="H1586" s="546">
        <f t="shared" si="58"/>
        <v>0</v>
      </c>
    </row>
    <row r="1587" spans="1:8" ht="25.5">
      <c r="A1587" s="444" t="s">
        <v>434</v>
      </c>
      <c r="B1587" s="440" t="s">
        <v>435</v>
      </c>
      <c r="C1587" s="548"/>
      <c r="D1587" s="548"/>
      <c r="E1587" s="545"/>
      <c r="F1587" s="545"/>
      <c r="G1587" s="546">
        <f t="shared" si="58"/>
        <v>0</v>
      </c>
      <c r="H1587" s="546">
        <f t="shared" si="58"/>
        <v>0</v>
      </c>
    </row>
    <row r="1588" spans="1:8">
      <c r="A1588" s="444"/>
      <c r="B1588" s="440"/>
      <c r="C1588" s="548"/>
      <c r="D1588" s="548"/>
      <c r="E1588" s="545"/>
      <c r="F1588" s="545"/>
      <c r="G1588" s="546">
        <f t="shared" si="58"/>
        <v>0</v>
      </c>
      <c r="H1588" s="546">
        <f t="shared" si="58"/>
        <v>0</v>
      </c>
    </row>
    <row r="1589" spans="1:8" ht="25.5">
      <c r="A1589" s="444" t="s">
        <v>436</v>
      </c>
      <c r="B1589" s="440" t="s">
        <v>437</v>
      </c>
      <c r="C1589" s="548"/>
      <c r="D1589" s="548"/>
      <c r="E1589" s="545">
        <v>4</v>
      </c>
      <c r="F1589" s="545">
        <v>4</v>
      </c>
      <c r="G1589" s="546">
        <f t="shared" si="58"/>
        <v>4</v>
      </c>
      <c r="H1589" s="546">
        <f t="shared" si="58"/>
        <v>4</v>
      </c>
    </row>
    <row r="1590" spans="1:8" ht="25.5">
      <c r="A1590" s="444" t="s">
        <v>438</v>
      </c>
      <c r="B1590" s="440" t="s">
        <v>439</v>
      </c>
      <c r="C1590" s="548"/>
      <c r="D1590" s="548"/>
      <c r="E1590" s="545"/>
      <c r="F1590" s="545"/>
      <c r="G1590" s="546">
        <f t="shared" si="58"/>
        <v>0</v>
      </c>
      <c r="H1590" s="546">
        <f t="shared" si="58"/>
        <v>0</v>
      </c>
    </row>
    <row r="1591" spans="1:8">
      <c r="A1591" s="444" t="s">
        <v>945</v>
      </c>
      <c r="B1591" s="440" t="s">
        <v>440</v>
      </c>
      <c r="C1591" s="548"/>
      <c r="D1591" s="548"/>
      <c r="E1591" s="545"/>
      <c r="F1591" s="545"/>
      <c r="G1591" s="546">
        <f t="shared" si="58"/>
        <v>0</v>
      </c>
      <c r="H1591" s="546">
        <f t="shared" si="58"/>
        <v>0</v>
      </c>
    </row>
    <row r="1592" spans="1:8">
      <c r="A1592" s="444" t="s">
        <v>1537</v>
      </c>
      <c r="B1592" s="440" t="s">
        <v>441</v>
      </c>
      <c r="C1592" s="548">
        <v>3</v>
      </c>
      <c r="D1592" s="548">
        <v>3</v>
      </c>
      <c r="E1592" s="545"/>
      <c r="F1592" s="545"/>
      <c r="G1592" s="546">
        <f t="shared" si="58"/>
        <v>3</v>
      </c>
      <c r="H1592" s="546">
        <f t="shared" si="58"/>
        <v>3</v>
      </c>
    </row>
    <row r="1593" spans="1:8" ht="25.5">
      <c r="A1593" s="444" t="s">
        <v>442</v>
      </c>
      <c r="B1593" s="440" t="s">
        <v>443</v>
      </c>
      <c r="C1593" s="548"/>
      <c r="D1593" s="548"/>
      <c r="E1593" s="545"/>
      <c r="F1593" s="545"/>
      <c r="G1593" s="546">
        <f t="shared" si="58"/>
        <v>0</v>
      </c>
      <c r="H1593" s="546">
        <f t="shared" si="58"/>
        <v>0</v>
      </c>
    </row>
    <row r="1594" spans="1:8">
      <c r="A1594" s="444" t="s">
        <v>3938</v>
      </c>
      <c r="B1594" s="440" t="s">
        <v>3939</v>
      </c>
      <c r="C1594" s="548"/>
      <c r="D1594" s="548"/>
      <c r="E1594" s="545"/>
      <c r="F1594" s="545"/>
      <c r="G1594" s="546">
        <f t="shared" si="58"/>
        <v>0</v>
      </c>
      <c r="H1594" s="546">
        <f t="shared" si="58"/>
        <v>0</v>
      </c>
    </row>
    <row r="1595" spans="1:8">
      <c r="A1595" s="444" t="s">
        <v>997</v>
      </c>
      <c r="B1595" s="440" t="s">
        <v>444</v>
      </c>
      <c r="C1595" s="548"/>
      <c r="D1595" s="548"/>
      <c r="E1595" s="545"/>
      <c r="F1595" s="545"/>
      <c r="G1595" s="546">
        <f t="shared" si="58"/>
        <v>0</v>
      </c>
      <c r="H1595" s="546">
        <f t="shared" si="58"/>
        <v>0</v>
      </c>
    </row>
    <row r="1596" spans="1:8">
      <c r="A1596" s="444" t="s">
        <v>3178</v>
      </c>
      <c r="B1596" s="440" t="s">
        <v>2594</v>
      </c>
      <c r="C1596" s="548">
        <v>476</v>
      </c>
      <c r="D1596" s="548">
        <v>476</v>
      </c>
      <c r="E1596" s="545">
        <v>8</v>
      </c>
      <c r="F1596" s="545">
        <v>8</v>
      </c>
      <c r="G1596" s="546">
        <f t="shared" si="58"/>
        <v>484</v>
      </c>
      <c r="H1596" s="546">
        <f t="shared" si="58"/>
        <v>484</v>
      </c>
    </row>
    <row r="1597" spans="1:8">
      <c r="A1597" s="444" t="s">
        <v>3180</v>
      </c>
      <c r="B1597" s="440" t="s">
        <v>445</v>
      </c>
      <c r="C1597" s="548">
        <v>12</v>
      </c>
      <c r="D1597" s="548">
        <v>12</v>
      </c>
      <c r="E1597" s="545"/>
      <c r="F1597" s="545"/>
      <c r="G1597" s="546">
        <f t="shared" si="58"/>
        <v>12</v>
      </c>
      <c r="H1597" s="546">
        <f t="shared" si="58"/>
        <v>12</v>
      </c>
    </row>
    <row r="1598" spans="1:8">
      <c r="A1598" s="444" t="s">
        <v>3182</v>
      </c>
      <c r="B1598" s="440" t="s">
        <v>2595</v>
      </c>
      <c r="C1598" s="548"/>
      <c r="D1598" s="548"/>
      <c r="E1598" s="545"/>
      <c r="F1598" s="545"/>
      <c r="G1598" s="546">
        <f t="shared" si="58"/>
        <v>0</v>
      </c>
      <c r="H1598" s="546">
        <f t="shared" si="58"/>
        <v>0</v>
      </c>
    </row>
    <row r="1599" spans="1:8" ht="25.5">
      <c r="A1599" s="444" t="s">
        <v>2264</v>
      </c>
      <c r="B1599" s="440" t="s">
        <v>446</v>
      </c>
      <c r="C1599" s="548">
        <v>481</v>
      </c>
      <c r="D1599" s="548">
        <v>480</v>
      </c>
      <c r="E1599" s="545">
        <v>16</v>
      </c>
      <c r="F1599" s="545">
        <v>16</v>
      </c>
      <c r="G1599" s="546">
        <f t="shared" si="58"/>
        <v>497</v>
      </c>
      <c r="H1599" s="546">
        <f t="shared" si="58"/>
        <v>496</v>
      </c>
    </row>
    <row r="1600" spans="1:8" ht="25.5">
      <c r="A1600" s="444" t="s">
        <v>447</v>
      </c>
      <c r="B1600" s="440" t="s">
        <v>448</v>
      </c>
      <c r="C1600" s="548"/>
      <c r="D1600" s="548"/>
      <c r="E1600" s="545"/>
      <c r="F1600" s="545"/>
      <c r="G1600" s="546">
        <f t="shared" si="58"/>
        <v>0</v>
      </c>
      <c r="H1600" s="546">
        <f t="shared" si="58"/>
        <v>0</v>
      </c>
    </row>
    <row r="1601" spans="1:8">
      <c r="A1601" s="444" t="s">
        <v>2268</v>
      </c>
      <c r="B1601" s="440" t="s">
        <v>449</v>
      </c>
      <c r="C1601" s="548"/>
      <c r="D1601" s="548"/>
      <c r="E1601" s="545">
        <v>1531</v>
      </c>
      <c r="F1601" s="545">
        <v>1530</v>
      </c>
      <c r="G1601" s="546">
        <f t="shared" si="58"/>
        <v>1531</v>
      </c>
      <c r="H1601" s="546">
        <f t="shared" si="58"/>
        <v>1530</v>
      </c>
    </row>
    <row r="1602" spans="1:8" ht="25.5">
      <c r="A1602" s="444" t="s">
        <v>450</v>
      </c>
      <c r="B1602" s="440" t="s">
        <v>451</v>
      </c>
      <c r="C1602" s="548"/>
      <c r="D1602" s="548"/>
      <c r="E1602" s="545"/>
      <c r="F1602" s="545"/>
      <c r="G1602" s="546">
        <f t="shared" si="58"/>
        <v>0</v>
      </c>
      <c r="H1602" s="546">
        <f t="shared" si="58"/>
        <v>0</v>
      </c>
    </row>
    <row r="1603" spans="1:8">
      <c r="A1603" s="444" t="s">
        <v>452</v>
      </c>
      <c r="B1603" s="440" t="s">
        <v>453</v>
      </c>
      <c r="C1603" s="548"/>
      <c r="D1603" s="548"/>
      <c r="E1603" s="545"/>
      <c r="F1603" s="545"/>
      <c r="G1603" s="546">
        <f t="shared" si="58"/>
        <v>0</v>
      </c>
      <c r="H1603" s="546">
        <f t="shared" si="58"/>
        <v>0</v>
      </c>
    </row>
    <row r="1604" spans="1:8">
      <c r="A1604" s="444" t="s">
        <v>454</v>
      </c>
      <c r="B1604" s="440" t="s">
        <v>455</v>
      </c>
      <c r="C1604" s="548"/>
      <c r="D1604" s="548"/>
      <c r="E1604" s="545"/>
      <c r="F1604" s="545"/>
      <c r="G1604" s="546">
        <f t="shared" si="58"/>
        <v>0</v>
      </c>
      <c r="H1604" s="546">
        <f t="shared" si="58"/>
        <v>0</v>
      </c>
    </row>
    <row r="1605" spans="1:8" ht="25.5">
      <c r="A1605" s="444" t="s">
        <v>1553</v>
      </c>
      <c r="B1605" s="440" t="s">
        <v>1554</v>
      </c>
      <c r="C1605" s="548"/>
      <c r="D1605" s="548"/>
      <c r="E1605" s="545"/>
      <c r="F1605" s="545"/>
      <c r="G1605" s="546">
        <f t="shared" si="58"/>
        <v>0</v>
      </c>
      <c r="H1605" s="546">
        <f t="shared" si="58"/>
        <v>0</v>
      </c>
    </row>
    <row r="1606" spans="1:8" ht="25.5">
      <c r="A1606" s="444" t="s">
        <v>1555</v>
      </c>
      <c r="B1606" s="440" t="s">
        <v>1556</v>
      </c>
      <c r="C1606" s="548"/>
      <c r="D1606" s="548"/>
      <c r="E1606" s="545"/>
      <c r="F1606" s="545"/>
      <c r="G1606" s="546">
        <f t="shared" si="58"/>
        <v>0</v>
      </c>
      <c r="H1606" s="546">
        <f t="shared" si="58"/>
        <v>0</v>
      </c>
    </row>
    <row r="1607" spans="1:8" ht="25.5">
      <c r="A1607" s="444" t="s">
        <v>1557</v>
      </c>
      <c r="B1607" s="440" t="s">
        <v>1558</v>
      </c>
      <c r="C1607" s="548"/>
      <c r="D1607" s="548"/>
      <c r="E1607" s="545"/>
      <c r="F1607" s="545"/>
      <c r="G1607" s="546">
        <f t="shared" si="58"/>
        <v>0</v>
      </c>
      <c r="H1607" s="546">
        <f t="shared" si="58"/>
        <v>0</v>
      </c>
    </row>
    <row r="1608" spans="1:8">
      <c r="A1608" s="444" t="s">
        <v>1559</v>
      </c>
      <c r="B1608" s="440" t="s">
        <v>1560</v>
      </c>
      <c r="C1608" s="548"/>
      <c r="D1608" s="548"/>
      <c r="E1608" s="545"/>
      <c r="F1608" s="545"/>
      <c r="G1608" s="546">
        <f t="shared" ref="G1608:H1662" si="59">C1608+E1608</f>
        <v>0</v>
      </c>
      <c r="H1608" s="546">
        <f t="shared" si="59"/>
        <v>0</v>
      </c>
    </row>
    <row r="1609" spans="1:8">
      <c r="A1609" s="444" t="s">
        <v>1561</v>
      </c>
      <c r="B1609" s="440" t="s">
        <v>1562</v>
      </c>
      <c r="C1609" s="548"/>
      <c r="D1609" s="548"/>
      <c r="E1609" s="545"/>
      <c r="F1609" s="545"/>
      <c r="G1609" s="546">
        <f t="shared" si="59"/>
        <v>0</v>
      </c>
      <c r="H1609" s="546">
        <f t="shared" si="59"/>
        <v>0</v>
      </c>
    </row>
    <row r="1610" spans="1:8">
      <c r="A1610" s="444" t="s">
        <v>1563</v>
      </c>
      <c r="B1610" s="440" t="s">
        <v>1564</v>
      </c>
      <c r="C1610" s="548"/>
      <c r="D1610" s="548"/>
      <c r="E1610" s="545">
        <v>2</v>
      </c>
      <c r="F1610" s="545">
        <v>2</v>
      </c>
      <c r="G1610" s="546">
        <f t="shared" si="59"/>
        <v>2</v>
      </c>
      <c r="H1610" s="546">
        <f t="shared" si="59"/>
        <v>2</v>
      </c>
    </row>
    <row r="1611" spans="1:8">
      <c r="A1611" s="444" t="s">
        <v>2122</v>
      </c>
      <c r="B1611" s="440" t="s">
        <v>2123</v>
      </c>
      <c r="C1611" s="548">
        <v>40</v>
      </c>
      <c r="D1611" s="548">
        <v>40</v>
      </c>
      <c r="E1611" s="545">
        <v>5</v>
      </c>
      <c r="F1611" s="545">
        <v>5</v>
      </c>
      <c r="G1611" s="546">
        <f t="shared" si="59"/>
        <v>45</v>
      </c>
      <c r="H1611" s="546">
        <f t="shared" si="59"/>
        <v>45</v>
      </c>
    </row>
    <row r="1612" spans="1:8">
      <c r="A1612" s="444" t="s">
        <v>3486</v>
      </c>
      <c r="B1612" s="440" t="s">
        <v>3487</v>
      </c>
      <c r="C1612" s="548">
        <v>10504</v>
      </c>
      <c r="D1612" s="548">
        <v>10505</v>
      </c>
      <c r="E1612" s="545">
        <v>4071</v>
      </c>
      <c r="F1612" s="545">
        <v>4075</v>
      </c>
      <c r="G1612" s="546">
        <f t="shared" si="59"/>
        <v>14575</v>
      </c>
      <c r="H1612" s="546">
        <f t="shared" si="59"/>
        <v>14580</v>
      </c>
    </row>
    <row r="1613" spans="1:8">
      <c r="A1613" s="444" t="s">
        <v>3788</v>
      </c>
      <c r="B1613" s="440" t="s">
        <v>3789</v>
      </c>
      <c r="C1613" s="548">
        <v>809</v>
      </c>
      <c r="D1613" s="548">
        <v>810</v>
      </c>
      <c r="E1613" s="545">
        <v>1</v>
      </c>
      <c r="F1613" s="545">
        <v>1</v>
      </c>
      <c r="G1613" s="546">
        <f t="shared" si="59"/>
        <v>810</v>
      </c>
      <c r="H1613" s="546">
        <f t="shared" si="59"/>
        <v>811</v>
      </c>
    </row>
    <row r="1614" spans="1:8">
      <c r="A1614" s="444" t="s">
        <v>2126</v>
      </c>
      <c r="B1614" s="440" t="s">
        <v>2127</v>
      </c>
      <c r="C1614" s="548"/>
      <c r="D1614" s="548"/>
      <c r="E1614" s="545">
        <v>113</v>
      </c>
      <c r="F1614" s="545">
        <v>115</v>
      </c>
      <c r="G1614" s="546">
        <f t="shared" si="59"/>
        <v>113</v>
      </c>
      <c r="H1614" s="546">
        <f t="shared" si="59"/>
        <v>115</v>
      </c>
    </row>
    <row r="1615" spans="1:8" ht="25.5">
      <c r="A1615" s="444" t="s">
        <v>4221</v>
      </c>
      <c r="B1615" s="440" t="s">
        <v>4222</v>
      </c>
      <c r="C1615" s="548"/>
      <c r="D1615" s="548"/>
      <c r="E1615" s="545">
        <v>53</v>
      </c>
      <c r="F1615" s="545">
        <v>53</v>
      </c>
      <c r="G1615" s="546">
        <f t="shared" si="59"/>
        <v>53</v>
      </c>
      <c r="H1615" s="546">
        <f t="shared" si="59"/>
        <v>53</v>
      </c>
    </row>
    <row r="1616" spans="1:8">
      <c r="A1616" s="444" t="s">
        <v>2132</v>
      </c>
      <c r="B1616" s="440" t="s">
        <v>2133</v>
      </c>
      <c r="C1616" s="548"/>
      <c r="D1616" s="548"/>
      <c r="E1616" s="545">
        <v>49</v>
      </c>
      <c r="F1616" s="545">
        <v>50</v>
      </c>
      <c r="G1616" s="546">
        <f t="shared" si="59"/>
        <v>49</v>
      </c>
      <c r="H1616" s="546">
        <f t="shared" si="59"/>
        <v>50</v>
      </c>
    </row>
    <row r="1617" spans="1:8">
      <c r="A1617" s="444" t="s">
        <v>1308</v>
      </c>
      <c r="B1617" s="440" t="s">
        <v>1309</v>
      </c>
      <c r="C1617" s="548"/>
      <c r="D1617" s="548"/>
      <c r="E1617" s="545">
        <v>2305</v>
      </c>
      <c r="F1617" s="545">
        <v>2305</v>
      </c>
      <c r="G1617" s="546">
        <f t="shared" si="59"/>
        <v>2305</v>
      </c>
      <c r="H1617" s="546">
        <f t="shared" si="59"/>
        <v>2305</v>
      </c>
    </row>
    <row r="1618" spans="1:8">
      <c r="A1618" s="444" t="s">
        <v>1565</v>
      </c>
      <c r="B1618" s="440" t="s">
        <v>1566</v>
      </c>
      <c r="C1618" s="548"/>
      <c r="D1618" s="548"/>
      <c r="E1618" s="545">
        <v>101</v>
      </c>
      <c r="F1618" s="545">
        <v>101</v>
      </c>
      <c r="G1618" s="546">
        <f t="shared" si="59"/>
        <v>101</v>
      </c>
      <c r="H1618" s="546">
        <f t="shared" si="59"/>
        <v>101</v>
      </c>
    </row>
    <row r="1619" spans="1:8">
      <c r="A1619" s="444" t="s">
        <v>1567</v>
      </c>
      <c r="B1619" s="440" t="s">
        <v>1568</v>
      </c>
      <c r="C1619" s="548"/>
      <c r="D1619" s="548"/>
      <c r="E1619" s="545">
        <v>1</v>
      </c>
      <c r="F1619" s="545">
        <v>1</v>
      </c>
      <c r="G1619" s="546">
        <f t="shared" si="59"/>
        <v>1</v>
      </c>
      <c r="H1619" s="546">
        <f t="shared" si="59"/>
        <v>1</v>
      </c>
    </row>
    <row r="1620" spans="1:8">
      <c r="A1620" s="444" t="s">
        <v>1310</v>
      </c>
      <c r="B1620" s="440" t="s">
        <v>1311</v>
      </c>
      <c r="C1620" s="548"/>
      <c r="D1620" s="548"/>
      <c r="E1620" s="545">
        <v>62</v>
      </c>
      <c r="F1620" s="545">
        <v>62</v>
      </c>
      <c r="G1620" s="546">
        <f t="shared" si="59"/>
        <v>62</v>
      </c>
      <c r="H1620" s="546">
        <f t="shared" si="59"/>
        <v>62</v>
      </c>
    </row>
    <row r="1621" spans="1:8">
      <c r="A1621" s="444" t="s">
        <v>1569</v>
      </c>
      <c r="B1621" s="440" t="s">
        <v>1570</v>
      </c>
      <c r="C1621" s="548">
        <v>58</v>
      </c>
      <c r="D1621" s="548">
        <v>58</v>
      </c>
      <c r="E1621" s="545"/>
      <c r="F1621" s="545"/>
      <c r="G1621" s="546">
        <f t="shared" si="59"/>
        <v>58</v>
      </c>
      <c r="H1621" s="546">
        <f t="shared" si="59"/>
        <v>58</v>
      </c>
    </row>
    <row r="1622" spans="1:8">
      <c r="A1622" s="444" t="s">
        <v>1571</v>
      </c>
      <c r="B1622" s="440" t="s">
        <v>1572</v>
      </c>
      <c r="C1622" s="548"/>
      <c r="D1622" s="548"/>
      <c r="E1622" s="545">
        <v>255</v>
      </c>
      <c r="F1622" s="545">
        <v>255</v>
      </c>
      <c r="G1622" s="546">
        <f t="shared" si="59"/>
        <v>255</v>
      </c>
      <c r="H1622" s="546">
        <f t="shared" si="59"/>
        <v>255</v>
      </c>
    </row>
    <row r="1623" spans="1:8" ht="25.5">
      <c r="A1623" s="444" t="s">
        <v>1573</v>
      </c>
      <c r="B1623" s="440" t="s">
        <v>1574</v>
      </c>
      <c r="C1623" s="548"/>
      <c r="D1623" s="548"/>
      <c r="E1623" s="545">
        <v>3</v>
      </c>
      <c r="F1623" s="545">
        <v>3</v>
      </c>
      <c r="G1623" s="546">
        <f t="shared" si="59"/>
        <v>3</v>
      </c>
      <c r="H1623" s="546">
        <f t="shared" si="59"/>
        <v>3</v>
      </c>
    </row>
    <row r="1624" spans="1:8" ht="25.5">
      <c r="A1624" s="444" t="s">
        <v>2138</v>
      </c>
      <c r="B1624" s="440" t="s">
        <v>2139</v>
      </c>
      <c r="C1624" s="548">
        <v>2</v>
      </c>
      <c r="D1624" s="548">
        <v>2</v>
      </c>
      <c r="E1624" s="545">
        <v>2</v>
      </c>
      <c r="F1624" s="545">
        <v>2</v>
      </c>
      <c r="G1624" s="546">
        <f t="shared" si="59"/>
        <v>4</v>
      </c>
      <c r="H1624" s="546">
        <f t="shared" si="59"/>
        <v>4</v>
      </c>
    </row>
    <row r="1625" spans="1:8" ht="25.5">
      <c r="A1625" s="444" t="s">
        <v>1575</v>
      </c>
      <c r="B1625" s="440" t="s">
        <v>1576</v>
      </c>
      <c r="C1625" s="548"/>
      <c r="D1625" s="548"/>
      <c r="E1625" s="545">
        <v>2</v>
      </c>
      <c r="F1625" s="545">
        <v>2</v>
      </c>
      <c r="G1625" s="546">
        <f t="shared" si="59"/>
        <v>2</v>
      </c>
      <c r="H1625" s="546">
        <f t="shared" si="59"/>
        <v>2</v>
      </c>
    </row>
    <row r="1626" spans="1:8">
      <c r="A1626" s="444" t="s">
        <v>1577</v>
      </c>
      <c r="B1626" s="440" t="s">
        <v>1578</v>
      </c>
      <c r="C1626" s="548">
        <v>863</v>
      </c>
      <c r="D1626" s="548">
        <v>863</v>
      </c>
      <c r="E1626" s="545"/>
      <c r="F1626" s="545"/>
      <c r="G1626" s="546">
        <f t="shared" si="59"/>
        <v>863</v>
      </c>
      <c r="H1626" s="546">
        <f t="shared" si="59"/>
        <v>863</v>
      </c>
    </row>
    <row r="1627" spans="1:8" ht="25.5">
      <c r="A1627" s="444" t="s">
        <v>4227</v>
      </c>
      <c r="B1627" s="440" t="s">
        <v>4228</v>
      </c>
      <c r="C1627" s="548">
        <v>862</v>
      </c>
      <c r="D1627" s="548">
        <v>865</v>
      </c>
      <c r="E1627" s="545">
        <v>45</v>
      </c>
      <c r="F1627" s="545">
        <v>45</v>
      </c>
      <c r="G1627" s="546">
        <f t="shared" si="59"/>
        <v>907</v>
      </c>
      <c r="H1627" s="546">
        <f t="shared" si="59"/>
        <v>910</v>
      </c>
    </row>
    <row r="1628" spans="1:8">
      <c r="A1628" s="444" t="s">
        <v>2144</v>
      </c>
      <c r="B1628" s="440" t="s">
        <v>2145</v>
      </c>
      <c r="C1628" s="548"/>
      <c r="D1628" s="548"/>
      <c r="E1628" s="545">
        <v>2</v>
      </c>
      <c r="F1628" s="545">
        <v>2</v>
      </c>
      <c r="G1628" s="546">
        <f t="shared" si="59"/>
        <v>2</v>
      </c>
      <c r="H1628" s="546">
        <f t="shared" si="59"/>
        <v>2</v>
      </c>
    </row>
    <row r="1629" spans="1:8" ht="38.25">
      <c r="A1629" s="444" t="s">
        <v>2152</v>
      </c>
      <c r="B1629" s="440" t="s">
        <v>2153</v>
      </c>
      <c r="C1629" s="548"/>
      <c r="D1629" s="548"/>
      <c r="E1629" s="545">
        <v>193</v>
      </c>
      <c r="F1629" s="545">
        <v>195</v>
      </c>
      <c r="G1629" s="546">
        <f t="shared" si="59"/>
        <v>193</v>
      </c>
      <c r="H1629" s="546">
        <f t="shared" si="59"/>
        <v>195</v>
      </c>
    </row>
    <row r="1630" spans="1:8" ht="25.5">
      <c r="A1630" s="444" t="s">
        <v>1324</v>
      </c>
      <c r="B1630" s="440" t="s">
        <v>1325</v>
      </c>
      <c r="C1630" s="548"/>
      <c r="D1630" s="548"/>
      <c r="E1630" s="545">
        <v>52</v>
      </c>
      <c r="F1630" s="545">
        <v>52</v>
      </c>
      <c r="G1630" s="546">
        <f t="shared" si="59"/>
        <v>52</v>
      </c>
      <c r="H1630" s="546">
        <f t="shared" si="59"/>
        <v>52</v>
      </c>
    </row>
    <row r="1631" spans="1:8" ht="25.5">
      <c r="A1631" s="444" t="s">
        <v>2154</v>
      </c>
      <c r="B1631" s="440" t="s">
        <v>3742</v>
      </c>
      <c r="C1631" s="548"/>
      <c r="D1631" s="548"/>
      <c r="E1631" s="545">
        <v>19</v>
      </c>
      <c r="F1631" s="545">
        <v>20</v>
      </c>
      <c r="G1631" s="546">
        <f t="shared" si="59"/>
        <v>19</v>
      </c>
      <c r="H1631" s="546">
        <f t="shared" si="59"/>
        <v>20</v>
      </c>
    </row>
    <row r="1632" spans="1:8" ht="25.5">
      <c r="A1632" s="444" t="s">
        <v>3743</v>
      </c>
      <c r="B1632" s="440" t="s">
        <v>3744</v>
      </c>
      <c r="C1632" s="548"/>
      <c r="D1632" s="548"/>
      <c r="E1632" s="545">
        <v>483</v>
      </c>
      <c r="F1632" s="545">
        <v>485</v>
      </c>
      <c r="G1632" s="546">
        <f t="shared" si="59"/>
        <v>483</v>
      </c>
      <c r="H1632" s="546">
        <f t="shared" si="59"/>
        <v>485</v>
      </c>
    </row>
    <row r="1633" spans="1:8" ht="25.5">
      <c r="A1633" s="444" t="s">
        <v>3749</v>
      </c>
      <c r="B1633" s="440" t="s">
        <v>3750</v>
      </c>
      <c r="C1633" s="548"/>
      <c r="D1633" s="548"/>
      <c r="E1633" s="545">
        <v>1542</v>
      </c>
      <c r="F1633" s="545">
        <v>1545</v>
      </c>
      <c r="G1633" s="546">
        <f t="shared" si="59"/>
        <v>1542</v>
      </c>
      <c r="H1633" s="546">
        <f t="shared" si="59"/>
        <v>1545</v>
      </c>
    </row>
    <row r="1634" spans="1:8" ht="38.25">
      <c r="A1634" s="444" t="s">
        <v>3751</v>
      </c>
      <c r="B1634" s="440" t="s">
        <v>3752</v>
      </c>
      <c r="C1634" s="548"/>
      <c r="D1634" s="548"/>
      <c r="E1634" s="545">
        <v>32746</v>
      </c>
      <c r="F1634" s="545">
        <v>32750</v>
      </c>
      <c r="G1634" s="546">
        <f t="shared" si="59"/>
        <v>32746</v>
      </c>
      <c r="H1634" s="546">
        <f t="shared" si="59"/>
        <v>32750</v>
      </c>
    </row>
    <row r="1635" spans="1:8" ht="25.5">
      <c r="A1635" s="444" t="s">
        <v>1253</v>
      </c>
      <c r="B1635" s="440" t="s">
        <v>1254</v>
      </c>
      <c r="C1635" s="548">
        <v>2</v>
      </c>
      <c r="D1635" s="548">
        <v>2</v>
      </c>
      <c r="E1635" s="545">
        <v>3506</v>
      </c>
      <c r="F1635" s="545">
        <v>3510</v>
      </c>
      <c r="G1635" s="546">
        <f t="shared" si="59"/>
        <v>3508</v>
      </c>
      <c r="H1635" s="546">
        <f t="shared" si="59"/>
        <v>3512</v>
      </c>
    </row>
    <row r="1636" spans="1:8" ht="25.5">
      <c r="A1636" s="444" t="s">
        <v>3765</v>
      </c>
      <c r="B1636" s="440" t="s">
        <v>3766</v>
      </c>
      <c r="C1636" s="548">
        <v>62</v>
      </c>
      <c r="D1636" s="548">
        <v>62</v>
      </c>
      <c r="E1636" s="545">
        <v>27</v>
      </c>
      <c r="F1636" s="545">
        <v>27</v>
      </c>
      <c r="G1636" s="546">
        <f t="shared" si="59"/>
        <v>89</v>
      </c>
      <c r="H1636" s="546">
        <f t="shared" si="59"/>
        <v>89</v>
      </c>
    </row>
    <row r="1637" spans="1:8" ht="25.5">
      <c r="A1637" s="444" t="s">
        <v>287</v>
      </c>
      <c r="B1637" s="440" t="s">
        <v>288</v>
      </c>
      <c r="C1637" s="548"/>
      <c r="D1637" s="548"/>
      <c r="E1637" s="545">
        <v>562</v>
      </c>
      <c r="F1637" s="545">
        <v>562</v>
      </c>
      <c r="G1637" s="546">
        <f t="shared" si="59"/>
        <v>562</v>
      </c>
      <c r="H1637" s="546">
        <f t="shared" si="59"/>
        <v>562</v>
      </c>
    </row>
    <row r="1638" spans="1:8" ht="25.5">
      <c r="A1638" s="444" t="s">
        <v>289</v>
      </c>
      <c r="B1638" s="440" t="s">
        <v>290</v>
      </c>
      <c r="C1638" s="548"/>
      <c r="D1638" s="548"/>
      <c r="E1638" s="545">
        <v>10</v>
      </c>
      <c r="F1638" s="545">
        <v>10</v>
      </c>
      <c r="G1638" s="546">
        <f t="shared" si="59"/>
        <v>10</v>
      </c>
      <c r="H1638" s="546">
        <f t="shared" si="59"/>
        <v>10</v>
      </c>
    </row>
    <row r="1639" spans="1:8">
      <c r="A1639" s="444" t="s">
        <v>566</v>
      </c>
      <c r="B1639" s="440" t="s">
        <v>1579</v>
      </c>
      <c r="C1639" s="548"/>
      <c r="D1639" s="548"/>
      <c r="E1639" s="545">
        <v>117</v>
      </c>
      <c r="F1639" s="545">
        <v>117</v>
      </c>
      <c r="G1639" s="546">
        <f t="shared" si="59"/>
        <v>117</v>
      </c>
      <c r="H1639" s="546">
        <f t="shared" si="59"/>
        <v>117</v>
      </c>
    </row>
    <row r="1640" spans="1:8">
      <c r="A1640" s="444" t="s">
        <v>2101</v>
      </c>
      <c r="B1640" s="440" t="s">
        <v>2102</v>
      </c>
      <c r="C1640" s="548"/>
      <c r="D1640" s="548"/>
      <c r="E1640" s="545">
        <v>484</v>
      </c>
      <c r="F1640" s="545">
        <v>484</v>
      </c>
      <c r="G1640" s="546">
        <f t="shared" si="59"/>
        <v>484</v>
      </c>
      <c r="H1640" s="546">
        <f t="shared" si="59"/>
        <v>484</v>
      </c>
    </row>
    <row r="1641" spans="1:8" ht="38.25">
      <c r="A1641" s="444" t="s">
        <v>2103</v>
      </c>
      <c r="B1641" s="440" t="s">
        <v>2104</v>
      </c>
      <c r="C1641" s="548"/>
      <c r="D1641" s="548"/>
      <c r="E1641" s="545">
        <v>483</v>
      </c>
      <c r="F1641" s="545">
        <v>483</v>
      </c>
      <c r="G1641" s="546">
        <f t="shared" si="59"/>
        <v>483</v>
      </c>
      <c r="H1641" s="546">
        <f t="shared" si="59"/>
        <v>483</v>
      </c>
    </row>
    <row r="1642" spans="1:8">
      <c r="A1642" s="444" t="s">
        <v>1293</v>
      </c>
      <c r="B1642" s="440" t="s">
        <v>1294</v>
      </c>
      <c r="C1642" s="548"/>
      <c r="D1642" s="548"/>
      <c r="E1642" s="545">
        <v>518</v>
      </c>
      <c r="F1642" s="545">
        <v>518</v>
      </c>
      <c r="G1642" s="546">
        <f t="shared" si="59"/>
        <v>518</v>
      </c>
      <c r="H1642" s="546">
        <f t="shared" si="59"/>
        <v>518</v>
      </c>
    </row>
    <row r="1643" spans="1:8">
      <c r="A1643" s="444" t="s">
        <v>1251</v>
      </c>
      <c r="B1643" s="440" t="s">
        <v>1252</v>
      </c>
      <c r="C1643" s="548"/>
      <c r="D1643" s="548"/>
      <c r="E1643" s="545">
        <v>516</v>
      </c>
      <c r="F1643" s="545">
        <v>516</v>
      </c>
      <c r="G1643" s="546">
        <f t="shared" si="59"/>
        <v>516</v>
      </c>
      <c r="H1643" s="546">
        <f t="shared" si="59"/>
        <v>516</v>
      </c>
    </row>
    <row r="1644" spans="1:8">
      <c r="A1644" s="444" t="s">
        <v>2114</v>
      </c>
      <c r="B1644" s="440" t="s">
        <v>2115</v>
      </c>
      <c r="C1644" s="548"/>
      <c r="D1644" s="548"/>
      <c r="E1644" s="545">
        <v>228</v>
      </c>
      <c r="F1644" s="545">
        <v>228</v>
      </c>
      <c r="G1644" s="546">
        <f t="shared" si="59"/>
        <v>228</v>
      </c>
      <c r="H1644" s="546">
        <f t="shared" si="59"/>
        <v>228</v>
      </c>
    </row>
    <row r="1645" spans="1:8" ht="25.5">
      <c r="A1645" s="444" t="s">
        <v>1482</v>
      </c>
      <c r="B1645" s="440" t="s">
        <v>1580</v>
      </c>
      <c r="C1645" s="548"/>
      <c r="D1645" s="548"/>
      <c r="E1645" s="545">
        <v>503</v>
      </c>
      <c r="F1645" s="545">
        <v>503</v>
      </c>
      <c r="G1645" s="546">
        <f t="shared" si="59"/>
        <v>503</v>
      </c>
      <c r="H1645" s="546">
        <f t="shared" si="59"/>
        <v>503</v>
      </c>
    </row>
    <row r="1646" spans="1:8">
      <c r="A1646" s="444" t="s">
        <v>1486</v>
      </c>
      <c r="B1646" s="440" t="s">
        <v>1581</v>
      </c>
      <c r="C1646" s="548"/>
      <c r="D1646" s="548"/>
      <c r="E1646" s="545">
        <v>94</v>
      </c>
      <c r="F1646" s="545">
        <v>94</v>
      </c>
      <c r="G1646" s="546">
        <f t="shared" si="59"/>
        <v>94</v>
      </c>
      <c r="H1646" s="546">
        <f t="shared" si="59"/>
        <v>94</v>
      </c>
    </row>
    <row r="1647" spans="1:8" ht="25.5">
      <c r="A1647" s="565" t="s">
        <v>1330</v>
      </c>
      <c r="B1647" s="566" t="s">
        <v>1520</v>
      </c>
      <c r="C1647" s="548"/>
      <c r="D1647" s="548"/>
      <c r="E1647" s="545">
        <v>13676</v>
      </c>
      <c r="F1647" s="545">
        <v>13676</v>
      </c>
      <c r="G1647" s="546">
        <f t="shared" si="59"/>
        <v>13676</v>
      </c>
      <c r="H1647" s="546">
        <f t="shared" si="59"/>
        <v>13676</v>
      </c>
    </row>
    <row r="1648" spans="1:8" ht="25.5">
      <c r="A1648" s="567" t="s">
        <v>3747</v>
      </c>
      <c r="B1648" s="566" t="s">
        <v>1582</v>
      </c>
      <c r="C1648" s="548"/>
      <c r="D1648" s="548"/>
      <c r="E1648" s="545">
        <v>18453</v>
      </c>
      <c r="F1648" s="545">
        <v>18453</v>
      </c>
      <c r="G1648" s="546">
        <f t="shared" si="59"/>
        <v>18453</v>
      </c>
      <c r="H1648" s="546">
        <f t="shared" si="59"/>
        <v>18453</v>
      </c>
    </row>
    <row r="1649" spans="1:8">
      <c r="A1649" s="568" t="s">
        <v>3914</v>
      </c>
      <c r="B1649" s="569" t="s">
        <v>572</v>
      </c>
      <c r="C1649" s="548">
        <v>13434</v>
      </c>
      <c r="D1649" s="548">
        <v>13435</v>
      </c>
      <c r="E1649" s="545">
        <v>5713</v>
      </c>
      <c r="F1649" s="545">
        <v>5715</v>
      </c>
      <c r="G1649" s="546">
        <f t="shared" si="59"/>
        <v>19147</v>
      </c>
      <c r="H1649" s="546">
        <f t="shared" si="59"/>
        <v>19150</v>
      </c>
    </row>
    <row r="1650" spans="1:8">
      <c r="A1650" s="444" t="s">
        <v>1494</v>
      </c>
      <c r="B1650" s="440" t="s">
        <v>1583</v>
      </c>
      <c r="C1650" s="548"/>
      <c r="D1650" s="548"/>
      <c r="E1650" s="545"/>
      <c r="F1650" s="545"/>
      <c r="G1650" s="546">
        <f t="shared" si="59"/>
        <v>0</v>
      </c>
      <c r="H1650" s="546">
        <f t="shared" si="59"/>
        <v>0</v>
      </c>
    </row>
    <row r="1651" spans="1:8">
      <c r="A1651" s="444" t="s">
        <v>1496</v>
      </c>
      <c r="B1651" s="440" t="s">
        <v>1584</v>
      </c>
      <c r="C1651" s="548"/>
      <c r="D1651" s="548"/>
      <c r="E1651" s="545"/>
      <c r="F1651" s="545"/>
      <c r="G1651" s="546">
        <f t="shared" si="59"/>
        <v>0</v>
      </c>
      <c r="H1651" s="546">
        <f t="shared" si="59"/>
        <v>0</v>
      </c>
    </row>
    <row r="1652" spans="1:8">
      <c r="A1652" s="444" t="s">
        <v>1498</v>
      </c>
      <c r="B1652" s="440" t="s">
        <v>1585</v>
      </c>
      <c r="C1652" s="548"/>
      <c r="D1652" s="548"/>
      <c r="E1652" s="545"/>
      <c r="F1652" s="545"/>
      <c r="G1652" s="546">
        <f t="shared" si="59"/>
        <v>0</v>
      </c>
      <c r="H1652" s="546">
        <f t="shared" si="59"/>
        <v>0</v>
      </c>
    </row>
    <row r="1653" spans="1:8">
      <c r="A1653" s="444" t="s">
        <v>1500</v>
      </c>
      <c r="B1653" s="440" t="s">
        <v>1586</v>
      </c>
      <c r="C1653" s="548"/>
      <c r="D1653" s="548"/>
      <c r="E1653" s="545"/>
      <c r="F1653" s="545"/>
      <c r="G1653" s="546">
        <f t="shared" si="59"/>
        <v>0</v>
      </c>
      <c r="H1653" s="546">
        <f t="shared" si="59"/>
        <v>0</v>
      </c>
    </row>
    <row r="1654" spans="1:8">
      <c r="A1654" s="444" t="s">
        <v>1502</v>
      </c>
      <c r="B1654" s="440" t="s">
        <v>1587</v>
      </c>
      <c r="C1654" s="548"/>
      <c r="D1654" s="548"/>
      <c r="E1654" s="545"/>
      <c r="F1654" s="545"/>
      <c r="G1654" s="546">
        <f t="shared" si="59"/>
        <v>0</v>
      </c>
      <c r="H1654" s="546">
        <f t="shared" si="59"/>
        <v>0</v>
      </c>
    </row>
    <row r="1655" spans="1:8">
      <c r="A1655" s="444" t="s">
        <v>1504</v>
      </c>
      <c r="B1655" s="440" t="s">
        <v>1588</v>
      </c>
      <c r="C1655" s="548"/>
      <c r="D1655" s="548"/>
      <c r="E1655" s="545"/>
      <c r="F1655" s="545"/>
      <c r="G1655" s="546">
        <f t="shared" si="59"/>
        <v>0</v>
      </c>
      <c r="H1655" s="546">
        <f t="shared" si="59"/>
        <v>0</v>
      </c>
    </row>
    <row r="1656" spans="1:8">
      <c r="A1656" s="444" t="s">
        <v>1506</v>
      </c>
      <c r="B1656" s="440" t="s">
        <v>1589</v>
      </c>
      <c r="C1656" s="548"/>
      <c r="D1656" s="548"/>
      <c r="E1656" s="545"/>
      <c r="F1656" s="545"/>
      <c r="G1656" s="546">
        <f t="shared" si="59"/>
        <v>0</v>
      </c>
      <c r="H1656" s="546">
        <f t="shared" si="59"/>
        <v>0</v>
      </c>
    </row>
    <row r="1657" spans="1:8">
      <c r="A1657" s="444" t="s">
        <v>1508</v>
      </c>
      <c r="B1657" s="440" t="s">
        <v>1590</v>
      </c>
      <c r="C1657" s="548"/>
      <c r="D1657" s="548"/>
      <c r="E1657" s="545"/>
      <c r="F1657" s="545"/>
      <c r="G1657" s="546">
        <f t="shared" si="59"/>
        <v>0</v>
      </c>
      <c r="H1657" s="546">
        <f t="shared" si="59"/>
        <v>0</v>
      </c>
    </row>
    <row r="1658" spans="1:8">
      <c r="A1658" s="444" t="s">
        <v>1510</v>
      </c>
      <c r="B1658" s="440" t="s">
        <v>1591</v>
      </c>
      <c r="C1658" s="548"/>
      <c r="D1658" s="548"/>
      <c r="E1658" s="545"/>
      <c r="F1658" s="545"/>
      <c r="G1658" s="546">
        <f t="shared" si="59"/>
        <v>0</v>
      </c>
      <c r="H1658" s="546">
        <f t="shared" si="59"/>
        <v>0</v>
      </c>
    </row>
    <row r="1659" spans="1:8">
      <c r="A1659" s="444" t="s">
        <v>1512</v>
      </c>
      <c r="B1659" s="440" t="s">
        <v>1592</v>
      </c>
      <c r="C1659" s="548"/>
      <c r="D1659" s="548"/>
      <c r="E1659" s="545"/>
      <c r="F1659" s="545"/>
      <c r="G1659" s="546">
        <f t="shared" si="59"/>
        <v>0</v>
      </c>
      <c r="H1659" s="546">
        <f t="shared" si="59"/>
        <v>0</v>
      </c>
    </row>
    <row r="1660" spans="1:8">
      <c r="A1660" s="444" t="s">
        <v>1312</v>
      </c>
      <c r="B1660" s="440" t="s">
        <v>1313</v>
      </c>
      <c r="C1660" s="548"/>
      <c r="D1660" s="548"/>
      <c r="E1660" s="545"/>
      <c r="F1660" s="545"/>
      <c r="G1660" s="546">
        <f t="shared" si="59"/>
        <v>0</v>
      </c>
      <c r="H1660" s="546">
        <f t="shared" si="59"/>
        <v>0</v>
      </c>
    </row>
    <row r="1661" spans="1:8">
      <c r="A1661" s="444" t="s">
        <v>1515</v>
      </c>
      <c r="B1661" s="440" t="s">
        <v>1593</v>
      </c>
      <c r="C1661" s="548"/>
      <c r="D1661" s="548"/>
      <c r="E1661" s="545"/>
      <c r="F1661" s="545"/>
      <c r="G1661" s="546">
        <f t="shared" si="59"/>
        <v>0</v>
      </c>
      <c r="H1661" s="546">
        <f t="shared" si="59"/>
        <v>0</v>
      </c>
    </row>
    <row r="1662" spans="1:8">
      <c r="A1662" s="444" t="s">
        <v>2134</v>
      </c>
      <c r="B1662" s="440" t="s">
        <v>2135</v>
      </c>
      <c r="C1662" s="548"/>
      <c r="D1662" s="548"/>
      <c r="E1662" s="545"/>
      <c r="F1662" s="545"/>
      <c r="G1662" s="546">
        <f t="shared" si="59"/>
        <v>0</v>
      </c>
      <c r="H1662" s="546">
        <f t="shared" si="59"/>
        <v>0</v>
      </c>
    </row>
    <row r="1663" spans="1:8" ht="14.25">
      <c r="A1663" s="570"/>
      <c r="B1663" s="571"/>
      <c r="C1663" s="571"/>
      <c r="D1663" s="571"/>
      <c r="E1663" s="546"/>
      <c r="F1663" s="546"/>
      <c r="G1663" s="546"/>
      <c r="H1663" s="546"/>
    </row>
    <row r="1664" spans="1:8">
      <c r="A1664" s="572"/>
      <c r="B1664" s="548"/>
      <c r="C1664" s="548"/>
      <c r="D1664" s="548"/>
      <c r="E1664" s="545"/>
      <c r="F1664" s="545"/>
      <c r="G1664" s="546"/>
      <c r="H1664" s="545"/>
    </row>
    <row r="1665" spans="1:8" ht="14.25">
      <c r="A1665" s="573" t="s">
        <v>3068</v>
      </c>
      <c r="B1665" s="574"/>
      <c r="C1665" s="574"/>
      <c r="D1665" s="574"/>
      <c r="E1665" s="574"/>
      <c r="F1665" s="574"/>
      <c r="G1665" s="574"/>
      <c r="H1665" s="575"/>
    </row>
    <row r="1666" spans="1:8" ht="14.25">
      <c r="A1666" s="570" t="s">
        <v>3069</v>
      </c>
      <c r="B1666" s="548" t="s">
        <v>3070</v>
      </c>
      <c r="C1666" s="548"/>
      <c r="D1666" s="548"/>
      <c r="E1666" s="545"/>
      <c r="F1666" s="545"/>
      <c r="G1666" s="546"/>
      <c r="H1666" s="545"/>
    </row>
    <row r="1667" spans="1:8" ht="14.25">
      <c r="A1667" s="570" t="s">
        <v>3071</v>
      </c>
      <c r="B1667" s="548" t="s">
        <v>3072</v>
      </c>
      <c r="C1667" s="548"/>
      <c r="D1667" s="548"/>
      <c r="E1667" s="545"/>
      <c r="F1667" s="545"/>
      <c r="G1667" s="546"/>
      <c r="H1667" s="545"/>
    </row>
    <row r="1668" spans="1:8" ht="14.25">
      <c r="A1668" s="570" t="s">
        <v>3073</v>
      </c>
      <c r="B1668" s="548" t="s">
        <v>3074</v>
      </c>
      <c r="C1668" s="548"/>
      <c r="D1668" s="548"/>
      <c r="E1668" s="545"/>
      <c r="F1668" s="545"/>
      <c r="G1668" s="546"/>
      <c r="H1668" s="545"/>
    </row>
    <row r="1669" spans="1:8" ht="25.5">
      <c r="A1669" s="570" t="s">
        <v>3075</v>
      </c>
      <c r="B1669" s="548" t="s">
        <v>3076</v>
      </c>
      <c r="C1669" s="548"/>
      <c r="D1669" s="548"/>
      <c r="E1669" s="545"/>
      <c r="F1669" s="545"/>
      <c r="G1669" s="546"/>
      <c r="H1669" s="545"/>
    </row>
    <row r="1670" spans="1:8" ht="14.25">
      <c r="A1670" s="570" t="s">
        <v>3077</v>
      </c>
      <c r="B1670" s="548" t="s">
        <v>3078</v>
      </c>
      <c r="C1670" s="548"/>
      <c r="D1670" s="548"/>
      <c r="E1670" s="545"/>
      <c r="F1670" s="545"/>
      <c r="G1670" s="546"/>
      <c r="H1670" s="545"/>
    </row>
    <row r="1671" spans="1:8" ht="25.5">
      <c r="A1671" s="570" t="s">
        <v>3079</v>
      </c>
      <c r="B1671" s="548" t="s">
        <v>3080</v>
      </c>
      <c r="C1671" s="548"/>
      <c r="D1671" s="548"/>
      <c r="E1671" s="545"/>
      <c r="F1671" s="545"/>
      <c r="G1671" s="546"/>
      <c r="H1671" s="545"/>
    </row>
    <row r="1672" spans="1:8" ht="51">
      <c r="A1672" s="570" t="s">
        <v>3081</v>
      </c>
      <c r="B1672" s="548" t="s">
        <v>3082</v>
      </c>
      <c r="C1672" s="548"/>
      <c r="D1672" s="548"/>
      <c r="E1672" s="545"/>
      <c r="F1672" s="545"/>
      <c r="G1672" s="546"/>
      <c r="H1672" s="545"/>
    </row>
    <row r="1673" spans="1:8" ht="51">
      <c r="A1673" s="570" t="s">
        <v>3083</v>
      </c>
      <c r="B1673" s="548" t="s">
        <v>2274</v>
      </c>
      <c r="C1673" s="548"/>
      <c r="D1673" s="548"/>
      <c r="E1673" s="545"/>
      <c r="F1673" s="545"/>
      <c r="G1673" s="546"/>
      <c r="H1673" s="545"/>
    </row>
    <row r="1674" spans="1:8" ht="25.5">
      <c r="A1674" s="570" t="s">
        <v>2275</v>
      </c>
      <c r="B1674" s="548" t="s">
        <v>2276</v>
      </c>
      <c r="C1674" s="548"/>
      <c r="D1674" s="548"/>
      <c r="E1674" s="545"/>
      <c r="F1674" s="545"/>
      <c r="G1674" s="546"/>
      <c r="H1674" s="545"/>
    </row>
    <row r="1675" spans="1:8" ht="38.25">
      <c r="A1675" s="570" t="s">
        <v>2277</v>
      </c>
      <c r="B1675" s="548" t="s">
        <v>2278</v>
      </c>
      <c r="C1675" s="548"/>
      <c r="D1675" s="548"/>
      <c r="E1675" s="545"/>
      <c r="F1675" s="545"/>
      <c r="G1675" s="546"/>
      <c r="H1675" s="545"/>
    </row>
    <row r="1676" spans="1:8" ht="76.5">
      <c r="A1676" s="570" t="s">
        <v>2279</v>
      </c>
      <c r="B1676" s="548" t="s">
        <v>2280</v>
      </c>
      <c r="C1676" s="548"/>
      <c r="D1676" s="548"/>
      <c r="E1676" s="545"/>
      <c r="F1676" s="545"/>
      <c r="G1676" s="546"/>
      <c r="H1676" s="545"/>
    </row>
    <row r="1677" spans="1:8" ht="76.5">
      <c r="A1677" s="570" t="s">
        <v>2281</v>
      </c>
      <c r="B1677" s="548" t="s">
        <v>1948</v>
      </c>
      <c r="C1677" s="548"/>
      <c r="D1677" s="548"/>
      <c r="E1677" s="545"/>
      <c r="F1677" s="545"/>
      <c r="G1677" s="546"/>
      <c r="H1677" s="545"/>
    </row>
    <row r="1678" spans="1:8">
      <c r="A1678" s="573" t="s">
        <v>1949</v>
      </c>
      <c r="B1678" s="576"/>
      <c r="C1678" s="576"/>
      <c r="D1678" s="576"/>
      <c r="E1678" s="577"/>
      <c r="F1678" s="577"/>
      <c r="G1678" s="578"/>
      <c r="H1678" s="577"/>
    </row>
    <row r="1679" spans="1:8">
      <c r="A1679" s="445" t="s">
        <v>1950</v>
      </c>
      <c r="B1679" s="446"/>
      <c r="C1679" s="449">
        <f t="shared" ref="C1679:H1679" si="60">SUM(C1415,C1266)</f>
        <v>28622</v>
      </c>
      <c r="D1679" s="449">
        <f t="shared" si="60"/>
        <v>28632</v>
      </c>
      <c r="E1679" s="449">
        <f t="shared" si="60"/>
        <v>103919</v>
      </c>
      <c r="F1679" s="449">
        <f t="shared" si="60"/>
        <v>103963</v>
      </c>
      <c r="G1679" s="449">
        <f t="shared" si="60"/>
        <v>132541</v>
      </c>
      <c r="H1679" s="449">
        <f t="shared" si="60"/>
        <v>132595</v>
      </c>
    </row>
    <row r="1680" spans="1:8" ht="12.75" customHeight="1">
      <c r="A1680" s="757" t="s">
        <v>1951</v>
      </c>
      <c r="B1680" s="757"/>
      <c r="C1680" s="757"/>
      <c r="D1680" s="757"/>
      <c r="E1680" s="757"/>
      <c r="F1680" s="757"/>
      <c r="G1680" s="757"/>
      <c r="H1680" s="757"/>
    </row>
    <row r="1681" spans="1:8" ht="12.75" customHeight="1">
      <c r="A1681" s="757" t="s">
        <v>1952</v>
      </c>
      <c r="B1681" s="757"/>
      <c r="C1681" s="757"/>
      <c r="D1681" s="757"/>
      <c r="E1681" s="757"/>
      <c r="F1681" s="757"/>
      <c r="G1681" s="757"/>
      <c r="H1681" s="757"/>
    </row>
    <row r="1683" spans="1:8">
      <c r="A1683" s="33"/>
      <c r="B1683" s="34" t="s">
        <v>2698</v>
      </c>
      <c r="C1683" s="35">
        <f>[15]Kadar.ode.!C1679</f>
        <v>0</v>
      </c>
      <c r="D1683" s="36"/>
      <c r="E1683" s="36"/>
      <c r="F1683" s="36"/>
      <c r="G1683" s="37"/>
      <c r="H1683" s="187"/>
    </row>
    <row r="1684" spans="1:8">
      <c r="A1684" s="33"/>
      <c r="B1684" s="34" t="s">
        <v>2700</v>
      </c>
      <c r="C1684" s="35">
        <f>[15]Kadar.ode.!C1680</f>
        <v>0</v>
      </c>
      <c r="D1684" s="36"/>
      <c r="E1684" s="36"/>
      <c r="F1684" s="36"/>
      <c r="G1684" s="37"/>
      <c r="H1684" s="187"/>
    </row>
    <row r="1685" spans="1:8">
      <c r="A1685" s="33"/>
      <c r="B1685" s="34"/>
      <c r="C1685" s="35"/>
      <c r="D1685" s="36"/>
      <c r="E1685" s="36"/>
      <c r="F1685" s="36"/>
      <c r="G1685" s="37"/>
      <c r="H1685" s="187"/>
    </row>
    <row r="1686" spans="1:8" ht="14.25">
      <c r="A1686" s="33"/>
      <c r="B1686" s="34" t="s">
        <v>2704</v>
      </c>
      <c r="C1686" s="3" t="s">
        <v>3476</v>
      </c>
      <c r="D1686" s="4"/>
      <c r="E1686" s="4"/>
      <c r="F1686" s="4"/>
      <c r="G1686" s="42"/>
      <c r="H1686" s="187"/>
    </row>
    <row r="1687" spans="1:8" ht="14.25">
      <c r="A1687" s="33"/>
      <c r="B1687" s="34" t="s">
        <v>3057</v>
      </c>
      <c r="C1687" s="3" t="s">
        <v>1596</v>
      </c>
      <c r="D1687" s="4"/>
      <c r="E1687" s="4"/>
      <c r="F1687" s="4"/>
      <c r="G1687" s="42"/>
      <c r="H1687" s="187"/>
    </row>
    <row r="1688" spans="1:8" ht="15.75">
      <c r="A1688" s="188"/>
      <c r="B1688" s="188"/>
      <c r="C1688" s="188"/>
      <c r="D1688" s="188"/>
      <c r="E1688" s="188"/>
      <c r="F1688" s="188"/>
      <c r="G1688" s="189"/>
      <c r="H1688" s="189"/>
    </row>
    <row r="1689" spans="1:8" ht="12.75" customHeight="1" thickBot="1">
      <c r="A1689" s="742" t="s">
        <v>3065</v>
      </c>
      <c r="B1689" s="742" t="s">
        <v>3066</v>
      </c>
      <c r="C1689" s="740" t="s">
        <v>3060</v>
      </c>
      <c r="D1689" s="740"/>
      <c r="E1689" s="740" t="s">
        <v>3061</v>
      </c>
      <c r="F1689" s="740"/>
      <c r="G1689" s="740" t="s">
        <v>3008</v>
      </c>
      <c r="H1689" s="740"/>
    </row>
    <row r="1690" spans="1:8" ht="35.25" thickTop="1" thickBot="1">
      <c r="A1690" s="742"/>
      <c r="B1690" s="742"/>
      <c r="C1690" s="128" t="s">
        <v>3037</v>
      </c>
      <c r="D1690" s="128" t="s">
        <v>3038</v>
      </c>
      <c r="E1690" s="128" t="s">
        <v>3037</v>
      </c>
      <c r="F1690" s="128" t="s">
        <v>3038</v>
      </c>
      <c r="G1690" s="128" t="s">
        <v>3037</v>
      </c>
      <c r="H1690" s="128" t="s">
        <v>3038</v>
      </c>
    </row>
    <row r="1691" spans="1:8" ht="15.75" thickTop="1">
      <c r="A1691" s="214"/>
      <c r="B1691" s="494" t="s">
        <v>3474</v>
      </c>
      <c r="C1691" s="494">
        <f t="shared" ref="C1691:H1691" si="61">SUM(C1693:C1724)</f>
        <v>0</v>
      </c>
      <c r="D1691" s="494">
        <f t="shared" si="61"/>
        <v>0</v>
      </c>
      <c r="E1691" s="494">
        <f t="shared" si="61"/>
        <v>643</v>
      </c>
      <c r="F1691" s="494">
        <f t="shared" si="61"/>
        <v>649</v>
      </c>
      <c r="G1691" s="494">
        <f t="shared" si="61"/>
        <v>643</v>
      </c>
      <c r="H1691" s="494">
        <f t="shared" si="61"/>
        <v>649</v>
      </c>
    </row>
    <row r="1692" spans="1:8">
      <c r="A1692" s="217"/>
      <c r="B1692" s="218"/>
      <c r="C1692" s="158"/>
      <c r="D1692" s="158"/>
      <c r="E1692" s="159"/>
      <c r="F1692" s="159"/>
      <c r="G1692" s="120"/>
      <c r="H1692" s="159"/>
    </row>
    <row r="1693" spans="1:8">
      <c r="A1693" s="444" t="s">
        <v>1597</v>
      </c>
      <c r="B1693" s="452" t="s">
        <v>775</v>
      </c>
      <c r="C1693" s="158"/>
      <c r="D1693" s="158"/>
      <c r="E1693" s="159">
        <v>1</v>
      </c>
      <c r="F1693" s="159">
        <v>1</v>
      </c>
      <c r="G1693" s="120">
        <f>C1693+E1693</f>
        <v>1</v>
      </c>
      <c r="H1693" s="120">
        <f>D1693+F1693</f>
        <v>1</v>
      </c>
    </row>
    <row r="1694" spans="1:8">
      <c r="A1694" s="444" t="s">
        <v>776</v>
      </c>
      <c r="B1694" s="452" t="s">
        <v>777</v>
      </c>
      <c r="C1694" s="158"/>
      <c r="D1694" s="158"/>
      <c r="E1694" s="159">
        <v>85</v>
      </c>
      <c r="F1694" s="159">
        <v>85</v>
      </c>
      <c r="G1694" s="120">
        <f t="shared" ref="G1694:H1724" si="62">C1694+E1694</f>
        <v>85</v>
      </c>
      <c r="H1694" s="120">
        <f t="shared" si="62"/>
        <v>85</v>
      </c>
    </row>
    <row r="1695" spans="1:8">
      <c r="A1695" s="444" t="s">
        <v>1827</v>
      </c>
      <c r="B1695" s="452" t="s">
        <v>1828</v>
      </c>
      <c r="C1695" s="158"/>
      <c r="D1695" s="158"/>
      <c r="E1695" s="159">
        <v>16</v>
      </c>
      <c r="F1695" s="159">
        <v>15</v>
      </c>
      <c r="G1695" s="120">
        <f t="shared" si="62"/>
        <v>16</v>
      </c>
      <c r="H1695" s="120">
        <f t="shared" si="62"/>
        <v>15</v>
      </c>
    </row>
    <row r="1696" spans="1:8" ht="25.5">
      <c r="A1696" s="444" t="s">
        <v>1833</v>
      </c>
      <c r="B1696" s="452" t="s">
        <v>1834</v>
      </c>
      <c r="C1696" s="158"/>
      <c r="D1696" s="158"/>
      <c r="E1696" s="159">
        <v>113</v>
      </c>
      <c r="F1696" s="159">
        <v>115</v>
      </c>
      <c r="G1696" s="120">
        <f t="shared" si="62"/>
        <v>113</v>
      </c>
      <c r="H1696" s="120">
        <f t="shared" si="62"/>
        <v>115</v>
      </c>
    </row>
    <row r="1697" spans="1:8" ht="25.5">
      <c r="A1697" s="444" t="s">
        <v>778</v>
      </c>
      <c r="B1697" s="452" t="s">
        <v>779</v>
      </c>
      <c r="C1697" s="158"/>
      <c r="D1697" s="158"/>
      <c r="E1697" s="159">
        <v>10</v>
      </c>
      <c r="F1697" s="159">
        <v>10</v>
      </c>
      <c r="G1697" s="120">
        <f t="shared" si="62"/>
        <v>10</v>
      </c>
      <c r="H1697" s="120">
        <f t="shared" si="62"/>
        <v>10</v>
      </c>
    </row>
    <row r="1698" spans="1:8" ht="25.5">
      <c r="A1698" s="444" t="s">
        <v>780</v>
      </c>
      <c r="B1698" s="452" t="s">
        <v>781</v>
      </c>
      <c r="C1698" s="158"/>
      <c r="D1698" s="158"/>
      <c r="E1698" s="159">
        <v>5</v>
      </c>
      <c r="F1698" s="159">
        <v>5</v>
      </c>
      <c r="G1698" s="120">
        <f t="shared" si="62"/>
        <v>5</v>
      </c>
      <c r="H1698" s="120">
        <f t="shared" si="62"/>
        <v>5</v>
      </c>
    </row>
    <row r="1699" spans="1:8" ht="25.5">
      <c r="A1699" s="444" t="s">
        <v>3075</v>
      </c>
      <c r="B1699" s="452" t="s">
        <v>782</v>
      </c>
      <c r="C1699" s="158"/>
      <c r="D1699" s="158"/>
      <c r="E1699" s="159">
        <v>21</v>
      </c>
      <c r="F1699" s="159">
        <v>20</v>
      </c>
      <c r="G1699" s="120">
        <f t="shared" si="62"/>
        <v>21</v>
      </c>
      <c r="H1699" s="120">
        <f t="shared" si="62"/>
        <v>20</v>
      </c>
    </row>
    <row r="1700" spans="1:8">
      <c r="A1700" s="444" t="s">
        <v>783</v>
      </c>
      <c r="B1700" s="452" t="s">
        <v>784</v>
      </c>
      <c r="C1700" s="158"/>
      <c r="D1700" s="158"/>
      <c r="E1700" s="159">
        <v>56</v>
      </c>
      <c r="F1700" s="159">
        <v>55</v>
      </c>
      <c r="G1700" s="120">
        <f t="shared" si="62"/>
        <v>56</v>
      </c>
      <c r="H1700" s="120">
        <f t="shared" si="62"/>
        <v>55</v>
      </c>
    </row>
    <row r="1701" spans="1:8">
      <c r="A1701" s="444" t="s">
        <v>785</v>
      </c>
      <c r="B1701" s="452" t="s">
        <v>786</v>
      </c>
      <c r="C1701" s="158"/>
      <c r="D1701" s="158"/>
      <c r="E1701" s="159">
        <v>25</v>
      </c>
      <c r="F1701" s="159">
        <v>25</v>
      </c>
      <c r="G1701" s="120">
        <f t="shared" si="62"/>
        <v>25</v>
      </c>
      <c r="H1701" s="120">
        <f t="shared" si="62"/>
        <v>25</v>
      </c>
    </row>
    <row r="1702" spans="1:8">
      <c r="A1702" s="444" t="s">
        <v>787</v>
      </c>
      <c r="B1702" s="452" t="s">
        <v>788</v>
      </c>
      <c r="C1702" s="158"/>
      <c r="D1702" s="158"/>
      <c r="E1702" s="159">
        <v>2</v>
      </c>
      <c r="F1702" s="159">
        <v>2</v>
      </c>
      <c r="G1702" s="120">
        <f t="shared" si="62"/>
        <v>2</v>
      </c>
      <c r="H1702" s="120">
        <f t="shared" si="62"/>
        <v>2</v>
      </c>
    </row>
    <row r="1703" spans="1:8">
      <c r="A1703" s="444" t="s">
        <v>789</v>
      </c>
      <c r="B1703" s="452" t="s">
        <v>790</v>
      </c>
      <c r="C1703" s="158"/>
      <c r="D1703" s="158"/>
      <c r="E1703" s="159">
        <v>0</v>
      </c>
      <c r="F1703" s="159">
        <v>0</v>
      </c>
      <c r="G1703" s="120">
        <f t="shared" si="62"/>
        <v>0</v>
      </c>
      <c r="H1703" s="120">
        <f t="shared" si="62"/>
        <v>0</v>
      </c>
    </row>
    <row r="1704" spans="1:8">
      <c r="A1704" s="444" t="s">
        <v>791</v>
      </c>
      <c r="B1704" s="452" t="s">
        <v>792</v>
      </c>
      <c r="C1704" s="158"/>
      <c r="D1704" s="158"/>
      <c r="E1704" s="159">
        <v>5</v>
      </c>
      <c r="F1704" s="159">
        <v>5</v>
      </c>
      <c r="G1704" s="120">
        <f t="shared" si="62"/>
        <v>5</v>
      </c>
      <c r="H1704" s="120">
        <f t="shared" si="62"/>
        <v>5</v>
      </c>
    </row>
    <row r="1705" spans="1:8">
      <c r="A1705" s="444" t="s">
        <v>793</v>
      </c>
      <c r="B1705" s="452" t="s">
        <v>794</v>
      </c>
      <c r="C1705" s="158"/>
      <c r="D1705" s="158"/>
      <c r="E1705" s="159">
        <v>2</v>
      </c>
      <c r="F1705" s="159">
        <v>1</v>
      </c>
      <c r="G1705" s="120">
        <f t="shared" si="62"/>
        <v>2</v>
      </c>
      <c r="H1705" s="120">
        <f t="shared" si="62"/>
        <v>1</v>
      </c>
    </row>
    <row r="1706" spans="1:8">
      <c r="A1706" s="444" t="s">
        <v>795</v>
      </c>
      <c r="B1706" s="452" t="s">
        <v>796</v>
      </c>
      <c r="C1706" s="158"/>
      <c r="D1706" s="158"/>
      <c r="E1706" s="159">
        <v>27</v>
      </c>
      <c r="F1706" s="159">
        <v>30</v>
      </c>
      <c r="G1706" s="120">
        <f t="shared" si="62"/>
        <v>27</v>
      </c>
      <c r="H1706" s="120">
        <f t="shared" si="62"/>
        <v>30</v>
      </c>
    </row>
    <row r="1707" spans="1:8">
      <c r="A1707" s="444" t="s">
        <v>2451</v>
      </c>
      <c r="B1707" s="452" t="s">
        <v>2452</v>
      </c>
      <c r="C1707" s="158"/>
      <c r="D1707" s="158"/>
      <c r="E1707" s="159">
        <v>58</v>
      </c>
      <c r="F1707" s="159">
        <v>60</v>
      </c>
      <c r="G1707" s="120">
        <f t="shared" si="62"/>
        <v>58</v>
      </c>
      <c r="H1707" s="120">
        <f t="shared" si="62"/>
        <v>60</v>
      </c>
    </row>
    <row r="1708" spans="1:8">
      <c r="A1708" s="444" t="s">
        <v>797</v>
      </c>
      <c r="B1708" s="452" t="s">
        <v>798</v>
      </c>
      <c r="C1708" s="158"/>
      <c r="D1708" s="158"/>
      <c r="E1708" s="159">
        <v>11</v>
      </c>
      <c r="F1708" s="159">
        <v>10</v>
      </c>
      <c r="G1708" s="120">
        <f t="shared" si="62"/>
        <v>11</v>
      </c>
      <c r="H1708" s="120">
        <f t="shared" si="62"/>
        <v>10</v>
      </c>
    </row>
    <row r="1709" spans="1:8" ht="25.5">
      <c r="A1709" s="444" t="s">
        <v>916</v>
      </c>
      <c r="B1709" s="452" t="s">
        <v>917</v>
      </c>
      <c r="C1709" s="158"/>
      <c r="D1709" s="158"/>
      <c r="E1709" s="159">
        <v>10</v>
      </c>
      <c r="F1709" s="159">
        <v>10</v>
      </c>
      <c r="G1709" s="120">
        <f t="shared" si="62"/>
        <v>10</v>
      </c>
      <c r="H1709" s="120">
        <f t="shared" si="62"/>
        <v>10</v>
      </c>
    </row>
    <row r="1710" spans="1:8">
      <c r="A1710" s="444" t="s">
        <v>918</v>
      </c>
      <c r="B1710" s="452" t="s">
        <v>2049</v>
      </c>
      <c r="C1710" s="158"/>
      <c r="D1710" s="158"/>
      <c r="E1710" s="159">
        <v>16</v>
      </c>
      <c r="F1710" s="159">
        <v>15</v>
      </c>
      <c r="G1710" s="120">
        <f t="shared" si="62"/>
        <v>16</v>
      </c>
      <c r="H1710" s="120">
        <f t="shared" si="62"/>
        <v>15</v>
      </c>
    </row>
    <row r="1711" spans="1:8">
      <c r="A1711" s="444" t="s">
        <v>799</v>
      </c>
      <c r="B1711" s="452" t="s">
        <v>800</v>
      </c>
      <c r="C1711" s="158"/>
      <c r="D1711" s="158"/>
      <c r="E1711" s="159">
        <v>6</v>
      </c>
      <c r="F1711" s="159">
        <v>3</v>
      </c>
      <c r="G1711" s="120">
        <f t="shared" si="62"/>
        <v>6</v>
      </c>
      <c r="H1711" s="120">
        <f t="shared" si="62"/>
        <v>3</v>
      </c>
    </row>
    <row r="1712" spans="1:8">
      <c r="A1712" s="444" t="s">
        <v>801</v>
      </c>
      <c r="B1712" s="452" t="s">
        <v>802</v>
      </c>
      <c r="C1712" s="158"/>
      <c r="D1712" s="158"/>
      <c r="E1712" s="159">
        <v>7</v>
      </c>
      <c r="F1712" s="159">
        <v>5</v>
      </c>
      <c r="G1712" s="120">
        <f t="shared" si="62"/>
        <v>7</v>
      </c>
      <c r="H1712" s="120">
        <f t="shared" si="62"/>
        <v>5</v>
      </c>
    </row>
    <row r="1713" spans="1:8">
      <c r="A1713" s="444" t="s">
        <v>2453</v>
      </c>
      <c r="B1713" s="452" t="s">
        <v>2454</v>
      </c>
      <c r="C1713" s="158"/>
      <c r="D1713" s="158"/>
      <c r="E1713" s="159">
        <v>20</v>
      </c>
      <c r="F1713" s="159">
        <v>20</v>
      </c>
      <c r="G1713" s="120">
        <f t="shared" si="62"/>
        <v>20</v>
      </c>
      <c r="H1713" s="120">
        <f t="shared" si="62"/>
        <v>20</v>
      </c>
    </row>
    <row r="1714" spans="1:8">
      <c r="A1714" s="444" t="s">
        <v>2050</v>
      </c>
      <c r="B1714" s="452" t="s">
        <v>2051</v>
      </c>
      <c r="C1714" s="158"/>
      <c r="D1714" s="158"/>
      <c r="E1714" s="159">
        <v>4</v>
      </c>
      <c r="F1714" s="159">
        <v>4</v>
      </c>
      <c r="G1714" s="120">
        <f t="shared" si="62"/>
        <v>4</v>
      </c>
      <c r="H1714" s="120">
        <f t="shared" si="62"/>
        <v>4</v>
      </c>
    </row>
    <row r="1715" spans="1:8">
      <c r="A1715" s="444" t="s">
        <v>803</v>
      </c>
      <c r="B1715" s="452" t="s">
        <v>804</v>
      </c>
      <c r="C1715" s="158"/>
      <c r="D1715" s="158"/>
      <c r="E1715" s="159">
        <v>4</v>
      </c>
      <c r="F1715" s="159">
        <v>3</v>
      </c>
      <c r="G1715" s="120">
        <f t="shared" si="62"/>
        <v>4</v>
      </c>
      <c r="H1715" s="120">
        <f t="shared" si="62"/>
        <v>3</v>
      </c>
    </row>
    <row r="1716" spans="1:8">
      <c r="A1716" s="444" t="s">
        <v>805</v>
      </c>
      <c r="B1716" s="452" t="s">
        <v>806</v>
      </c>
      <c r="C1716" s="158"/>
      <c r="D1716" s="158"/>
      <c r="E1716" s="159">
        <v>54</v>
      </c>
      <c r="F1716" s="159">
        <v>55</v>
      </c>
      <c r="G1716" s="120">
        <f t="shared" si="62"/>
        <v>54</v>
      </c>
      <c r="H1716" s="120">
        <f t="shared" si="62"/>
        <v>55</v>
      </c>
    </row>
    <row r="1717" spans="1:8" ht="25.5">
      <c r="A1717" s="444" t="s">
        <v>807</v>
      </c>
      <c r="B1717" s="452" t="s">
        <v>808</v>
      </c>
      <c r="C1717" s="158"/>
      <c r="D1717" s="158"/>
      <c r="E1717" s="159">
        <v>52</v>
      </c>
      <c r="F1717" s="159">
        <v>50</v>
      </c>
      <c r="G1717" s="120">
        <f t="shared" si="62"/>
        <v>52</v>
      </c>
      <c r="H1717" s="120">
        <f t="shared" si="62"/>
        <v>50</v>
      </c>
    </row>
    <row r="1718" spans="1:8" ht="25.5">
      <c r="A1718" s="444" t="s">
        <v>809</v>
      </c>
      <c r="B1718" s="452" t="s">
        <v>810</v>
      </c>
      <c r="C1718" s="158"/>
      <c r="D1718" s="158"/>
      <c r="E1718" s="159">
        <v>16</v>
      </c>
      <c r="F1718" s="159">
        <v>20</v>
      </c>
      <c r="G1718" s="120">
        <f t="shared" si="62"/>
        <v>16</v>
      </c>
      <c r="H1718" s="120">
        <f t="shared" si="62"/>
        <v>20</v>
      </c>
    </row>
    <row r="1719" spans="1:8" ht="25.5">
      <c r="A1719" s="444" t="s">
        <v>811</v>
      </c>
      <c r="B1719" s="452" t="s">
        <v>812</v>
      </c>
      <c r="C1719" s="158"/>
      <c r="D1719" s="158"/>
      <c r="E1719" s="159">
        <v>1</v>
      </c>
      <c r="F1719" s="159">
        <v>1</v>
      </c>
      <c r="G1719" s="120">
        <f t="shared" si="62"/>
        <v>1</v>
      </c>
      <c r="H1719" s="120">
        <f t="shared" si="62"/>
        <v>1</v>
      </c>
    </row>
    <row r="1720" spans="1:8" ht="25.5">
      <c r="A1720" s="444" t="s">
        <v>813</v>
      </c>
      <c r="B1720" s="452" t="s">
        <v>814</v>
      </c>
      <c r="C1720" s="158"/>
      <c r="D1720" s="158"/>
      <c r="E1720" s="159">
        <v>7</v>
      </c>
      <c r="F1720" s="159">
        <v>15</v>
      </c>
      <c r="G1720" s="120">
        <f t="shared" si="62"/>
        <v>7</v>
      </c>
      <c r="H1720" s="120">
        <f t="shared" si="62"/>
        <v>15</v>
      </c>
    </row>
    <row r="1721" spans="1:8">
      <c r="A1721" s="444" t="s">
        <v>815</v>
      </c>
      <c r="B1721" s="452" t="s">
        <v>816</v>
      </c>
      <c r="C1721" s="158"/>
      <c r="D1721" s="158"/>
      <c r="E1721" s="159">
        <v>1</v>
      </c>
      <c r="F1721" s="159">
        <v>3</v>
      </c>
      <c r="G1721" s="120">
        <f t="shared" si="62"/>
        <v>1</v>
      </c>
      <c r="H1721" s="120">
        <f t="shared" si="62"/>
        <v>3</v>
      </c>
    </row>
    <row r="1722" spans="1:8" ht="25.5">
      <c r="A1722" s="444" t="s">
        <v>817</v>
      </c>
      <c r="B1722" s="452" t="s">
        <v>818</v>
      </c>
      <c r="C1722" s="158"/>
      <c r="D1722" s="158"/>
      <c r="E1722" s="159">
        <v>3</v>
      </c>
      <c r="F1722" s="159">
        <v>3</v>
      </c>
      <c r="G1722" s="120">
        <f t="shared" si="62"/>
        <v>3</v>
      </c>
      <c r="H1722" s="120">
        <f t="shared" si="62"/>
        <v>3</v>
      </c>
    </row>
    <row r="1723" spans="1:8">
      <c r="A1723" s="444" t="s">
        <v>819</v>
      </c>
      <c r="B1723" s="452" t="s">
        <v>820</v>
      </c>
      <c r="C1723" s="158"/>
      <c r="D1723" s="158"/>
      <c r="E1723" s="159">
        <v>3</v>
      </c>
      <c r="F1723" s="159">
        <v>2</v>
      </c>
      <c r="G1723" s="120">
        <f t="shared" si="62"/>
        <v>3</v>
      </c>
      <c r="H1723" s="120">
        <f t="shared" si="62"/>
        <v>2</v>
      </c>
    </row>
    <row r="1724" spans="1:8">
      <c r="A1724" s="444" t="s">
        <v>821</v>
      </c>
      <c r="B1724" s="452" t="s">
        <v>822</v>
      </c>
      <c r="C1724" s="158"/>
      <c r="D1724" s="158"/>
      <c r="E1724" s="159">
        <v>2</v>
      </c>
      <c r="F1724" s="159">
        <v>1</v>
      </c>
      <c r="G1724" s="120">
        <f t="shared" si="62"/>
        <v>2</v>
      </c>
      <c r="H1724" s="120">
        <f t="shared" si="62"/>
        <v>1</v>
      </c>
    </row>
    <row r="1725" spans="1:8" ht="14.25">
      <c r="A1725" s="220"/>
      <c r="B1725" s="221"/>
      <c r="C1725" s="158"/>
      <c r="D1725" s="158"/>
      <c r="E1725" s="159"/>
      <c r="F1725" s="159"/>
      <c r="G1725" s="120"/>
      <c r="H1725" s="159"/>
    </row>
    <row r="1726" spans="1:8" ht="15">
      <c r="A1726" s="220"/>
      <c r="B1726" s="448" t="s">
        <v>3067</v>
      </c>
      <c r="C1726" s="449">
        <f t="shared" ref="C1726:H1726" si="63">SUM(C1727:C1899)</f>
        <v>24637</v>
      </c>
      <c r="D1726" s="449">
        <f t="shared" si="63"/>
        <v>24663</v>
      </c>
      <c r="E1726" s="449">
        <f t="shared" si="63"/>
        <v>53172</v>
      </c>
      <c r="F1726" s="449">
        <f t="shared" si="63"/>
        <v>53586</v>
      </c>
      <c r="G1726" s="449">
        <f t="shared" si="63"/>
        <v>77809</v>
      </c>
      <c r="H1726" s="449">
        <f t="shared" si="63"/>
        <v>78249</v>
      </c>
    </row>
    <row r="1727" spans="1:8">
      <c r="A1727" s="444" t="s">
        <v>783</v>
      </c>
      <c r="B1727" s="452" t="s">
        <v>784</v>
      </c>
      <c r="C1727" s="158">
        <v>463</v>
      </c>
      <c r="D1727" s="158">
        <v>450</v>
      </c>
      <c r="E1727" s="159"/>
      <c r="F1727" s="159"/>
      <c r="G1727" s="120">
        <f t="shared" ref="G1727:H1790" si="64">C1727+E1727</f>
        <v>463</v>
      </c>
      <c r="H1727" s="120">
        <f t="shared" si="64"/>
        <v>450</v>
      </c>
    </row>
    <row r="1728" spans="1:8" ht="25.5">
      <c r="A1728" s="444" t="s">
        <v>823</v>
      </c>
      <c r="B1728" s="452" t="s">
        <v>824</v>
      </c>
      <c r="C1728" s="158"/>
      <c r="D1728" s="158"/>
      <c r="E1728" s="159">
        <v>0</v>
      </c>
      <c r="F1728" s="159">
        <v>0</v>
      </c>
      <c r="G1728" s="120">
        <f t="shared" si="64"/>
        <v>0</v>
      </c>
      <c r="H1728" s="120">
        <f t="shared" si="64"/>
        <v>0</v>
      </c>
    </row>
    <row r="1729" spans="1:8">
      <c r="A1729" s="444" t="s">
        <v>3932</v>
      </c>
      <c r="B1729" s="452" t="s">
        <v>3933</v>
      </c>
      <c r="C1729" s="158"/>
      <c r="D1729" s="158"/>
      <c r="E1729" s="159">
        <v>5</v>
      </c>
      <c r="F1729" s="159">
        <v>3</v>
      </c>
      <c r="G1729" s="120">
        <f t="shared" si="64"/>
        <v>5</v>
      </c>
      <c r="H1729" s="120">
        <f t="shared" si="64"/>
        <v>3</v>
      </c>
    </row>
    <row r="1730" spans="1:8">
      <c r="A1730" s="444" t="s">
        <v>825</v>
      </c>
      <c r="B1730" s="452" t="s">
        <v>826</v>
      </c>
      <c r="C1730" s="158"/>
      <c r="D1730" s="158"/>
      <c r="E1730" s="159">
        <v>1</v>
      </c>
      <c r="F1730" s="159">
        <v>1</v>
      </c>
      <c r="G1730" s="120">
        <f t="shared" si="64"/>
        <v>1</v>
      </c>
      <c r="H1730" s="120">
        <f t="shared" si="64"/>
        <v>1</v>
      </c>
    </row>
    <row r="1731" spans="1:8" ht="25.5">
      <c r="A1731" s="444" t="s">
        <v>827</v>
      </c>
      <c r="B1731" s="452" t="s">
        <v>828</v>
      </c>
      <c r="C1731" s="158"/>
      <c r="D1731" s="158"/>
      <c r="E1731" s="159">
        <v>382</v>
      </c>
      <c r="F1731" s="159">
        <v>380</v>
      </c>
      <c r="G1731" s="120">
        <f t="shared" si="64"/>
        <v>382</v>
      </c>
      <c r="H1731" s="120">
        <f t="shared" si="64"/>
        <v>380</v>
      </c>
    </row>
    <row r="1732" spans="1:8" ht="25.5">
      <c r="A1732" s="444" t="s">
        <v>829</v>
      </c>
      <c r="B1732" s="452" t="s">
        <v>830</v>
      </c>
      <c r="C1732" s="158"/>
      <c r="D1732" s="158"/>
      <c r="E1732" s="159">
        <v>37</v>
      </c>
      <c r="F1732" s="159">
        <v>30</v>
      </c>
      <c r="G1732" s="120">
        <f t="shared" si="64"/>
        <v>37</v>
      </c>
      <c r="H1732" s="120">
        <f t="shared" si="64"/>
        <v>30</v>
      </c>
    </row>
    <row r="1733" spans="1:8">
      <c r="A1733" s="444" t="s">
        <v>831</v>
      </c>
      <c r="B1733" s="452" t="s">
        <v>832</v>
      </c>
      <c r="C1733" s="158">
        <v>481</v>
      </c>
      <c r="D1733" s="158">
        <v>450</v>
      </c>
      <c r="E1733" s="159">
        <v>64</v>
      </c>
      <c r="F1733" s="159">
        <v>80</v>
      </c>
      <c r="G1733" s="120">
        <f t="shared" si="64"/>
        <v>545</v>
      </c>
      <c r="H1733" s="120">
        <f t="shared" si="64"/>
        <v>530</v>
      </c>
    </row>
    <row r="1734" spans="1:8" ht="25.5">
      <c r="A1734" s="444" t="s">
        <v>3800</v>
      </c>
      <c r="B1734" s="452" t="s">
        <v>833</v>
      </c>
      <c r="C1734" s="158"/>
      <c r="D1734" s="158"/>
      <c r="E1734" s="159">
        <v>7</v>
      </c>
      <c r="F1734" s="159">
        <v>5</v>
      </c>
      <c r="G1734" s="120">
        <f t="shared" si="64"/>
        <v>7</v>
      </c>
      <c r="H1734" s="120">
        <f t="shared" si="64"/>
        <v>5</v>
      </c>
    </row>
    <row r="1735" spans="1:8">
      <c r="A1735" s="444" t="s">
        <v>2093</v>
      </c>
      <c r="B1735" s="452" t="s">
        <v>2094</v>
      </c>
      <c r="C1735" s="158"/>
      <c r="D1735" s="158"/>
      <c r="E1735" s="159">
        <v>45</v>
      </c>
      <c r="F1735" s="159">
        <v>200</v>
      </c>
      <c r="G1735" s="120">
        <f t="shared" si="64"/>
        <v>45</v>
      </c>
      <c r="H1735" s="120">
        <f t="shared" si="64"/>
        <v>200</v>
      </c>
    </row>
    <row r="1736" spans="1:8">
      <c r="A1736" s="444" t="s">
        <v>834</v>
      </c>
      <c r="B1736" s="452" t="s">
        <v>835</v>
      </c>
      <c r="C1736" s="158"/>
      <c r="D1736" s="158"/>
      <c r="E1736" s="159">
        <v>28</v>
      </c>
      <c r="F1736" s="159">
        <v>20</v>
      </c>
      <c r="G1736" s="120">
        <f t="shared" si="64"/>
        <v>28</v>
      </c>
      <c r="H1736" s="120">
        <f t="shared" si="64"/>
        <v>20</v>
      </c>
    </row>
    <row r="1737" spans="1:8">
      <c r="A1737" s="444" t="s">
        <v>836</v>
      </c>
      <c r="B1737" s="452" t="s">
        <v>837</v>
      </c>
      <c r="C1737" s="158"/>
      <c r="D1737" s="158"/>
      <c r="E1737" s="159">
        <v>216</v>
      </c>
      <c r="F1737" s="159">
        <v>200</v>
      </c>
      <c r="G1737" s="120">
        <f t="shared" si="64"/>
        <v>216</v>
      </c>
      <c r="H1737" s="120">
        <f t="shared" si="64"/>
        <v>200</v>
      </c>
    </row>
    <row r="1738" spans="1:8" ht="25.5">
      <c r="A1738" s="444" t="s">
        <v>1274</v>
      </c>
      <c r="B1738" s="452" t="s">
        <v>1275</v>
      </c>
      <c r="C1738" s="158"/>
      <c r="D1738" s="158"/>
      <c r="E1738" s="159"/>
      <c r="F1738" s="159"/>
      <c r="G1738" s="120">
        <f t="shared" si="64"/>
        <v>0</v>
      </c>
      <c r="H1738" s="120">
        <f t="shared" si="64"/>
        <v>0</v>
      </c>
    </row>
    <row r="1739" spans="1:8">
      <c r="A1739" s="444" t="s">
        <v>1276</v>
      </c>
      <c r="B1739" s="452" t="s">
        <v>1277</v>
      </c>
      <c r="C1739" s="158"/>
      <c r="D1739" s="158"/>
      <c r="E1739" s="159"/>
      <c r="F1739" s="159"/>
      <c r="G1739" s="120">
        <f t="shared" si="64"/>
        <v>0</v>
      </c>
      <c r="H1739" s="120">
        <f t="shared" si="64"/>
        <v>0</v>
      </c>
    </row>
    <row r="1740" spans="1:8">
      <c r="A1740" s="444" t="s">
        <v>838</v>
      </c>
      <c r="B1740" s="452" t="s">
        <v>839</v>
      </c>
      <c r="C1740" s="158"/>
      <c r="D1740" s="158"/>
      <c r="E1740" s="159"/>
      <c r="F1740" s="159"/>
      <c r="G1740" s="120">
        <f t="shared" si="64"/>
        <v>0</v>
      </c>
      <c r="H1740" s="120">
        <f t="shared" si="64"/>
        <v>0</v>
      </c>
    </row>
    <row r="1741" spans="1:8">
      <c r="A1741" s="444" t="s">
        <v>4438</v>
      </c>
      <c r="B1741" s="452" t="s">
        <v>1278</v>
      </c>
      <c r="C1741" s="158"/>
      <c r="D1741" s="158"/>
      <c r="E1741" s="159">
        <v>1</v>
      </c>
      <c r="F1741" s="159">
        <v>1</v>
      </c>
      <c r="G1741" s="120">
        <f t="shared" si="64"/>
        <v>1</v>
      </c>
      <c r="H1741" s="120">
        <f t="shared" si="64"/>
        <v>1</v>
      </c>
    </row>
    <row r="1742" spans="1:8" ht="25.5">
      <c r="A1742" s="444" t="s">
        <v>840</v>
      </c>
      <c r="B1742" s="452" t="s">
        <v>841</v>
      </c>
      <c r="C1742" s="158"/>
      <c r="D1742" s="158"/>
      <c r="E1742" s="159"/>
      <c r="F1742" s="159"/>
      <c r="G1742" s="120">
        <f t="shared" si="64"/>
        <v>0</v>
      </c>
      <c r="H1742" s="120">
        <f t="shared" si="64"/>
        <v>0</v>
      </c>
    </row>
    <row r="1743" spans="1:8">
      <c r="A1743" s="444" t="s">
        <v>1279</v>
      </c>
      <c r="B1743" s="452" t="s">
        <v>1280</v>
      </c>
      <c r="C1743" s="158"/>
      <c r="D1743" s="158"/>
      <c r="E1743" s="159"/>
      <c r="F1743" s="159"/>
      <c r="G1743" s="120">
        <f t="shared" si="64"/>
        <v>0</v>
      </c>
      <c r="H1743" s="120">
        <f t="shared" si="64"/>
        <v>0</v>
      </c>
    </row>
    <row r="1744" spans="1:8">
      <c r="A1744" s="444" t="s">
        <v>842</v>
      </c>
      <c r="B1744" s="452" t="s">
        <v>843</v>
      </c>
      <c r="C1744" s="158"/>
      <c r="D1744" s="158"/>
      <c r="E1744" s="159"/>
      <c r="F1744" s="159"/>
      <c r="G1744" s="120">
        <f t="shared" si="64"/>
        <v>0</v>
      </c>
      <c r="H1744" s="120">
        <f t="shared" si="64"/>
        <v>0</v>
      </c>
    </row>
    <row r="1745" spans="1:8">
      <c r="A1745" s="444" t="s">
        <v>844</v>
      </c>
      <c r="B1745" s="452" t="s">
        <v>845</v>
      </c>
      <c r="C1745" s="158"/>
      <c r="D1745" s="158"/>
      <c r="E1745" s="159"/>
      <c r="F1745" s="159"/>
      <c r="G1745" s="120">
        <f t="shared" si="64"/>
        <v>0</v>
      </c>
      <c r="H1745" s="120">
        <f t="shared" si="64"/>
        <v>0</v>
      </c>
    </row>
    <row r="1746" spans="1:8">
      <c r="A1746" s="444" t="s">
        <v>3771</v>
      </c>
      <c r="B1746" s="452" t="s">
        <v>1281</v>
      </c>
      <c r="C1746" s="158"/>
      <c r="D1746" s="158"/>
      <c r="E1746" s="159">
        <v>7000</v>
      </c>
      <c r="F1746" s="159">
        <v>7000</v>
      </c>
      <c r="G1746" s="120">
        <f t="shared" si="64"/>
        <v>7000</v>
      </c>
      <c r="H1746" s="120">
        <f t="shared" si="64"/>
        <v>7000</v>
      </c>
    </row>
    <row r="1747" spans="1:8">
      <c r="A1747" s="444" t="s">
        <v>4506</v>
      </c>
      <c r="B1747" s="452" t="s">
        <v>4507</v>
      </c>
      <c r="C1747" s="158"/>
      <c r="D1747" s="158"/>
      <c r="E1747" s="159"/>
      <c r="F1747" s="159"/>
      <c r="G1747" s="120">
        <f t="shared" si="64"/>
        <v>0</v>
      </c>
      <c r="H1747" s="120">
        <f t="shared" si="64"/>
        <v>0</v>
      </c>
    </row>
    <row r="1748" spans="1:8" ht="38.25">
      <c r="A1748" s="444" t="s">
        <v>1284</v>
      </c>
      <c r="B1748" s="452" t="s">
        <v>3910</v>
      </c>
      <c r="C1748" s="158"/>
      <c r="D1748" s="158"/>
      <c r="E1748" s="159">
        <v>395</v>
      </c>
      <c r="F1748" s="159">
        <v>400</v>
      </c>
      <c r="G1748" s="120">
        <f t="shared" si="64"/>
        <v>395</v>
      </c>
      <c r="H1748" s="120">
        <f t="shared" si="64"/>
        <v>400</v>
      </c>
    </row>
    <row r="1749" spans="1:8">
      <c r="A1749" s="444" t="s">
        <v>285</v>
      </c>
      <c r="B1749" s="452" t="s">
        <v>286</v>
      </c>
      <c r="C1749" s="158"/>
      <c r="D1749" s="158"/>
      <c r="E1749" s="159">
        <v>716</v>
      </c>
      <c r="F1749" s="159">
        <v>500</v>
      </c>
      <c r="G1749" s="120">
        <f t="shared" si="64"/>
        <v>716</v>
      </c>
      <c r="H1749" s="120">
        <f t="shared" si="64"/>
        <v>500</v>
      </c>
    </row>
    <row r="1750" spans="1:8">
      <c r="A1750" s="444" t="s">
        <v>1287</v>
      </c>
      <c r="B1750" s="452" t="s">
        <v>1288</v>
      </c>
      <c r="C1750" s="158"/>
      <c r="D1750" s="158"/>
      <c r="E1750" s="159">
        <v>54</v>
      </c>
      <c r="F1750" s="159">
        <v>20</v>
      </c>
      <c r="G1750" s="120">
        <f t="shared" si="64"/>
        <v>54</v>
      </c>
      <c r="H1750" s="120">
        <f t="shared" si="64"/>
        <v>20</v>
      </c>
    </row>
    <row r="1751" spans="1:8">
      <c r="A1751" s="444" t="s">
        <v>4137</v>
      </c>
      <c r="B1751" s="452" t="s">
        <v>4138</v>
      </c>
      <c r="C1751" s="158">
        <v>32</v>
      </c>
      <c r="D1751" s="158">
        <v>35</v>
      </c>
      <c r="E1751" s="159">
        <v>1123</v>
      </c>
      <c r="F1751" s="159">
        <v>1200</v>
      </c>
      <c r="G1751" s="120">
        <f t="shared" si="64"/>
        <v>1155</v>
      </c>
      <c r="H1751" s="120">
        <f t="shared" si="64"/>
        <v>1235</v>
      </c>
    </row>
    <row r="1752" spans="1:8">
      <c r="A1752" s="444" t="s">
        <v>2070</v>
      </c>
      <c r="B1752" s="452" t="s">
        <v>2071</v>
      </c>
      <c r="C1752" s="158"/>
      <c r="D1752" s="158"/>
      <c r="E1752" s="159">
        <v>1</v>
      </c>
      <c r="F1752" s="159">
        <v>1</v>
      </c>
      <c r="G1752" s="120">
        <f t="shared" si="64"/>
        <v>1</v>
      </c>
      <c r="H1752" s="120">
        <f t="shared" si="64"/>
        <v>1</v>
      </c>
    </row>
    <row r="1753" spans="1:8">
      <c r="A1753" s="444" t="s">
        <v>846</v>
      </c>
      <c r="B1753" s="452" t="s">
        <v>847</v>
      </c>
      <c r="C1753" s="158"/>
      <c r="D1753" s="158"/>
      <c r="E1753" s="159"/>
      <c r="F1753" s="159"/>
      <c r="G1753" s="120">
        <f t="shared" si="64"/>
        <v>0</v>
      </c>
      <c r="H1753" s="120">
        <f t="shared" si="64"/>
        <v>0</v>
      </c>
    </row>
    <row r="1754" spans="1:8">
      <c r="A1754" s="444" t="s">
        <v>848</v>
      </c>
      <c r="B1754" s="452" t="s">
        <v>849</v>
      </c>
      <c r="C1754" s="158">
        <v>1301</v>
      </c>
      <c r="D1754" s="158">
        <v>1300</v>
      </c>
      <c r="E1754" s="159">
        <v>2529</v>
      </c>
      <c r="F1754" s="159">
        <v>2500</v>
      </c>
      <c r="G1754" s="120">
        <f t="shared" si="64"/>
        <v>3830</v>
      </c>
      <c r="H1754" s="120">
        <f t="shared" si="64"/>
        <v>3800</v>
      </c>
    </row>
    <row r="1755" spans="1:8" ht="25.5">
      <c r="A1755" s="444" t="s">
        <v>850</v>
      </c>
      <c r="B1755" s="452" t="s">
        <v>851</v>
      </c>
      <c r="C1755" s="158"/>
      <c r="D1755" s="158"/>
      <c r="E1755" s="159">
        <v>8</v>
      </c>
      <c r="F1755" s="159">
        <v>10</v>
      </c>
      <c r="G1755" s="120">
        <f t="shared" si="64"/>
        <v>8</v>
      </c>
      <c r="H1755" s="120">
        <f t="shared" si="64"/>
        <v>10</v>
      </c>
    </row>
    <row r="1756" spans="1:8" ht="25.5">
      <c r="A1756" s="444" t="s">
        <v>852</v>
      </c>
      <c r="B1756" s="452" t="s">
        <v>853</v>
      </c>
      <c r="C1756" s="158"/>
      <c r="D1756" s="158"/>
      <c r="E1756" s="159">
        <v>1</v>
      </c>
      <c r="F1756" s="159">
        <v>3</v>
      </c>
      <c r="G1756" s="120">
        <f t="shared" si="64"/>
        <v>1</v>
      </c>
      <c r="H1756" s="120">
        <f t="shared" si="64"/>
        <v>3</v>
      </c>
    </row>
    <row r="1757" spans="1:8">
      <c r="A1757" s="444" t="s">
        <v>854</v>
      </c>
      <c r="B1757" s="452" t="s">
        <v>855</v>
      </c>
      <c r="C1757" s="158"/>
      <c r="D1757" s="158"/>
      <c r="E1757" s="159">
        <v>10</v>
      </c>
      <c r="F1757" s="159">
        <v>10</v>
      </c>
      <c r="G1757" s="120">
        <f t="shared" si="64"/>
        <v>10</v>
      </c>
      <c r="H1757" s="120">
        <f t="shared" si="64"/>
        <v>10</v>
      </c>
    </row>
    <row r="1758" spans="1:8" ht="25.5">
      <c r="A1758" s="444" t="s">
        <v>856</v>
      </c>
      <c r="B1758" s="452" t="s">
        <v>857</v>
      </c>
      <c r="C1758" s="158"/>
      <c r="D1758" s="158"/>
      <c r="E1758" s="159">
        <v>4</v>
      </c>
      <c r="F1758" s="159">
        <v>3</v>
      </c>
      <c r="G1758" s="120">
        <f t="shared" si="64"/>
        <v>4</v>
      </c>
      <c r="H1758" s="120">
        <f t="shared" si="64"/>
        <v>3</v>
      </c>
    </row>
    <row r="1759" spans="1:8">
      <c r="A1759" s="444" t="s">
        <v>3914</v>
      </c>
      <c r="B1759" s="452" t="s">
        <v>3915</v>
      </c>
      <c r="C1759" s="158">
        <v>162</v>
      </c>
      <c r="D1759" s="158">
        <v>150</v>
      </c>
      <c r="E1759" s="159">
        <v>4342</v>
      </c>
      <c r="F1759" s="159">
        <v>4300</v>
      </c>
      <c r="G1759" s="120">
        <f t="shared" si="64"/>
        <v>4504</v>
      </c>
      <c r="H1759" s="120">
        <f t="shared" si="64"/>
        <v>4450</v>
      </c>
    </row>
    <row r="1760" spans="1:8">
      <c r="A1760" s="444" t="s">
        <v>858</v>
      </c>
      <c r="B1760" s="452" t="s">
        <v>859</v>
      </c>
      <c r="C1760" s="158">
        <v>8954</v>
      </c>
      <c r="D1760" s="158">
        <v>8850</v>
      </c>
      <c r="E1760" s="159">
        <v>1495</v>
      </c>
      <c r="F1760" s="159">
        <v>1500</v>
      </c>
      <c r="G1760" s="120">
        <f t="shared" si="64"/>
        <v>10449</v>
      </c>
      <c r="H1760" s="120">
        <f t="shared" si="64"/>
        <v>10350</v>
      </c>
    </row>
    <row r="1761" spans="1:8">
      <c r="A1761" s="444" t="s">
        <v>860</v>
      </c>
      <c r="B1761" s="452" t="s">
        <v>861</v>
      </c>
      <c r="C1761" s="158"/>
      <c r="D1761" s="158"/>
      <c r="E1761" s="159">
        <v>3</v>
      </c>
      <c r="F1761" s="159">
        <v>3</v>
      </c>
      <c r="G1761" s="120">
        <f t="shared" si="64"/>
        <v>3</v>
      </c>
      <c r="H1761" s="120">
        <f t="shared" si="64"/>
        <v>3</v>
      </c>
    </row>
    <row r="1762" spans="1:8">
      <c r="A1762" s="444" t="s">
        <v>862</v>
      </c>
      <c r="B1762" s="452" t="s">
        <v>863</v>
      </c>
      <c r="C1762" s="158"/>
      <c r="D1762" s="158"/>
      <c r="E1762" s="159">
        <v>10</v>
      </c>
      <c r="F1762" s="159">
        <v>5</v>
      </c>
      <c r="G1762" s="120">
        <f t="shared" si="64"/>
        <v>10</v>
      </c>
      <c r="H1762" s="120">
        <f t="shared" si="64"/>
        <v>5</v>
      </c>
    </row>
    <row r="1763" spans="1:8">
      <c r="A1763" s="444" t="s">
        <v>864</v>
      </c>
      <c r="B1763" s="452" t="s">
        <v>865</v>
      </c>
      <c r="C1763" s="158"/>
      <c r="D1763" s="158"/>
      <c r="E1763" s="159">
        <v>2</v>
      </c>
      <c r="F1763" s="159">
        <v>3</v>
      </c>
      <c r="G1763" s="120">
        <f t="shared" si="64"/>
        <v>2</v>
      </c>
      <c r="H1763" s="120">
        <f t="shared" si="64"/>
        <v>3</v>
      </c>
    </row>
    <row r="1764" spans="1:8">
      <c r="A1764" s="444" t="s">
        <v>815</v>
      </c>
      <c r="B1764" s="452" t="s">
        <v>816</v>
      </c>
      <c r="C1764" s="158"/>
      <c r="D1764" s="158"/>
      <c r="E1764" s="159">
        <v>3</v>
      </c>
      <c r="F1764" s="159">
        <v>3</v>
      </c>
      <c r="G1764" s="120">
        <f t="shared" si="64"/>
        <v>3</v>
      </c>
      <c r="H1764" s="120">
        <f t="shared" si="64"/>
        <v>3</v>
      </c>
    </row>
    <row r="1765" spans="1:8" ht="25.5">
      <c r="A1765" s="444" t="s">
        <v>866</v>
      </c>
      <c r="B1765" s="452" t="s">
        <v>782</v>
      </c>
      <c r="C1765" s="158"/>
      <c r="D1765" s="158"/>
      <c r="E1765" s="159">
        <v>21</v>
      </c>
      <c r="F1765" s="159">
        <v>10</v>
      </c>
      <c r="G1765" s="120">
        <f t="shared" si="64"/>
        <v>21</v>
      </c>
      <c r="H1765" s="120">
        <f t="shared" si="64"/>
        <v>10</v>
      </c>
    </row>
    <row r="1766" spans="1:8">
      <c r="A1766" s="444" t="s">
        <v>867</v>
      </c>
      <c r="B1766" s="452" t="s">
        <v>868</v>
      </c>
      <c r="C1766" s="158"/>
      <c r="D1766" s="158"/>
      <c r="E1766" s="159">
        <v>44</v>
      </c>
      <c r="F1766" s="159">
        <v>45</v>
      </c>
      <c r="G1766" s="120">
        <f t="shared" si="64"/>
        <v>44</v>
      </c>
      <c r="H1766" s="120">
        <f t="shared" si="64"/>
        <v>45</v>
      </c>
    </row>
    <row r="1767" spans="1:8">
      <c r="A1767" s="444" t="s">
        <v>869</v>
      </c>
      <c r="B1767" s="452" t="s">
        <v>870</v>
      </c>
      <c r="C1767" s="158"/>
      <c r="D1767" s="158"/>
      <c r="E1767" s="159">
        <v>8</v>
      </c>
      <c r="F1767" s="159">
        <v>5</v>
      </c>
      <c r="G1767" s="120">
        <f t="shared" si="64"/>
        <v>8</v>
      </c>
      <c r="H1767" s="120">
        <f t="shared" si="64"/>
        <v>5</v>
      </c>
    </row>
    <row r="1768" spans="1:8">
      <c r="A1768" s="444" t="s">
        <v>871</v>
      </c>
      <c r="B1768" s="452" t="s">
        <v>872</v>
      </c>
      <c r="C1768" s="158"/>
      <c r="D1768" s="158"/>
      <c r="E1768" s="159">
        <v>36</v>
      </c>
      <c r="F1768" s="159">
        <v>25</v>
      </c>
      <c r="G1768" s="120">
        <f t="shared" si="64"/>
        <v>36</v>
      </c>
      <c r="H1768" s="120">
        <f t="shared" si="64"/>
        <v>25</v>
      </c>
    </row>
    <row r="1769" spans="1:8">
      <c r="A1769" s="444" t="s">
        <v>873</v>
      </c>
      <c r="B1769" s="452" t="s">
        <v>874</v>
      </c>
      <c r="C1769" s="158"/>
      <c r="D1769" s="158"/>
      <c r="E1769" s="159">
        <v>48</v>
      </c>
      <c r="F1769" s="159">
        <v>35</v>
      </c>
      <c r="G1769" s="120">
        <f t="shared" si="64"/>
        <v>48</v>
      </c>
      <c r="H1769" s="120">
        <f t="shared" si="64"/>
        <v>35</v>
      </c>
    </row>
    <row r="1770" spans="1:8">
      <c r="A1770" s="444" t="s">
        <v>875</v>
      </c>
      <c r="B1770" s="452" t="s">
        <v>2769</v>
      </c>
      <c r="C1770" s="158"/>
      <c r="D1770" s="158"/>
      <c r="E1770" s="159">
        <v>6</v>
      </c>
      <c r="F1770" s="159">
        <v>3</v>
      </c>
      <c r="G1770" s="120">
        <f t="shared" si="64"/>
        <v>6</v>
      </c>
      <c r="H1770" s="120">
        <f t="shared" si="64"/>
        <v>3</v>
      </c>
    </row>
    <row r="1771" spans="1:8">
      <c r="A1771" s="444" t="s">
        <v>2109</v>
      </c>
      <c r="B1771" s="452" t="s">
        <v>2110</v>
      </c>
      <c r="C1771" s="158"/>
      <c r="D1771" s="158"/>
      <c r="E1771" s="159">
        <v>248</v>
      </c>
      <c r="F1771" s="159">
        <v>250</v>
      </c>
      <c r="G1771" s="120">
        <f t="shared" si="64"/>
        <v>248</v>
      </c>
      <c r="H1771" s="120">
        <f t="shared" si="64"/>
        <v>250</v>
      </c>
    </row>
    <row r="1772" spans="1:8" ht="25.5">
      <c r="A1772" s="444" t="s">
        <v>2080</v>
      </c>
      <c r="B1772" s="452" t="s">
        <v>418</v>
      </c>
      <c r="C1772" s="158"/>
      <c r="D1772" s="158"/>
      <c r="E1772" s="159"/>
      <c r="F1772" s="159"/>
      <c r="G1772" s="120">
        <f t="shared" si="64"/>
        <v>0</v>
      </c>
      <c r="H1772" s="120">
        <f t="shared" si="64"/>
        <v>0</v>
      </c>
    </row>
    <row r="1773" spans="1:8">
      <c r="A1773" s="444" t="s">
        <v>1793</v>
      </c>
      <c r="B1773" s="452" t="s">
        <v>1794</v>
      </c>
      <c r="C1773" s="158"/>
      <c r="D1773" s="158"/>
      <c r="E1773" s="159">
        <v>3</v>
      </c>
      <c r="F1773" s="159">
        <v>5</v>
      </c>
      <c r="G1773" s="120">
        <f t="shared" si="64"/>
        <v>3</v>
      </c>
      <c r="H1773" s="120">
        <f t="shared" si="64"/>
        <v>5</v>
      </c>
    </row>
    <row r="1774" spans="1:8">
      <c r="A1774" s="444" t="s">
        <v>3178</v>
      </c>
      <c r="B1774" s="452" t="s">
        <v>2594</v>
      </c>
      <c r="C1774" s="158"/>
      <c r="D1774" s="158"/>
      <c r="E1774" s="159">
        <v>1</v>
      </c>
      <c r="F1774" s="159">
        <v>3</v>
      </c>
      <c r="G1774" s="120">
        <f t="shared" si="64"/>
        <v>1</v>
      </c>
      <c r="H1774" s="120">
        <f t="shared" si="64"/>
        <v>3</v>
      </c>
    </row>
    <row r="1775" spans="1:8">
      <c r="A1775" s="444" t="s">
        <v>3182</v>
      </c>
      <c r="B1775" s="452" t="s">
        <v>2595</v>
      </c>
      <c r="C1775" s="158"/>
      <c r="D1775" s="158"/>
      <c r="E1775" s="159">
        <v>1</v>
      </c>
      <c r="F1775" s="159">
        <v>3</v>
      </c>
      <c r="G1775" s="120">
        <f t="shared" si="64"/>
        <v>1</v>
      </c>
      <c r="H1775" s="120">
        <f t="shared" si="64"/>
        <v>3</v>
      </c>
    </row>
    <row r="1776" spans="1:8" ht="25.5">
      <c r="A1776" s="444" t="s">
        <v>3184</v>
      </c>
      <c r="B1776" s="452" t="s">
        <v>2113</v>
      </c>
      <c r="C1776" s="158"/>
      <c r="D1776" s="158"/>
      <c r="E1776" s="159"/>
      <c r="F1776" s="159"/>
      <c r="G1776" s="120">
        <f t="shared" si="64"/>
        <v>0</v>
      </c>
      <c r="H1776" s="120">
        <f t="shared" si="64"/>
        <v>0</v>
      </c>
    </row>
    <row r="1777" spans="1:8" ht="25.5">
      <c r="A1777" s="444" t="s">
        <v>4324</v>
      </c>
      <c r="B1777" s="452" t="s">
        <v>2770</v>
      </c>
      <c r="C1777" s="158">
        <v>467</v>
      </c>
      <c r="D1777" s="158">
        <v>1000</v>
      </c>
      <c r="E1777" s="159">
        <v>80</v>
      </c>
      <c r="F1777" s="159">
        <v>100</v>
      </c>
      <c r="G1777" s="120">
        <f t="shared" si="64"/>
        <v>547</v>
      </c>
      <c r="H1777" s="120">
        <f t="shared" si="64"/>
        <v>1100</v>
      </c>
    </row>
    <row r="1778" spans="1:8">
      <c r="A1778" s="444" t="s">
        <v>4326</v>
      </c>
      <c r="B1778" s="452" t="s">
        <v>2771</v>
      </c>
      <c r="C1778" s="158">
        <v>2344</v>
      </c>
      <c r="D1778" s="158">
        <v>2300</v>
      </c>
      <c r="E1778" s="159">
        <v>597</v>
      </c>
      <c r="F1778" s="159">
        <v>600</v>
      </c>
      <c r="G1778" s="120">
        <f t="shared" si="64"/>
        <v>2941</v>
      </c>
      <c r="H1778" s="120">
        <f t="shared" si="64"/>
        <v>2900</v>
      </c>
    </row>
    <row r="1779" spans="1:8">
      <c r="A1779" s="444" t="s">
        <v>1750</v>
      </c>
      <c r="B1779" s="452" t="s">
        <v>1751</v>
      </c>
      <c r="C1779" s="158"/>
      <c r="D1779" s="158"/>
      <c r="E1779" s="159">
        <v>11</v>
      </c>
      <c r="F1779" s="159">
        <v>15</v>
      </c>
      <c r="G1779" s="120">
        <f t="shared" si="64"/>
        <v>11</v>
      </c>
      <c r="H1779" s="120">
        <f t="shared" si="64"/>
        <v>15</v>
      </c>
    </row>
    <row r="1780" spans="1:8">
      <c r="A1780" s="444" t="s">
        <v>3214</v>
      </c>
      <c r="B1780" s="452" t="s">
        <v>3215</v>
      </c>
      <c r="C1780" s="158"/>
      <c r="D1780" s="158"/>
      <c r="E1780" s="159"/>
      <c r="F1780" s="159"/>
      <c r="G1780" s="120">
        <f t="shared" si="64"/>
        <v>0</v>
      </c>
      <c r="H1780" s="120">
        <f t="shared" si="64"/>
        <v>0</v>
      </c>
    </row>
    <row r="1781" spans="1:8">
      <c r="A1781" s="444" t="s">
        <v>2268</v>
      </c>
      <c r="B1781" s="452" t="s">
        <v>449</v>
      </c>
      <c r="C1781" s="158"/>
      <c r="D1781" s="158"/>
      <c r="E1781" s="159">
        <v>8</v>
      </c>
      <c r="F1781" s="159">
        <v>10</v>
      </c>
      <c r="G1781" s="120">
        <f t="shared" si="64"/>
        <v>8</v>
      </c>
      <c r="H1781" s="120">
        <f t="shared" si="64"/>
        <v>10</v>
      </c>
    </row>
    <row r="1782" spans="1:8">
      <c r="A1782" s="444" t="s">
        <v>2772</v>
      </c>
      <c r="B1782" s="452" t="s">
        <v>2773</v>
      </c>
      <c r="C1782" s="158"/>
      <c r="D1782" s="158"/>
      <c r="E1782" s="159">
        <v>14</v>
      </c>
      <c r="F1782" s="159">
        <v>20</v>
      </c>
      <c r="G1782" s="120">
        <f t="shared" si="64"/>
        <v>14</v>
      </c>
      <c r="H1782" s="120">
        <f t="shared" si="64"/>
        <v>20</v>
      </c>
    </row>
    <row r="1783" spans="1:8">
      <c r="A1783" s="444" t="s">
        <v>2774</v>
      </c>
      <c r="B1783" s="452" t="s">
        <v>2775</v>
      </c>
      <c r="C1783" s="158"/>
      <c r="D1783" s="158"/>
      <c r="E1783" s="159">
        <v>34</v>
      </c>
      <c r="F1783" s="159">
        <v>30</v>
      </c>
      <c r="G1783" s="120">
        <f t="shared" si="64"/>
        <v>34</v>
      </c>
      <c r="H1783" s="120">
        <f t="shared" si="64"/>
        <v>30</v>
      </c>
    </row>
    <row r="1784" spans="1:8" ht="25.5">
      <c r="A1784" s="444" t="s">
        <v>2776</v>
      </c>
      <c r="B1784" s="452" t="s">
        <v>2777</v>
      </c>
      <c r="C1784" s="158"/>
      <c r="D1784" s="158"/>
      <c r="E1784" s="159">
        <v>3</v>
      </c>
      <c r="F1784" s="159">
        <v>3</v>
      </c>
      <c r="G1784" s="120">
        <f t="shared" si="64"/>
        <v>3</v>
      </c>
      <c r="H1784" s="120">
        <f t="shared" si="64"/>
        <v>3</v>
      </c>
    </row>
    <row r="1785" spans="1:8" ht="25.5">
      <c r="A1785" s="444" t="s">
        <v>2778</v>
      </c>
      <c r="B1785" s="452" t="s">
        <v>2779</v>
      </c>
      <c r="C1785" s="158"/>
      <c r="D1785" s="158"/>
      <c r="E1785" s="159">
        <v>5</v>
      </c>
      <c r="F1785" s="159">
        <v>10</v>
      </c>
      <c r="G1785" s="120">
        <f t="shared" si="64"/>
        <v>5</v>
      </c>
      <c r="H1785" s="120">
        <f t="shared" si="64"/>
        <v>10</v>
      </c>
    </row>
    <row r="1786" spans="1:8" ht="25.5">
      <c r="A1786" s="444" t="s">
        <v>2780</v>
      </c>
      <c r="B1786" s="452" t="s">
        <v>2781</v>
      </c>
      <c r="C1786" s="158"/>
      <c r="D1786" s="158"/>
      <c r="E1786" s="159"/>
      <c r="F1786" s="159"/>
      <c r="G1786" s="120">
        <f t="shared" si="64"/>
        <v>0</v>
      </c>
      <c r="H1786" s="120">
        <f t="shared" si="64"/>
        <v>0</v>
      </c>
    </row>
    <row r="1787" spans="1:8">
      <c r="A1787" s="444" t="s">
        <v>2782</v>
      </c>
      <c r="B1787" s="452" t="s">
        <v>2783</v>
      </c>
      <c r="C1787" s="158"/>
      <c r="D1787" s="158"/>
      <c r="E1787" s="159">
        <v>209</v>
      </c>
      <c r="F1787" s="159">
        <v>150</v>
      </c>
      <c r="G1787" s="120">
        <f t="shared" si="64"/>
        <v>209</v>
      </c>
      <c r="H1787" s="120">
        <f t="shared" si="64"/>
        <v>150</v>
      </c>
    </row>
    <row r="1788" spans="1:8" ht="25.5">
      <c r="A1788" s="444" t="s">
        <v>2784</v>
      </c>
      <c r="B1788" s="452" t="s">
        <v>2785</v>
      </c>
      <c r="C1788" s="158"/>
      <c r="D1788" s="158"/>
      <c r="E1788" s="159">
        <v>207</v>
      </c>
      <c r="F1788" s="159">
        <v>150</v>
      </c>
      <c r="G1788" s="120">
        <f t="shared" si="64"/>
        <v>207</v>
      </c>
      <c r="H1788" s="120">
        <f t="shared" si="64"/>
        <v>150</v>
      </c>
    </row>
    <row r="1789" spans="1:8" ht="25.5">
      <c r="A1789" s="444" t="s">
        <v>2786</v>
      </c>
      <c r="B1789" s="452" t="s">
        <v>2787</v>
      </c>
      <c r="C1789" s="158"/>
      <c r="D1789" s="158"/>
      <c r="E1789" s="159">
        <v>293</v>
      </c>
      <c r="F1789" s="159">
        <v>290</v>
      </c>
      <c r="G1789" s="120">
        <f t="shared" si="64"/>
        <v>293</v>
      </c>
      <c r="H1789" s="120">
        <f t="shared" si="64"/>
        <v>290</v>
      </c>
    </row>
    <row r="1790" spans="1:8">
      <c r="A1790" s="444" t="s">
        <v>2788</v>
      </c>
      <c r="B1790" s="452" t="s">
        <v>2789</v>
      </c>
      <c r="C1790" s="158"/>
      <c r="D1790" s="158"/>
      <c r="E1790" s="159">
        <v>368</v>
      </c>
      <c r="F1790" s="159">
        <v>350</v>
      </c>
      <c r="G1790" s="120">
        <f t="shared" si="64"/>
        <v>368</v>
      </c>
      <c r="H1790" s="120">
        <f t="shared" si="64"/>
        <v>350</v>
      </c>
    </row>
    <row r="1791" spans="1:8">
      <c r="A1791" s="444" t="s">
        <v>2790</v>
      </c>
      <c r="B1791" s="452" t="s">
        <v>2791</v>
      </c>
      <c r="C1791" s="158"/>
      <c r="D1791" s="158"/>
      <c r="E1791" s="159">
        <v>1</v>
      </c>
      <c r="F1791" s="159">
        <v>1</v>
      </c>
      <c r="G1791" s="120">
        <f t="shared" ref="G1791:H1854" si="65">C1791+E1791</f>
        <v>1</v>
      </c>
      <c r="H1791" s="120">
        <f t="shared" si="65"/>
        <v>1</v>
      </c>
    </row>
    <row r="1792" spans="1:8">
      <c r="A1792" s="444" t="s">
        <v>2792</v>
      </c>
      <c r="B1792" s="452" t="s">
        <v>2793</v>
      </c>
      <c r="C1792" s="158"/>
      <c r="D1792" s="158"/>
      <c r="E1792" s="159">
        <v>1</v>
      </c>
      <c r="F1792" s="159">
        <v>1</v>
      </c>
      <c r="G1792" s="120">
        <f t="shared" si="65"/>
        <v>1</v>
      </c>
      <c r="H1792" s="120">
        <f t="shared" si="65"/>
        <v>1</v>
      </c>
    </row>
    <row r="1793" spans="1:8">
      <c r="A1793" s="444" t="s">
        <v>2794</v>
      </c>
      <c r="B1793" s="452" t="s">
        <v>2795</v>
      </c>
      <c r="C1793" s="158"/>
      <c r="D1793" s="158"/>
      <c r="E1793" s="159">
        <v>7</v>
      </c>
      <c r="F1793" s="159">
        <v>5</v>
      </c>
      <c r="G1793" s="120">
        <f t="shared" si="65"/>
        <v>7</v>
      </c>
      <c r="H1793" s="120">
        <f t="shared" si="65"/>
        <v>5</v>
      </c>
    </row>
    <row r="1794" spans="1:8" ht="25.5">
      <c r="A1794" s="444" t="s">
        <v>2796</v>
      </c>
      <c r="B1794" s="452" t="s">
        <v>2797</v>
      </c>
      <c r="C1794" s="158"/>
      <c r="D1794" s="158"/>
      <c r="E1794" s="159"/>
      <c r="F1794" s="159"/>
      <c r="G1794" s="120">
        <f t="shared" si="65"/>
        <v>0</v>
      </c>
      <c r="H1794" s="120">
        <f t="shared" si="65"/>
        <v>0</v>
      </c>
    </row>
    <row r="1795" spans="1:8">
      <c r="A1795" s="444" t="s">
        <v>2798</v>
      </c>
      <c r="B1795" s="452" t="s">
        <v>2799</v>
      </c>
      <c r="C1795" s="158"/>
      <c r="D1795" s="158"/>
      <c r="E1795" s="159">
        <v>152</v>
      </c>
      <c r="F1795" s="159">
        <v>150</v>
      </c>
      <c r="G1795" s="120">
        <f t="shared" si="65"/>
        <v>152</v>
      </c>
      <c r="H1795" s="120">
        <f t="shared" si="65"/>
        <v>150</v>
      </c>
    </row>
    <row r="1796" spans="1:8">
      <c r="A1796" s="444" t="s">
        <v>2800</v>
      </c>
      <c r="B1796" s="452" t="s">
        <v>2801</v>
      </c>
      <c r="C1796" s="158"/>
      <c r="D1796" s="158"/>
      <c r="E1796" s="159">
        <v>16</v>
      </c>
      <c r="F1796" s="159">
        <v>15</v>
      </c>
      <c r="G1796" s="120">
        <f t="shared" si="65"/>
        <v>16</v>
      </c>
      <c r="H1796" s="120">
        <f t="shared" si="65"/>
        <v>15</v>
      </c>
    </row>
    <row r="1797" spans="1:8" ht="25.5">
      <c r="A1797" s="444" t="s">
        <v>2802</v>
      </c>
      <c r="B1797" s="452" t="s">
        <v>2803</v>
      </c>
      <c r="C1797" s="158"/>
      <c r="D1797" s="158"/>
      <c r="E1797" s="159">
        <v>47</v>
      </c>
      <c r="F1797" s="159">
        <v>50</v>
      </c>
      <c r="G1797" s="120">
        <f t="shared" si="65"/>
        <v>47</v>
      </c>
      <c r="H1797" s="120">
        <f t="shared" si="65"/>
        <v>50</v>
      </c>
    </row>
    <row r="1798" spans="1:8">
      <c r="A1798" s="444" t="s">
        <v>2804</v>
      </c>
      <c r="B1798" s="452" t="s">
        <v>2805</v>
      </c>
      <c r="C1798" s="158"/>
      <c r="D1798" s="158"/>
      <c r="E1798" s="159">
        <v>2</v>
      </c>
      <c r="F1798" s="159">
        <v>5</v>
      </c>
      <c r="G1798" s="120">
        <f t="shared" si="65"/>
        <v>2</v>
      </c>
      <c r="H1798" s="120">
        <f t="shared" si="65"/>
        <v>5</v>
      </c>
    </row>
    <row r="1799" spans="1:8" ht="25.5">
      <c r="A1799" s="444" t="s">
        <v>2806</v>
      </c>
      <c r="B1799" s="452" t="s">
        <v>2807</v>
      </c>
      <c r="C1799" s="158"/>
      <c r="D1799" s="158"/>
      <c r="E1799" s="159">
        <v>9</v>
      </c>
      <c r="F1799" s="159">
        <v>15</v>
      </c>
      <c r="G1799" s="120">
        <f t="shared" si="65"/>
        <v>9</v>
      </c>
      <c r="H1799" s="120">
        <f t="shared" si="65"/>
        <v>15</v>
      </c>
    </row>
    <row r="1800" spans="1:8" ht="25.5">
      <c r="A1800" s="444" t="s">
        <v>2808</v>
      </c>
      <c r="B1800" s="452" t="s">
        <v>2809</v>
      </c>
      <c r="C1800" s="158"/>
      <c r="D1800" s="158"/>
      <c r="E1800" s="159">
        <v>1</v>
      </c>
      <c r="F1800" s="159">
        <v>0</v>
      </c>
      <c r="G1800" s="120">
        <f t="shared" si="65"/>
        <v>1</v>
      </c>
      <c r="H1800" s="120">
        <f t="shared" si="65"/>
        <v>0</v>
      </c>
    </row>
    <row r="1801" spans="1:8">
      <c r="A1801" s="444" t="s">
        <v>2810</v>
      </c>
      <c r="B1801" s="452" t="s">
        <v>2811</v>
      </c>
      <c r="C1801" s="158"/>
      <c r="D1801" s="158"/>
      <c r="E1801" s="159">
        <v>1</v>
      </c>
      <c r="F1801" s="159">
        <v>2</v>
      </c>
      <c r="G1801" s="120">
        <f t="shared" si="65"/>
        <v>1</v>
      </c>
      <c r="H1801" s="120">
        <f t="shared" si="65"/>
        <v>2</v>
      </c>
    </row>
    <row r="1802" spans="1:8">
      <c r="A1802" s="444" t="s">
        <v>1308</v>
      </c>
      <c r="B1802" s="452" t="s">
        <v>1309</v>
      </c>
      <c r="C1802" s="158"/>
      <c r="D1802" s="158"/>
      <c r="E1802" s="159">
        <v>0</v>
      </c>
      <c r="F1802" s="159">
        <v>0</v>
      </c>
      <c r="G1802" s="120">
        <f t="shared" si="65"/>
        <v>0</v>
      </c>
      <c r="H1802" s="120">
        <f t="shared" si="65"/>
        <v>0</v>
      </c>
    </row>
    <row r="1803" spans="1:8">
      <c r="A1803" s="444" t="s">
        <v>1479</v>
      </c>
      <c r="B1803" s="452" t="s">
        <v>2812</v>
      </c>
      <c r="C1803" s="158"/>
      <c r="D1803" s="158"/>
      <c r="E1803" s="159">
        <v>0</v>
      </c>
      <c r="F1803" s="159">
        <v>0</v>
      </c>
      <c r="G1803" s="120">
        <f t="shared" si="65"/>
        <v>0</v>
      </c>
      <c r="H1803" s="120">
        <f t="shared" si="65"/>
        <v>0</v>
      </c>
    </row>
    <row r="1804" spans="1:8">
      <c r="A1804" s="444" t="s">
        <v>2813</v>
      </c>
      <c r="B1804" s="452" t="s">
        <v>2814</v>
      </c>
      <c r="C1804" s="158"/>
      <c r="D1804" s="158"/>
      <c r="E1804" s="159"/>
      <c r="F1804" s="159"/>
      <c r="G1804" s="120">
        <f t="shared" si="65"/>
        <v>0</v>
      </c>
      <c r="H1804" s="120">
        <f t="shared" si="65"/>
        <v>0</v>
      </c>
    </row>
    <row r="1805" spans="1:8">
      <c r="A1805" s="444" t="s">
        <v>2815</v>
      </c>
      <c r="B1805" s="452" t="s">
        <v>2816</v>
      </c>
      <c r="C1805" s="158"/>
      <c r="D1805" s="158"/>
      <c r="E1805" s="159">
        <v>369</v>
      </c>
      <c r="F1805" s="159">
        <v>400</v>
      </c>
      <c r="G1805" s="120">
        <f t="shared" si="65"/>
        <v>369</v>
      </c>
      <c r="H1805" s="120">
        <f t="shared" si="65"/>
        <v>400</v>
      </c>
    </row>
    <row r="1806" spans="1:8">
      <c r="A1806" s="444" t="s">
        <v>2817</v>
      </c>
      <c r="B1806" s="452" t="s">
        <v>2818</v>
      </c>
      <c r="C1806" s="158"/>
      <c r="D1806" s="158"/>
      <c r="E1806" s="159">
        <v>151</v>
      </c>
      <c r="F1806" s="159">
        <v>120</v>
      </c>
      <c r="G1806" s="120">
        <f t="shared" si="65"/>
        <v>151</v>
      </c>
      <c r="H1806" s="120">
        <f t="shared" si="65"/>
        <v>120</v>
      </c>
    </row>
    <row r="1807" spans="1:8">
      <c r="A1807" s="444" t="s">
        <v>2819</v>
      </c>
      <c r="B1807" s="452" t="s">
        <v>2820</v>
      </c>
      <c r="C1807" s="158"/>
      <c r="D1807" s="158"/>
      <c r="E1807" s="159">
        <v>13</v>
      </c>
      <c r="F1807" s="159">
        <v>20</v>
      </c>
      <c r="G1807" s="120">
        <f t="shared" si="65"/>
        <v>13</v>
      </c>
      <c r="H1807" s="120">
        <f t="shared" si="65"/>
        <v>20</v>
      </c>
    </row>
    <row r="1808" spans="1:8">
      <c r="A1808" s="444" t="s">
        <v>2821</v>
      </c>
      <c r="B1808" s="452" t="s">
        <v>2822</v>
      </c>
      <c r="C1808" s="158"/>
      <c r="D1808" s="158"/>
      <c r="E1808" s="159">
        <v>1</v>
      </c>
      <c r="F1808" s="159">
        <v>20</v>
      </c>
      <c r="G1808" s="120">
        <f t="shared" si="65"/>
        <v>1</v>
      </c>
      <c r="H1808" s="120">
        <f t="shared" si="65"/>
        <v>20</v>
      </c>
    </row>
    <row r="1809" spans="1:8" ht="25.5">
      <c r="A1809" s="444" t="s">
        <v>2140</v>
      </c>
      <c r="B1809" s="452" t="s">
        <v>2141</v>
      </c>
      <c r="C1809" s="158"/>
      <c r="D1809" s="158"/>
      <c r="E1809" s="159">
        <v>111</v>
      </c>
      <c r="F1809" s="159">
        <v>0</v>
      </c>
      <c r="G1809" s="120">
        <f t="shared" si="65"/>
        <v>111</v>
      </c>
      <c r="H1809" s="120">
        <f t="shared" si="65"/>
        <v>0</v>
      </c>
    </row>
    <row r="1810" spans="1:8">
      <c r="A1810" s="444" t="s">
        <v>1571</v>
      </c>
      <c r="B1810" s="452" t="s">
        <v>1572</v>
      </c>
      <c r="C1810" s="158"/>
      <c r="D1810" s="158"/>
      <c r="E1810" s="159">
        <v>74</v>
      </c>
      <c r="F1810" s="159">
        <v>75</v>
      </c>
      <c r="G1810" s="120">
        <f t="shared" si="65"/>
        <v>74</v>
      </c>
      <c r="H1810" s="120">
        <f t="shared" si="65"/>
        <v>75</v>
      </c>
    </row>
    <row r="1811" spans="1:8" ht="25.5">
      <c r="A1811" s="444" t="s">
        <v>4227</v>
      </c>
      <c r="B1811" s="452" t="s">
        <v>4228</v>
      </c>
      <c r="C1811" s="158">
        <v>150</v>
      </c>
      <c r="D1811" s="158">
        <v>120</v>
      </c>
      <c r="E1811" s="159">
        <v>5</v>
      </c>
      <c r="F1811" s="159">
        <v>5</v>
      </c>
      <c r="G1811" s="120">
        <f t="shared" si="65"/>
        <v>155</v>
      </c>
      <c r="H1811" s="120">
        <f t="shared" si="65"/>
        <v>125</v>
      </c>
    </row>
    <row r="1812" spans="1:8" ht="25.5">
      <c r="A1812" s="444" t="s">
        <v>2823</v>
      </c>
      <c r="B1812" s="452" t="s">
        <v>2824</v>
      </c>
      <c r="C1812" s="158"/>
      <c r="D1812" s="158"/>
      <c r="E1812" s="159"/>
      <c r="F1812" s="159"/>
      <c r="G1812" s="120">
        <f t="shared" si="65"/>
        <v>0</v>
      </c>
      <c r="H1812" s="120">
        <f t="shared" si="65"/>
        <v>0</v>
      </c>
    </row>
    <row r="1813" spans="1:8" ht="25.5">
      <c r="A1813" s="444" t="s">
        <v>2825</v>
      </c>
      <c r="B1813" s="452" t="s">
        <v>2826</v>
      </c>
      <c r="C1813" s="158"/>
      <c r="D1813" s="158"/>
      <c r="E1813" s="159"/>
      <c r="F1813" s="159"/>
      <c r="G1813" s="120">
        <f t="shared" si="65"/>
        <v>0</v>
      </c>
      <c r="H1813" s="120">
        <f t="shared" si="65"/>
        <v>0</v>
      </c>
    </row>
    <row r="1814" spans="1:8">
      <c r="A1814" s="444" t="s">
        <v>1314</v>
      </c>
      <c r="B1814" s="452" t="s">
        <v>1315</v>
      </c>
      <c r="C1814" s="158">
        <v>4947</v>
      </c>
      <c r="D1814" s="158">
        <v>4800</v>
      </c>
      <c r="E1814" s="159">
        <v>3762</v>
      </c>
      <c r="F1814" s="159">
        <v>3750</v>
      </c>
      <c r="G1814" s="120">
        <f t="shared" si="65"/>
        <v>8709</v>
      </c>
      <c r="H1814" s="120">
        <f t="shared" si="65"/>
        <v>8550</v>
      </c>
    </row>
    <row r="1815" spans="1:8">
      <c r="A1815" s="444" t="s">
        <v>2827</v>
      </c>
      <c r="B1815" s="452" t="s">
        <v>2828</v>
      </c>
      <c r="C1815" s="158"/>
      <c r="D1815" s="158"/>
      <c r="E1815" s="159"/>
      <c r="F1815" s="159"/>
      <c r="G1815" s="120">
        <f t="shared" si="65"/>
        <v>0</v>
      </c>
      <c r="H1815" s="120">
        <f t="shared" si="65"/>
        <v>0</v>
      </c>
    </row>
    <row r="1816" spans="1:8" ht="25.5">
      <c r="A1816" s="444" t="s">
        <v>1318</v>
      </c>
      <c r="B1816" s="452" t="s">
        <v>1319</v>
      </c>
      <c r="C1816" s="158"/>
      <c r="D1816" s="158"/>
      <c r="E1816" s="159"/>
      <c r="F1816" s="159"/>
      <c r="G1816" s="120">
        <f t="shared" si="65"/>
        <v>0</v>
      </c>
      <c r="H1816" s="120">
        <f t="shared" si="65"/>
        <v>0</v>
      </c>
    </row>
    <row r="1817" spans="1:8" ht="25.5">
      <c r="A1817" s="444" t="s">
        <v>1320</v>
      </c>
      <c r="B1817" s="452" t="s">
        <v>1321</v>
      </c>
      <c r="C1817" s="158"/>
      <c r="D1817" s="158"/>
      <c r="E1817" s="159"/>
      <c r="F1817" s="159"/>
      <c r="G1817" s="120">
        <f t="shared" si="65"/>
        <v>0</v>
      </c>
      <c r="H1817" s="120">
        <f t="shared" si="65"/>
        <v>0</v>
      </c>
    </row>
    <row r="1818" spans="1:8" ht="25.5">
      <c r="A1818" s="444" t="s">
        <v>1322</v>
      </c>
      <c r="B1818" s="452" t="s">
        <v>1323</v>
      </c>
      <c r="C1818" s="158"/>
      <c r="D1818" s="158"/>
      <c r="E1818" s="159"/>
      <c r="F1818" s="159"/>
      <c r="G1818" s="120">
        <f t="shared" si="65"/>
        <v>0</v>
      </c>
      <c r="H1818" s="120">
        <f t="shared" si="65"/>
        <v>0</v>
      </c>
    </row>
    <row r="1819" spans="1:8" ht="25.5">
      <c r="A1819" s="444" t="s">
        <v>1324</v>
      </c>
      <c r="B1819" s="452" t="s">
        <v>1325</v>
      </c>
      <c r="C1819" s="158"/>
      <c r="D1819" s="158"/>
      <c r="E1819" s="159">
        <v>1127</v>
      </c>
      <c r="F1819" s="159">
        <v>1000</v>
      </c>
      <c r="G1819" s="120">
        <f t="shared" si="65"/>
        <v>1127</v>
      </c>
      <c r="H1819" s="120">
        <f t="shared" si="65"/>
        <v>1000</v>
      </c>
    </row>
    <row r="1820" spans="1:8" ht="25.5">
      <c r="A1820" s="444" t="s">
        <v>1326</v>
      </c>
      <c r="B1820" s="452" t="s">
        <v>1327</v>
      </c>
      <c r="C1820" s="158"/>
      <c r="D1820" s="158"/>
      <c r="E1820" s="159"/>
      <c r="F1820" s="159"/>
      <c r="G1820" s="120">
        <f t="shared" si="65"/>
        <v>0</v>
      </c>
      <c r="H1820" s="120">
        <f t="shared" si="65"/>
        <v>0</v>
      </c>
    </row>
    <row r="1821" spans="1:8" ht="38.25">
      <c r="A1821" s="444" t="s">
        <v>2152</v>
      </c>
      <c r="B1821" s="452" t="s">
        <v>2153</v>
      </c>
      <c r="C1821" s="158"/>
      <c r="D1821" s="158"/>
      <c r="E1821" s="159">
        <v>1986</v>
      </c>
      <c r="F1821" s="159">
        <v>2000</v>
      </c>
      <c r="G1821" s="120">
        <f t="shared" si="65"/>
        <v>1986</v>
      </c>
      <c r="H1821" s="120">
        <f t="shared" si="65"/>
        <v>2000</v>
      </c>
    </row>
    <row r="1822" spans="1:8" ht="25.5">
      <c r="A1822" s="444" t="s">
        <v>1330</v>
      </c>
      <c r="B1822" s="452" t="s">
        <v>1331</v>
      </c>
      <c r="C1822" s="158"/>
      <c r="D1822" s="158"/>
      <c r="E1822" s="159">
        <v>1428</v>
      </c>
      <c r="F1822" s="159">
        <v>1400</v>
      </c>
      <c r="G1822" s="120">
        <f t="shared" si="65"/>
        <v>1428</v>
      </c>
      <c r="H1822" s="120">
        <f t="shared" si="65"/>
        <v>1400</v>
      </c>
    </row>
    <row r="1823" spans="1:8" ht="25.5">
      <c r="A1823" s="444" t="s">
        <v>3747</v>
      </c>
      <c r="B1823" s="452" t="s">
        <v>3748</v>
      </c>
      <c r="C1823" s="158"/>
      <c r="D1823" s="158"/>
      <c r="E1823" s="159">
        <v>2378</v>
      </c>
      <c r="F1823" s="159">
        <v>2500</v>
      </c>
      <c r="G1823" s="120">
        <f t="shared" si="65"/>
        <v>2378</v>
      </c>
      <c r="H1823" s="120">
        <f t="shared" si="65"/>
        <v>2500</v>
      </c>
    </row>
    <row r="1824" spans="1:8" ht="25.5">
      <c r="A1824" s="444" t="s">
        <v>3749</v>
      </c>
      <c r="B1824" s="452" t="s">
        <v>3750</v>
      </c>
      <c r="C1824" s="158"/>
      <c r="D1824" s="158"/>
      <c r="E1824" s="159">
        <v>1324</v>
      </c>
      <c r="F1824" s="159">
        <v>1500</v>
      </c>
      <c r="G1824" s="120">
        <f t="shared" si="65"/>
        <v>1324</v>
      </c>
      <c r="H1824" s="120">
        <f t="shared" si="65"/>
        <v>1500</v>
      </c>
    </row>
    <row r="1825" spans="1:8" ht="38.25">
      <c r="A1825" s="444" t="s">
        <v>3751</v>
      </c>
      <c r="B1825" s="452" t="s">
        <v>3752</v>
      </c>
      <c r="C1825" s="158"/>
      <c r="D1825" s="158"/>
      <c r="E1825" s="159">
        <v>3946</v>
      </c>
      <c r="F1825" s="159">
        <v>3900</v>
      </c>
      <c r="G1825" s="120">
        <f t="shared" si="65"/>
        <v>3946</v>
      </c>
      <c r="H1825" s="120">
        <f t="shared" si="65"/>
        <v>3900</v>
      </c>
    </row>
    <row r="1826" spans="1:8" ht="25.5">
      <c r="A1826" s="444" t="s">
        <v>1253</v>
      </c>
      <c r="B1826" s="452" t="s">
        <v>1254</v>
      </c>
      <c r="C1826" s="158"/>
      <c r="D1826" s="158"/>
      <c r="E1826" s="159">
        <v>640</v>
      </c>
      <c r="F1826" s="159">
        <v>650</v>
      </c>
      <c r="G1826" s="120">
        <f t="shared" si="65"/>
        <v>640</v>
      </c>
      <c r="H1826" s="120">
        <f t="shared" si="65"/>
        <v>650</v>
      </c>
    </row>
    <row r="1827" spans="1:8" ht="25.5">
      <c r="A1827" s="444" t="s">
        <v>2829</v>
      </c>
      <c r="B1827" s="452" t="s">
        <v>2830</v>
      </c>
      <c r="C1827" s="158"/>
      <c r="D1827" s="158"/>
      <c r="E1827" s="159"/>
      <c r="F1827" s="159"/>
      <c r="G1827" s="120">
        <f t="shared" si="65"/>
        <v>0</v>
      </c>
      <c r="H1827" s="120">
        <f t="shared" si="65"/>
        <v>0</v>
      </c>
    </row>
    <row r="1828" spans="1:8" ht="25.5">
      <c r="A1828" s="444" t="s">
        <v>2831</v>
      </c>
      <c r="B1828" s="452" t="s">
        <v>2832</v>
      </c>
      <c r="C1828" s="158"/>
      <c r="D1828" s="158"/>
      <c r="E1828" s="159"/>
      <c r="F1828" s="159"/>
      <c r="G1828" s="120">
        <f t="shared" si="65"/>
        <v>0</v>
      </c>
      <c r="H1828" s="120">
        <f t="shared" si="65"/>
        <v>0</v>
      </c>
    </row>
    <row r="1829" spans="1:8" ht="25.5">
      <c r="A1829" s="444" t="s">
        <v>2833</v>
      </c>
      <c r="B1829" s="452" t="s">
        <v>2834</v>
      </c>
      <c r="C1829" s="158"/>
      <c r="D1829" s="158"/>
      <c r="E1829" s="159"/>
      <c r="F1829" s="159"/>
      <c r="G1829" s="120">
        <f t="shared" si="65"/>
        <v>0</v>
      </c>
      <c r="H1829" s="120">
        <f t="shared" si="65"/>
        <v>0</v>
      </c>
    </row>
    <row r="1830" spans="1:8" ht="25.5">
      <c r="A1830" s="444" t="s">
        <v>1332</v>
      </c>
      <c r="B1830" s="452" t="s">
        <v>1333</v>
      </c>
      <c r="C1830" s="158"/>
      <c r="D1830" s="158"/>
      <c r="E1830" s="159">
        <v>16</v>
      </c>
      <c r="F1830" s="159">
        <v>30</v>
      </c>
      <c r="G1830" s="120">
        <f t="shared" si="65"/>
        <v>16</v>
      </c>
      <c r="H1830" s="120">
        <f t="shared" si="65"/>
        <v>30</v>
      </c>
    </row>
    <row r="1831" spans="1:8" ht="25.5">
      <c r="A1831" s="444" t="s">
        <v>1336</v>
      </c>
      <c r="B1831" s="452" t="s">
        <v>1337</v>
      </c>
      <c r="C1831" s="158"/>
      <c r="D1831" s="158"/>
      <c r="E1831" s="159">
        <v>255</v>
      </c>
      <c r="F1831" s="159">
        <v>500</v>
      </c>
      <c r="G1831" s="120">
        <f t="shared" si="65"/>
        <v>255</v>
      </c>
      <c r="H1831" s="120">
        <f t="shared" si="65"/>
        <v>500</v>
      </c>
    </row>
    <row r="1832" spans="1:8" ht="25.5">
      <c r="A1832" s="444" t="s">
        <v>1338</v>
      </c>
      <c r="B1832" s="452" t="s">
        <v>3703</v>
      </c>
      <c r="C1832" s="158"/>
      <c r="D1832" s="158"/>
      <c r="E1832" s="159"/>
      <c r="F1832" s="159"/>
      <c r="G1832" s="120">
        <f t="shared" si="65"/>
        <v>0</v>
      </c>
      <c r="H1832" s="120">
        <f t="shared" si="65"/>
        <v>0</v>
      </c>
    </row>
    <row r="1833" spans="1:8">
      <c r="A1833" s="444" t="s">
        <v>2835</v>
      </c>
      <c r="B1833" s="452" t="s">
        <v>2836</v>
      </c>
      <c r="C1833" s="158"/>
      <c r="D1833" s="158"/>
      <c r="E1833" s="159"/>
      <c r="F1833" s="159"/>
      <c r="G1833" s="120">
        <f t="shared" si="65"/>
        <v>0</v>
      </c>
      <c r="H1833" s="120">
        <f t="shared" si="65"/>
        <v>0</v>
      </c>
    </row>
    <row r="1834" spans="1:8" ht="25.5">
      <c r="A1834" s="444" t="s">
        <v>2837</v>
      </c>
      <c r="B1834" s="452" t="s">
        <v>2838</v>
      </c>
      <c r="C1834" s="158"/>
      <c r="D1834" s="158"/>
      <c r="E1834" s="159"/>
      <c r="F1834" s="159"/>
      <c r="G1834" s="120">
        <f t="shared" si="65"/>
        <v>0</v>
      </c>
      <c r="H1834" s="120">
        <f t="shared" si="65"/>
        <v>0</v>
      </c>
    </row>
    <row r="1835" spans="1:8" ht="25.5">
      <c r="A1835" s="444" t="s">
        <v>3704</v>
      </c>
      <c r="B1835" s="452" t="s">
        <v>3705</v>
      </c>
      <c r="C1835" s="158"/>
      <c r="D1835" s="158"/>
      <c r="E1835" s="159">
        <v>2731</v>
      </c>
      <c r="F1835" s="159">
        <v>2700</v>
      </c>
      <c r="G1835" s="120">
        <f t="shared" si="65"/>
        <v>2731</v>
      </c>
      <c r="H1835" s="120">
        <f t="shared" si="65"/>
        <v>2700</v>
      </c>
    </row>
    <row r="1836" spans="1:8" ht="25.5">
      <c r="A1836" s="444" t="s">
        <v>3757</v>
      </c>
      <c r="B1836" s="452" t="s">
        <v>3758</v>
      </c>
      <c r="C1836" s="158"/>
      <c r="D1836" s="158"/>
      <c r="E1836" s="159">
        <v>15</v>
      </c>
      <c r="F1836" s="159">
        <v>10</v>
      </c>
      <c r="G1836" s="120">
        <f t="shared" si="65"/>
        <v>15</v>
      </c>
      <c r="H1836" s="120">
        <f t="shared" si="65"/>
        <v>10</v>
      </c>
    </row>
    <row r="1837" spans="1:8" ht="25.5">
      <c r="A1837" s="444" t="s">
        <v>3759</v>
      </c>
      <c r="B1837" s="452" t="s">
        <v>3760</v>
      </c>
      <c r="C1837" s="158"/>
      <c r="D1837" s="158"/>
      <c r="E1837" s="159">
        <v>2025</v>
      </c>
      <c r="F1837" s="159">
        <v>2500</v>
      </c>
      <c r="G1837" s="120">
        <f t="shared" si="65"/>
        <v>2025</v>
      </c>
      <c r="H1837" s="120">
        <f t="shared" si="65"/>
        <v>2500</v>
      </c>
    </row>
    <row r="1838" spans="1:8" ht="25.5">
      <c r="A1838" s="444" t="s">
        <v>2839</v>
      </c>
      <c r="B1838" s="452" t="s">
        <v>2840</v>
      </c>
      <c r="C1838" s="158"/>
      <c r="D1838" s="158"/>
      <c r="E1838" s="159"/>
      <c r="F1838" s="159"/>
      <c r="G1838" s="120">
        <f t="shared" si="65"/>
        <v>0</v>
      </c>
      <c r="H1838" s="120">
        <f t="shared" si="65"/>
        <v>0</v>
      </c>
    </row>
    <row r="1839" spans="1:8" ht="25.5">
      <c r="A1839" s="444" t="s">
        <v>3706</v>
      </c>
      <c r="B1839" s="452" t="s">
        <v>3707</v>
      </c>
      <c r="C1839" s="158"/>
      <c r="D1839" s="158"/>
      <c r="E1839" s="159">
        <v>909</v>
      </c>
      <c r="F1839" s="159">
        <v>900</v>
      </c>
      <c r="G1839" s="120">
        <f t="shared" si="65"/>
        <v>909</v>
      </c>
      <c r="H1839" s="120">
        <f t="shared" si="65"/>
        <v>900</v>
      </c>
    </row>
    <row r="1840" spans="1:8" ht="25.5">
      <c r="A1840" s="444" t="s">
        <v>2841</v>
      </c>
      <c r="B1840" s="452" t="s">
        <v>2842</v>
      </c>
      <c r="C1840" s="158"/>
      <c r="D1840" s="158"/>
      <c r="E1840" s="159"/>
      <c r="F1840" s="159"/>
      <c r="G1840" s="120">
        <f t="shared" si="65"/>
        <v>0</v>
      </c>
      <c r="H1840" s="120">
        <f t="shared" si="65"/>
        <v>0</v>
      </c>
    </row>
    <row r="1841" spans="1:8" ht="25.5">
      <c r="A1841" s="444" t="s">
        <v>2843</v>
      </c>
      <c r="B1841" s="452" t="s">
        <v>2844</v>
      </c>
      <c r="C1841" s="158"/>
      <c r="D1841" s="158"/>
      <c r="E1841" s="159">
        <v>6</v>
      </c>
      <c r="F1841" s="159">
        <v>5</v>
      </c>
      <c r="G1841" s="120">
        <f t="shared" si="65"/>
        <v>6</v>
      </c>
      <c r="H1841" s="120">
        <f t="shared" si="65"/>
        <v>5</v>
      </c>
    </row>
    <row r="1842" spans="1:8" ht="38.25">
      <c r="A1842" s="444" t="s">
        <v>3725</v>
      </c>
      <c r="B1842" s="452" t="s">
        <v>102</v>
      </c>
      <c r="C1842" s="158"/>
      <c r="D1842" s="158"/>
      <c r="E1842" s="159">
        <v>322</v>
      </c>
      <c r="F1842" s="159">
        <v>150</v>
      </c>
      <c r="G1842" s="120">
        <f t="shared" si="65"/>
        <v>322</v>
      </c>
      <c r="H1842" s="120">
        <f t="shared" si="65"/>
        <v>150</v>
      </c>
    </row>
    <row r="1843" spans="1:8" ht="25.5">
      <c r="A1843" s="444" t="s">
        <v>3488</v>
      </c>
      <c r="B1843" s="452" t="s">
        <v>3489</v>
      </c>
      <c r="C1843" s="158"/>
      <c r="D1843" s="158"/>
      <c r="E1843" s="159"/>
      <c r="F1843" s="159"/>
      <c r="G1843" s="120">
        <f t="shared" si="65"/>
        <v>0</v>
      </c>
      <c r="H1843" s="120">
        <f t="shared" si="65"/>
        <v>0</v>
      </c>
    </row>
    <row r="1844" spans="1:8" ht="25.5">
      <c r="A1844" s="444" t="s">
        <v>560</v>
      </c>
      <c r="B1844" s="452" t="s">
        <v>2081</v>
      </c>
      <c r="C1844" s="158"/>
      <c r="D1844" s="158"/>
      <c r="E1844" s="159">
        <v>6</v>
      </c>
      <c r="F1844" s="159">
        <v>2</v>
      </c>
      <c r="G1844" s="120">
        <f t="shared" si="65"/>
        <v>6</v>
      </c>
      <c r="H1844" s="120">
        <f t="shared" si="65"/>
        <v>2</v>
      </c>
    </row>
    <row r="1845" spans="1:8" ht="25.5">
      <c r="A1845" s="444" t="s">
        <v>103</v>
      </c>
      <c r="B1845" s="452" t="s">
        <v>104</v>
      </c>
      <c r="C1845" s="158">
        <v>93</v>
      </c>
      <c r="D1845" s="158">
        <v>100</v>
      </c>
      <c r="E1845" s="159">
        <v>23</v>
      </c>
      <c r="F1845" s="159">
        <v>50</v>
      </c>
      <c r="G1845" s="120">
        <f t="shared" si="65"/>
        <v>116</v>
      </c>
      <c r="H1845" s="120">
        <f t="shared" si="65"/>
        <v>150</v>
      </c>
    </row>
    <row r="1846" spans="1:8" ht="38.25">
      <c r="A1846" s="444" t="s">
        <v>1524</v>
      </c>
      <c r="B1846" s="452" t="s">
        <v>1525</v>
      </c>
      <c r="C1846" s="158">
        <v>3</v>
      </c>
      <c r="D1846" s="158">
        <v>3</v>
      </c>
      <c r="E1846" s="159">
        <v>11</v>
      </c>
      <c r="F1846" s="159">
        <v>10</v>
      </c>
      <c r="G1846" s="120">
        <f t="shared" si="65"/>
        <v>14</v>
      </c>
      <c r="H1846" s="120">
        <f t="shared" si="65"/>
        <v>13</v>
      </c>
    </row>
    <row r="1847" spans="1:8">
      <c r="A1847" s="444" t="s">
        <v>105</v>
      </c>
      <c r="B1847" s="452" t="s">
        <v>106</v>
      </c>
      <c r="C1847" s="158"/>
      <c r="D1847" s="158"/>
      <c r="E1847" s="159">
        <v>0</v>
      </c>
      <c r="F1847" s="159">
        <v>200</v>
      </c>
      <c r="G1847" s="120">
        <f t="shared" si="65"/>
        <v>0</v>
      </c>
      <c r="H1847" s="120">
        <f t="shared" si="65"/>
        <v>200</v>
      </c>
    </row>
    <row r="1848" spans="1:8" ht="25.5">
      <c r="A1848" s="444" t="s">
        <v>107</v>
      </c>
      <c r="B1848" s="452" t="s">
        <v>2089</v>
      </c>
      <c r="C1848" s="158">
        <v>20</v>
      </c>
      <c r="D1848" s="158">
        <v>20</v>
      </c>
      <c r="E1848" s="159">
        <v>1</v>
      </c>
      <c r="F1848" s="159">
        <v>5</v>
      </c>
      <c r="G1848" s="120">
        <f t="shared" si="65"/>
        <v>21</v>
      </c>
      <c r="H1848" s="120">
        <f t="shared" si="65"/>
        <v>25</v>
      </c>
    </row>
    <row r="1849" spans="1:8" ht="25.5">
      <c r="A1849" s="444" t="s">
        <v>108</v>
      </c>
      <c r="B1849" s="452" t="s">
        <v>109</v>
      </c>
      <c r="C1849" s="158">
        <v>19</v>
      </c>
      <c r="D1849" s="158">
        <v>15</v>
      </c>
      <c r="E1849" s="159">
        <v>1</v>
      </c>
      <c r="F1849" s="159">
        <v>5</v>
      </c>
      <c r="G1849" s="120">
        <f t="shared" si="65"/>
        <v>20</v>
      </c>
      <c r="H1849" s="120">
        <f t="shared" si="65"/>
        <v>20</v>
      </c>
    </row>
    <row r="1850" spans="1:8">
      <c r="A1850" s="444" t="s">
        <v>110</v>
      </c>
      <c r="B1850" s="452" t="s">
        <v>111</v>
      </c>
      <c r="C1850" s="158">
        <v>41</v>
      </c>
      <c r="D1850" s="158">
        <v>40</v>
      </c>
      <c r="E1850" s="159">
        <v>36</v>
      </c>
      <c r="F1850" s="159">
        <v>50</v>
      </c>
      <c r="G1850" s="120">
        <f t="shared" si="65"/>
        <v>77</v>
      </c>
      <c r="H1850" s="120">
        <f t="shared" si="65"/>
        <v>90</v>
      </c>
    </row>
    <row r="1851" spans="1:8" ht="25.5">
      <c r="A1851" s="444" t="s">
        <v>3712</v>
      </c>
      <c r="B1851" s="452" t="s">
        <v>3766</v>
      </c>
      <c r="C1851" s="158">
        <v>109</v>
      </c>
      <c r="D1851" s="158">
        <v>100</v>
      </c>
      <c r="E1851" s="159">
        <v>47</v>
      </c>
      <c r="F1851" s="159">
        <v>50</v>
      </c>
      <c r="G1851" s="120">
        <f t="shared" si="65"/>
        <v>156</v>
      </c>
      <c r="H1851" s="120">
        <f t="shared" si="65"/>
        <v>150</v>
      </c>
    </row>
    <row r="1852" spans="1:8" ht="25.5">
      <c r="A1852" s="444" t="s">
        <v>3713</v>
      </c>
      <c r="B1852" s="452" t="s">
        <v>2091</v>
      </c>
      <c r="C1852" s="158"/>
      <c r="D1852" s="158"/>
      <c r="E1852" s="159"/>
      <c r="F1852" s="159"/>
      <c r="G1852" s="120">
        <f t="shared" si="65"/>
        <v>0</v>
      </c>
      <c r="H1852" s="120">
        <f t="shared" si="65"/>
        <v>0</v>
      </c>
    </row>
    <row r="1853" spans="1:8" ht="25.5">
      <c r="A1853" s="444" t="s">
        <v>112</v>
      </c>
      <c r="B1853" s="452" t="s">
        <v>113</v>
      </c>
      <c r="C1853" s="158"/>
      <c r="D1853" s="158"/>
      <c r="E1853" s="159"/>
      <c r="F1853" s="159"/>
      <c r="G1853" s="120">
        <f t="shared" si="65"/>
        <v>0</v>
      </c>
      <c r="H1853" s="120">
        <f t="shared" si="65"/>
        <v>0</v>
      </c>
    </row>
    <row r="1854" spans="1:8" ht="25.5">
      <c r="A1854" s="444" t="s">
        <v>1285</v>
      </c>
      <c r="B1854" s="452" t="s">
        <v>1286</v>
      </c>
      <c r="C1854" s="158">
        <v>5</v>
      </c>
      <c r="D1854" s="158">
        <v>5</v>
      </c>
      <c r="E1854" s="159">
        <v>816</v>
      </c>
      <c r="F1854" s="159">
        <v>800</v>
      </c>
      <c r="G1854" s="120">
        <f t="shared" si="65"/>
        <v>821</v>
      </c>
      <c r="H1854" s="120">
        <f t="shared" si="65"/>
        <v>805</v>
      </c>
    </row>
    <row r="1855" spans="1:8" ht="25.5">
      <c r="A1855" s="444" t="s">
        <v>114</v>
      </c>
      <c r="B1855" s="452" t="s">
        <v>3317</v>
      </c>
      <c r="C1855" s="158"/>
      <c r="D1855" s="158"/>
      <c r="E1855" s="159">
        <v>2</v>
      </c>
      <c r="F1855" s="159">
        <v>2</v>
      </c>
      <c r="G1855" s="120">
        <f t="shared" ref="G1855:H1899" si="66">C1855+E1855</f>
        <v>2</v>
      </c>
      <c r="H1855" s="120">
        <f t="shared" si="66"/>
        <v>2</v>
      </c>
    </row>
    <row r="1856" spans="1:8" ht="25.5">
      <c r="A1856" s="444" t="s">
        <v>3318</v>
      </c>
      <c r="B1856" s="452" t="s">
        <v>3319</v>
      </c>
      <c r="C1856" s="158"/>
      <c r="D1856" s="158"/>
      <c r="E1856" s="159">
        <v>484</v>
      </c>
      <c r="F1856" s="159">
        <v>250</v>
      </c>
      <c r="G1856" s="120">
        <f t="shared" si="66"/>
        <v>484</v>
      </c>
      <c r="H1856" s="120">
        <f t="shared" si="66"/>
        <v>250</v>
      </c>
    </row>
    <row r="1857" spans="1:8" ht="25.5">
      <c r="A1857" s="444" t="s">
        <v>3320</v>
      </c>
      <c r="B1857" s="452" t="s">
        <v>3321</v>
      </c>
      <c r="C1857" s="158"/>
      <c r="D1857" s="158"/>
      <c r="E1857" s="159"/>
      <c r="F1857" s="159"/>
      <c r="G1857" s="120">
        <f t="shared" si="66"/>
        <v>0</v>
      </c>
      <c r="H1857" s="120">
        <f t="shared" si="66"/>
        <v>0</v>
      </c>
    </row>
    <row r="1858" spans="1:8" ht="25.5">
      <c r="A1858" s="444" t="s">
        <v>3186</v>
      </c>
      <c r="B1858" s="452" t="s">
        <v>3322</v>
      </c>
      <c r="C1858" s="158">
        <v>2394</v>
      </c>
      <c r="D1858" s="158">
        <v>2400</v>
      </c>
      <c r="E1858" s="159">
        <v>478</v>
      </c>
      <c r="F1858" s="159">
        <v>450</v>
      </c>
      <c r="G1858" s="120">
        <f t="shared" si="66"/>
        <v>2872</v>
      </c>
      <c r="H1858" s="120">
        <f t="shared" si="66"/>
        <v>2850</v>
      </c>
    </row>
    <row r="1859" spans="1:8">
      <c r="A1859" s="444" t="s">
        <v>4322</v>
      </c>
      <c r="B1859" s="452" t="s">
        <v>3323</v>
      </c>
      <c r="C1859" s="158">
        <v>2455</v>
      </c>
      <c r="D1859" s="158">
        <v>2400</v>
      </c>
      <c r="E1859" s="159">
        <v>485</v>
      </c>
      <c r="F1859" s="159">
        <v>450</v>
      </c>
      <c r="G1859" s="120">
        <f t="shared" si="66"/>
        <v>2940</v>
      </c>
      <c r="H1859" s="120">
        <f t="shared" si="66"/>
        <v>2850</v>
      </c>
    </row>
    <row r="1860" spans="1:8">
      <c r="A1860" s="444" t="s">
        <v>3176</v>
      </c>
      <c r="B1860" s="452" t="s">
        <v>1295</v>
      </c>
      <c r="C1860" s="158">
        <v>88</v>
      </c>
      <c r="D1860" s="158">
        <v>50</v>
      </c>
      <c r="E1860" s="159">
        <v>17</v>
      </c>
      <c r="F1860" s="159">
        <v>15</v>
      </c>
      <c r="G1860" s="120">
        <f t="shared" si="66"/>
        <v>105</v>
      </c>
      <c r="H1860" s="120">
        <f t="shared" si="66"/>
        <v>65</v>
      </c>
    </row>
    <row r="1861" spans="1:8">
      <c r="A1861" s="444" t="s">
        <v>1304</v>
      </c>
      <c r="B1861" s="452" t="s">
        <v>1305</v>
      </c>
      <c r="C1861" s="158">
        <v>63</v>
      </c>
      <c r="D1861" s="158">
        <v>50</v>
      </c>
      <c r="E1861" s="159">
        <v>2742</v>
      </c>
      <c r="F1861" s="159">
        <v>2700</v>
      </c>
      <c r="G1861" s="120">
        <f t="shared" si="66"/>
        <v>2805</v>
      </c>
      <c r="H1861" s="120">
        <f t="shared" si="66"/>
        <v>2750</v>
      </c>
    </row>
    <row r="1862" spans="1:8">
      <c r="A1862" s="444" t="s">
        <v>1721</v>
      </c>
      <c r="B1862" s="452" t="s">
        <v>1722</v>
      </c>
      <c r="C1862" s="158"/>
      <c r="D1862" s="158"/>
      <c r="E1862" s="159">
        <v>2</v>
      </c>
      <c r="F1862" s="159">
        <v>2</v>
      </c>
      <c r="G1862" s="120">
        <f t="shared" si="66"/>
        <v>2</v>
      </c>
      <c r="H1862" s="120">
        <f t="shared" si="66"/>
        <v>2</v>
      </c>
    </row>
    <row r="1863" spans="1:8">
      <c r="A1863" s="444" t="s">
        <v>1306</v>
      </c>
      <c r="B1863" s="452" t="s">
        <v>1307</v>
      </c>
      <c r="C1863" s="158"/>
      <c r="D1863" s="158"/>
      <c r="E1863" s="159">
        <v>13</v>
      </c>
      <c r="F1863" s="159">
        <v>5</v>
      </c>
      <c r="G1863" s="120">
        <f t="shared" si="66"/>
        <v>13</v>
      </c>
      <c r="H1863" s="120">
        <f t="shared" si="66"/>
        <v>5</v>
      </c>
    </row>
    <row r="1864" spans="1:8">
      <c r="A1864" s="444" t="s">
        <v>2126</v>
      </c>
      <c r="B1864" s="452" t="s">
        <v>2127</v>
      </c>
      <c r="C1864" s="158"/>
      <c r="D1864" s="158"/>
      <c r="E1864" s="159">
        <v>2</v>
      </c>
      <c r="F1864" s="159">
        <v>1</v>
      </c>
      <c r="G1864" s="120">
        <f t="shared" si="66"/>
        <v>2</v>
      </c>
      <c r="H1864" s="120">
        <f t="shared" si="66"/>
        <v>1</v>
      </c>
    </row>
    <row r="1865" spans="1:8" ht="25.5">
      <c r="A1865" s="444" t="s">
        <v>4221</v>
      </c>
      <c r="B1865" s="452" t="s">
        <v>4222</v>
      </c>
      <c r="C1865" s="158"/>
      <c r="D1865" s="158"/>
      <c r="E1865" s="159"/>
      <c r="F1865" s="159"/>
      <c r="G1865" s="120">
        <f t="shared" si="66"/>
        <v>0</v>
      </c>
      <c r="H1865" s="120">
        <f t="shared" si="66"/>
        <v>0</v>
      </c>
    </row>
    <row r="1866" spans="1:8">
      <c r="A1866" s="444" t="s">
        <v>2132</v>
      </c>
      <c r="B1866" s="452" t="s">
        <v>2133</v>
      </c>
      <c r="C1866" s="158"/>
      <c r="D1866" s="158"/>
      <c r="E1866" s="159">
        <v>621</v>
      </c>
      <c r="F1866" s="159">
        <v>500</v>
      </c>
      <c r="G1866" s="120">
        <f t="shared" si="66"/>
        <v>621</v>
      </c>
      <c r="H1866" s="120">
        <f t="shared" si="66"/>
        <v>500</v>
      </c>
    </row>
    <row r="1867" spans="1:8" ht="38.25">
      <c r="A1867" s="444" t="s">
        <v>3324</v>
      </c>
      <c r="B1867" s="452" t="s">
        <v>3325</v>
      </c>
      <c r="C1867" s="158"/>
      <c r="D1867" s="158"/>
      <c r="E1867" s="159"/>
      <c r="F1867" s="159"/>
      <c r="G1867" s="120">
        <f t="shared" si="66"/>
        <v>0</v>
      </c>
      <c r="H1867" s="120">
        <f t="shared" si="66"/>
        <v>0</v>
      </c>
    </row>
    <row r="1868" spans="1:8">
      <c r="A1868" s="444" t="s">
        <v>3326</v>
      </c>
      <c r="B1868" s="452" t="s">
        <v>3327</v>
      </c>
      <c r="C1868" s="158">
        <v>44</v>
      </c>
      <c r="D1868" s="158">
        <v>25</v>
      </c>
      <c r="E1868" s="159">
        <v>373</v>
      </c>
      <c r="F1868" s="159">
        <v>580</v>
      </c>
      <c r="G1868" s="120">
        <f t="shared" si="66"/>
        <v>417</v>
      </c>
      <c r="H1868" s="120">
        <f t="shared" si="66"/>
        <v>605</v>
      </c>
    </row>
    <row r="1869" spans="1:8">
      <c r="A1869" s="444" t="s">
        <v>3328</v>
      </c>
      <c r="B1869" s="452" t="s">
        <v>3329</v>
      </c>
      <c r="C1869" s="158">
        <v>2</v>
      </c>
      <c r="D1869" s="158">
        <v>0</v>
      </c>
      <c r="E1869" s="159">
        <v>478</v>
      </c>
      <c r="F1869" s="159">
        <v>580</v>
      </c>
      <c r="G1869" s="120">
        <f t="shared" si="66"/>
        <v>480</v>
      </c>
      <c r="H1869" s="120">
        <f t="shared" si="66"/>
        <v>580</v>
      </c>
    </row>
    <row r="1870" spans="1:8">
      <c r="A1870" s="444" t="s">
        <v>579</v>
      </c>
      <c r="B1870" s="452" t="s">
        <v>1816</v>
      </c>
      <c r="C1870" s="158"/>
      <c r="D1870" s="158"/>
      <c r="E1870" s="159">
        <v>3</v>
      </c>
      <c r="F1870" s="159">
        <v>1</v>
      </c>
      <c r="G1870" s="120">
        <f t="shared" si="66"/>
        <v>3</v>
      </c>
      <c r="H1870" s="120">
        <f t="shared" si="66"/>
        <v>1</v>
      </c>
    </row>
    <row r="1871" spans="1:8">
      <c r="A1871" s="444" t="s">
        <v>291</v>
      </c>
      <c r="B1871" s="452" t="s">
        <v>292</v>
      </c>
      <c r="C1871" s="158"/>
      <c r="D1871" s="158"/>
      <c r="E1871" s="159"/>
      <c r="F1871" s="159"/>
      <c r="G1871" s="120">
        <f t="shared" si="66"/>
        <v>0</v>
      </c>
      <c r="H1871" s="120">
        <f t="shared" si="66"/>
        <v>0</v>
      </c>
    </row>
    <row r="1872" spans="1:8">
      <c r="A1872" s="444" t="s">
        <v>3963</v>
      </c>
      <c r="B1872" s="452" t="s">
        <v>3964</v>
      </c>
      <c r="C1872" s="158"/>
      <c r="D1872" s="158"/>
      <c r="E1872" s="159"/>
      <c r="F1872" s="159"/>
      <c r="G1872" s="120">
        <f t="shared" si="66"/>
        <v>0</v>
      </c>
      <c r="H1872" s="120">
        <f t="shared" si="66"/>
        <v>0</v>
      </c>
    </row>
    <row r="1873" spans="1:8">
      <c r="A1873" s="444" t="s">
        <v>3972</v>
      </c>
      <c r="B1873" s="452" t="s">
        <v>3973</v>
      </c>
      <c r="C1873" s="158"/>
      <c r="D1873" s="158"/>
      <c r="E1873" s="159"/>
      <c r="F1873" s="159"/>
      <c r="G1873" s="120">
        <f t="shared" si="66"/>
        <v>0</v>
      </c>
      <c r="H1873" s="120">
        <f t="shared" si="66"/>
        <v>0</v>
      </c>
    </row>
    <row r="1874" spans="1:8">
      <c r="A1874" s="444" t="s">
        <v>3330</v>
      </c>
      <c r="B1874" s="452" t="s">
        <v>3331</v>
      </c>
      <c r="C1874" s="158"/>
      <c r="D1874" s="158"/>
      <c r="E1874" s="159"/>
      <c r="F1874" s="159"/>
      <c r="G1874" s="120">
        <f t="shared" si="66"/>
        <v>0</v>
      </c>
      <c r="H1874" s="120">
        <f t="shared" si="66"/>
        <v>0</v>
      </c>
    </row>
    <row r="1875" spans="1:8" ht="25.5">
      <c r="A1875" s="444" t="s">
        <v>866</v>
      </c>
      <c r="B1875" s="452" t="s">
        <v>782</v>
      </c>
      <c r="C1875" s="158"/>
      <c r="D1875" s="158"/>
      <c r="E1875" s="159"/>
      <c r="F1875" s="159"/>
      <c r="G1875" s="120">
        <f t="shared" si="66"/>
        <v>0</v>
      </c>
      <c r="H1875" s="120">
        <f t="shared" si="66"/>
        <v>0</v>
      </c>
    </row>
    <row r="1876" spans="1:8" ht="25.5">
      <c r="A1876" s="444" t="s">
        <v>3332</v>
      </c>
      <c r="B1876" s="452" t="s">
        <v>3333</v>
      </c>
      <c r="C1876" s="158"/>
      <c r="D1876" s="158"/>
      <c r="E1876" s="159"/>
      <c r="F1876" s="159"/>
      <c r="G1876" s="120">
        <f t="shared" si="66"/>
        <v>0</v>
      </c>
      <c r="H1876" s="120">
        <f t="shared" si="66"/>
        <v>0</v>
      </c>
    </row>
    <row r="1877" spans="1:8">
      <c r="A1877" s="444" t="s">
        <v>3334</v>
      </c>
      <c r="B1877" s="452" t="s">
        <v>3335</v>
      </c>
      <c r="C1877" s="158"/>
      <c r="D1877" s="158"/>
      <c r="E1877" s="159"/>
      <c r="F1877" s="159"/>
      <c r="G1877" s="120">
        <f t="shared" si="66"/>
        <v>0</v>
      </c>
      <c r="H1877" s="120">
        <f t="shared" si="66"/>
        <v>0</v>
      </c>
    </row>
    <row r="1878" spans="1:8">
      <c r="A1878" s="444" t="s">
        <v>3336</v>
      </c>
      <c r="B1878" s="452" t="s">
        <v>3337</v>
      </c>
      <c r="C1878" s="158"/>
      <c r="D1878" s="158"/>
      <c r="E1878" s="159">
        <v>5</v>
      </c>
      <c r="F1878" s="159">
        <v>5</v>
      </c>
      <c r="G1878" s="120">
        <f t="shared" si="66"/>
        <v>5</v>
      </c>
      <c r="H1878" s="120">
        <f t="shared" si="66"/>
        <v>5</v>
      </c>
    </row>
    <row r="1879" spans="1:8">
      <c r="A1879" s="444" t="s">
        <v>3338</v>
      </c>
      <c r="B1879" s="452" t="s">
        <v>3339</v>
      </c>
      <c r="C1879" s="158"/>
      <c r="D1879" s="158"/>
      <c r="E1879" s="159"/>
      <c r="F1879" s="159"/>
      <c r="G1879" s="120">
        <f t="shared" si="66"/>
        <v>0</v>
      </c>
      <c r="H1879" s="120">
        <f t="shared" si="66"/>
        <v>0</v>
      </c>
    </row>
    <row r="1880" spans="1:8">
      <c r="A1880" s="444" t="s">
        <v>3340</v>
      </c>
      <c r="B1880" s="452" t="s">
        <v>3341</v>
      </c>
      <c r="C1880" s="158"/>
      <c r="D1880" s="158"/>
      <c r="E1880" s="159"/>
      <c r="F1880" s="159"/>
      <c r="G1880" s="120">
        <f t="shared" si="66"/>
        <v>0</v>
      </c>
      <c r="H1880" s="120">
        <f t="shared" si="66"/>
        <v>0</v>
      </c>
    </row>
    <row r="1881" spans="1:8" ht="25.5">
      <c r="A1881" s="444" t="s">
        <v>3342</v>
      </c>
      <c r="B1881" s="452" t="s">
        <v>3343</v>
      </c>
      <c r="C1881" s="158"/>
      <c r="D1881" s="158"/>
      <c r="E1881" s="159">
        <v>4</v>
      </c>
      <c r="F1881" s="159">
        <v>2</v>
      </c>
      <c r="G1881" s="120">
        <f t="shared" si="66"/>
        <v>4</v>
      </c>
      <c r="H1881" s="120">
        <f t="shared" si="66"/>
        <v>2</v>
      </c>
    </row>
    <row r="1882" spans="1:8">
      <c r="A1882" s="444" t="s">
        <v>3344</v>
      </c>
      <c r="B1882" s="452" t="s">
        <v>3345</v>
      </c>
      <c r="C1882" s="158"/>
      <c r="D1882" s="158"/>
      <c r="E1882" s="159">
        <v>24</v>
      </c>
      <c r="F1882" s="159">
        <v>22</v>
      </c>
      <c r="G1882" s="120">
        <f t="shared" si="66"/>
        <v>24</v>
      </c>
      <c r="H1882" s="120">
        <f t="shared" si="66"/>
        <v>22</v>
      </c>
    </row>
    <row r="1883" spans="1:8">
      <c r="A1883" s="444" t="s">
        <v>3346</v>
      </c>
      <c r="B1883" s="452" t="s">
        <v>3347</v>
      </c>
      <c r="C1883" s="158"/>
      <c r="D1883" s="158"/>
      <c r="E1883" s="159">
        <v>24</v>
      </c>
      <c r="F1883" s="159">
        <v>22</v>
      </c>
      <c r="G1883" s="120">
        <f t="shared" si="66"/>
        <v>24</v>
      </c>
      <c r="H1883" s="120">
        <f t="shared" si="66"/>
        <v>22</v>
      </c>
    </row>
    <row r="1884" spans="1:8">
      <c r="A1884" s="444" t="s">
        <v>2101</v>
      </c>
      <c r="B1884" s="452" t="s">
        <v>2102</v>
      </c>
      <c r="C1884" s="158"/>
      <c r="D1884" s="158"/>
      <c r="E1884" s="159">
        <v>269</v>
      </c>
      <c r="F1884" s="159">
        <v>269</v>
      </c>
      <c r="G1884" s="120">
        <f t="shared" si="66"/>
        <v>269</v>
      </c>
      <c r="H1884" s="120">
        <f t="shared" si="66"/>
        <v>269</v>
      </c>
    </row>
    <row r="1885" spans="1:8" ht="38.25">
      <c r="A1885" s="444" t="s">
        <v>2103</v>
      </c>
      <c r="B1885" s="452" t="s">
        <v>2104</v>
      </c>
      <c r="C1885" s="158"/>
      <c r="D1885" s="158"/>
      <c r="E1885" s="159">
        <v>269</v>
      </c>
      <c r="F1885" s="159">
        <v>269</v>
      </c>
      <c r="G1885" s="120">
        <f t="shared" si="66"/>
        <v>269</v>
      </c>
      <c r="H1885" s="120">
        <f t="shared" si="66"/>
        <v>269</v>
      </c>
    </row>
    <row r="1886" spans="1:8">
      <c r="A1886" s="444" t="s">
        <v>1293</v>
      </c>
      <c r="B1886" s="452" t="s">
        <v>1294</v>
      </c>
      <c r="C1886" s="158"/>
      <c r="D1886" s="158"/>
      <c r="E1886" s="159">
        <v>270</v>
      </c>
      <c r="F1886" s="159">
        <v>270</v>
      </c>
      <c r="G1886" s="120">
        <f t="shared" si="66"/>
        <v>270</v>
      </c>
      <c r="H1886" s="120">
        <f t="shared" si="66"/>
        <v>270</v>
      </c>
    </row>
    <row r="1887" spans="1:8">
      <c r="A1887" s="444" t="s">
        <v>1251</v>
      </c>
      <c r="B1887" s="452" t="s">
        <v>1252</v>
      </c>
      <c r="C1887" s="158"/>
      <c r="D1887" s="158"/>
      <c r="E1887" s="159">
        <v>270</v>
      </c>
      <c r="F1887" s="159">
        <v>270</v>
      </c>
      <c r="G1887" s="120">
        <f t="shared" si="66"/>
        <v>270</v>
      </c>
      <c r="H1887" s="120">
        <f t="shared" si="66"/>
        <v>270</v>
      </c>
    </row>
    <row r="1888" spans="1:8" ht="25.5">
      <c r="A1888" s="444" t="s">
        <v>1482</v>
      </c>
      <c r="B1888" s="452" t="s">
        <v>1580</v>
      </c>
      <c r="C1888" s="158"/>
      <c r="D1888" s="158"/>
      <c r="E1888" s="159">
        <v>278</v>
      </c>
      <c r="F1888" s="159">
        <v>300</v>
      </c>
      <c r="G1888" s="120">
        <f t="shared" si="66"/>
        <v>278</v>
      </c>
      <c r="H1888" s="120">
        <f t="shared" si="66"/>
        <v>300</v>
      </c>
    </row>
    <row r="1889" spans="1:8">
      <c r="A1889" s="444" t="s">
        <v>1486</v>
      </c>
      <c r="B1889" s="452" t="s">
        <v>1581</v>
      </c>
      <c r="C1889" s="158"/>
      <c r="D1889" s="158"/>
      <c r="E1889" s="159">
        <v>46</v>
      </c>
      <c r="F1889" s="159">
        <v>50</v>
      </c>
      <c r="G1889" s="120">
        <f t="shared" si="66"/>
        <v>46</v>
      </c>
      <c r="H1889" s="120">
        <f t="shared" si="66"/>
        <v>50</v>
      </c>
    </row>
    <row r="1890" spans="1:8">
      <c r="A1890" s="444" t="s">
        <v>1494</v>
      </c>
      <c r="B1890" s="452" t="s">
        <v>1583</v>
      </c>
      <c r="C1890" s="158"/>
      <c r="D1890" s="158"/>
      <c r="E1890" s="159">
        <v>234</v>
      </c>
      <c r="F1890" s="159">
        <v>234</v>
      </c>
      <c r="G1890" s="120">
        <f t="shared" si="66"/>
        <v>234</v>
      </c>
      <c r="H1890" s="120">
        <f t="shared" si="66"/>
        <v>234</v>
      </c>
    </row>
    <row r="1891" spans="1:8">
      <c r="A1891" s="444" t="s">
        <v>1496</v>
      </c>
      <c r="B1891" s="452" t="s">
        <v>1584</v>
      </c>
      <c r="C1891" s="158"/>
      <c r="D1891" s="158"/>
      <c r="E1891" s="159">
        <v>2</v>
      </c>
      <c r="F1891" s="159">
        <v>2</v>
      </c>
      <c r="G1891" s="120">
        <f t="shared" si="66"/>
        <v>2</v>
      </c>
      <c r="H1891" s="120">
        <f t="shared" si="66"/>
        <v>2</v>
      </c>
    </row>
    <row r="1892" spans="1:8">
      <c r="A1892" s="444" t="s">
        <v>1498</v>
      </c>
      <c r="B1892" s="452" t="s">
        <v>1585</v>
      </c>
      <c r="C1892" s="158"/>
      <c r="D1892" s="158"/>
      <c r="E1892" s="159">
        <v>3</v>
      </c>
      <c r="F1892" s="159">
        <v>3</v>
      </c>
      <c r="G1892" s="120">
        <f t="shared" si="66"/>
        <v>3</v>
      </c>
      <c r="H1892" s="120">
        <f t="shared" si="66"/>
        <v>3</v>
      </c>
    </row>
    <row r="1893" spans="1:8">
      <c r="A1893" s="444" t="s">
        <v>1500</v>
      </c>
      <c r="B1893" s="452" t="s">
        <v>1586</v>
      </c>
      <c r="C1893" s="158"/>
      <c r="D1893" s="158"/>
      <c r="E1893" s="159"/>
      <c r="F1893" s="159">
        <v>5</v>
      </c>
      <c r="G1893" s="120">
        <f t="shared" si="66"/>
        <v>0</v>
      </c>
      <c r="H1893" s="120">
        <f t="shared" si="66"/>
        <v>5</v>
      </c>
    </row>
    <row r="1894" spans="1:8">
      <c r="A1894" s="444" t="s">
        <v>1506</v>
      </c>
      <c r="B1894" s="452" t="s">
        <v>1589</v>
      </c>
      <c r="C1894" s="158"/>
      <c r="D1894" s="158"/>
      <c r="E1894" s="159">
        <v>270</v>
      </c>
      <c r="F1894" s="159">
        <v>270</v>
      </c>
      <c r="G1894" s="120">
        <f t="shared" si="66"/>
        <v>270</v>
      </c>
      <c r="H1894" s="120">
        <f t="shared" si="66"/>
        <v>270</v>
      </c>
    </row>
    <row r="1895" spans="1:8">
      <c r="A1895" s="444" t="s">
        <v>1508</v>
      </c>
      <c r="B1895" s="452" t="s">
        <v>1590</v>
      </c>
      <c r="C1895" s="158"/>
      <c r="D1895" s="158"/>
      <c r="E1895" s="159">
        <v>3</v>
      </c>
      <c r="F1895" s="159">
        <v>3</v>
      </c>
      <c r="G1895" s="120">
        <f t="shared" si="66"/>
        <v>3</v>
      </c>
      <c r="H1895" s="120">
        <f t="shared" si="66"/>
        <v>3</v>
      </c>
    </row>
    <row r="1896" spans="1:8">
      <c r="A1896" s="444" t="s">
        <v>1510</v>
      </c>
      <c r="B1896" s="452" t="s">
        <v>1591</v>
      </c>
      <c r="C1896" s="158"/>
      <c r="D1896" s="158"/>
      <c r="E1896" s="159"/>
      <c r="F1896" s="159">
        <v>5</v>
      </c>
      <c r="G1896" s="120">
        <f t="shared" si="66"/>
        <v>0</v>
      </c>
      <c r="H1896" s="120">
        <f t="shared" si="66"/>
        <v>5</v>
      </c>
    </row>
    <row r="1897" spans="1:8">
      <c r="A1897" s="444" t="s">
        <v>1512</v>
      </c>
      <c r="B1897" s="452" t="s">
        <v>1592</v>
      </c>
      <c r="C1897" s="158"/>
      <c r="D1897" s="158"/>
      <c r="E1897" s="159">
        <v>2</v>
      </c>
      <c r="F1897" s="159">
        <v>2</v>
      </c>
      <c r="G1897" s="120">
        <f t="shared" si="66"/>
        <v>2</v>
      </c>
      <c r="H1897" s="120">
        <f t="shared" si="66"/>
        <v>2</v>
      </c>
    </row>
    <row r="1898" spans="1:8">
      <c r="A1898" s="444" t="s">
        <v>1515</v>
      </c>
      <c r="B1898" s="452" t="s">
        <v>1593</v>
      </c>
      <c r="C1898" s="158"/>
      <c r="D1898" s="158"/>
      <c r="E1898" s="159"/>
      <c r="F1898" s="159">
        <v>3</v>
      </c>
      <c r="G1898" s="120">
        <f t="shared" si="66"/>
        <v>0</v>
      </c>
      <c r="H1898" s="120">
        <f t="shared" si="66"/>
        <v>3</v>
      </c>
    </row>
    <row r="1899" spans="1:8">
      <c r="A1899" s="444" t="s">
        <v>2134</v>
      </c>
      <c r="B1899" s="452" t="s">
        <v>2135</v>
      </c>
      <c r="C1899" s="158"/>
      <c r="D1899" s="158"/>
      <c r="E1899" s="159"/>
      <c r="F1899" s="159"/>
      <c r="G1899" s="120">
        <f t="shared" si="66"/>
        <v>0</v>
      </c>
      <c r="H1899" s="120">
        <f t="shared" si="66"/>
        <v>0</v>
      </c>
    </row>
    <row r="1900" spans="1:8" ht="14.25">
      <c r="A1900" s="220"/>
      <c r="B1900" s="221"/>
      <c r="C1900" s="158"/>
      <c r="D1900" s="158"/>
      <c r="E1900" s="159"/>
      <c r="F1900" s="159"/>
      <c r="G1900" s="120"/>
      <c r="H1900" s="159"/>
    </row>
    <row r="1901" spans="1:8" ht="14.25">
      <c r="A1901" s="219"/>
      <c r="B1901" s="223"/>
      <c r="C1901" s="223"/>
      <c r="D1901" s="223"/>
      <c r="E1901" s="120"/>
      <c r="F1901" s="120"/>
      <c r="G1901" s="120"/>
      <c r="H1901" s="120"/>
    </row>
    <row r="1902" spans="1:8">
      <c r="A1902" s="121"/>
      <c r="B1902" s="158"/>
      <c r="C1902" s="158"/>
      <c r="D1902" s="158"/>
      <c r="E1902" s="159"/>
      <c r="F1902" s="159"/>
      <c r="G1902" s="120"/>
      <c r="H1902" s="159"/>
    </row>
    <row r="1903" spans="1:8" ht="14.25">
      <c r="A1903" s="129" t="s">
        <v>3068</v>
      </c>
      <c r="B1903" s="226"/>
      <c r="C1903" s="226"/>
      <c r="D1903" s="226"/>
      <c r="E1903" s="226"/>
      <c r="F1903" s="226"/>
      <c r="G1903" s="226"/>
      <c r="H1903" s="227"/>
    </row>
    <row r="1904" spans="1:8" ht="14.25">
      <c r="A1904" s="219" t="s">
        <v>3069</v>
      </c>
      <c r="B1904" s="158" t="s">
        <v>3070</v>
      </c>
      <c r="C1904" s="158"/>
      <c r="D1904" s="158"/>
      <c r="E1904" s="159"/>
      <c r="F1904" s="159"/>
      <c r="G1904" s="120"/>
      <c r="H1904" s="159"/>
    </row>
    <row r="1905" spans="1:8" ht="14.25">
      <c r="A1905" s="219" t="s">
        <v>3071</v>
      </c>
      <c r="B1905" s="158" t="s">
        <v>3072</v>
      </c>
      <c r="C1905" s="158"/>
      <c r="D1905" s="158"/>
      <c r="E1905" s="159"/>
      <c r="F1905" s="159"/>
      <c r="G1905" s="120"/>
      <c r="H1905" s="159"/>
    </row>
    <row r="1906" spans="1:8" ht="14.25">
      <c r="A1906" s="219" t="s">
        <v>3073</v>
      </c>
      <c r="B1906" s="158" t="s">
        <v>3074</v>
      </c>
      <c r="C1906" s="158"/>
      <c r="D1906" s="158"/>
      <c r="E1906" s="159"/>
      <c r="F1906" s="159"/>
      <c r="G1906" s="120"/>
      <c r="H1906" s="159"/>
    </row>
    <row r="1907" spans="1:8" ht="25.5">
      <c r="A1907" s="219" t="s">
        <v>3075</v>
      </c>
      <c r="B1907" s="158" t="s">
        <v>3076</v>
      </c>
      <c r="C1907" s="158"/>
      <c r="D1907" s="158"/>
      <c r="E1907" s="159"/>
      <c r="F1907" s="159"/>
      <c r="G1907" s="120"/>
      <c r="H1907" s="159"/>
    </row>
    <row r="1908" spans="1:8" ht="14.25">
      <c r="A1908" s="219" t="s">
        <v>3077</v>
      </c>
      <c r="B1908" s="158" t="s">
        <v>3078</v>
      </c>
      <c r="C1908" s="158"/>
      <c r="D1908" s="158"/>
      <c r="E1908" s="159"/>
      <c r="F1908" s="159"/>
      <c r="G1908" s="120"/>
      <c r="H1908" s="159"/>
    </row>
    <row r="1909" spans="1:8" ht="25.5">
      <c r="A1909" s="219" t="s">
        <v>3079</v>
      </c>
      <c r="B1909" s="158" t="s">
        <v>3080</v>
      </c>
      <c r="C1909" s="158"/>
      <c r="D1909" s="158"/>
      <c r="E1909" s="159"/>
      <c r="F1909" s="159"/>
      <c r="G1909" s="120"/>
      <c r="H1909" s="159"/>
    </row>
    <row r="1910" spans="1:8" ht="51">
      <c r="A1910" s="219" t="s">
        <v>3081</v>
      </c>
      <c r="B1910" s="158" t="s">
        <v>3082</v>
      </c>
      <c r="C1910" s="158"/>
      <c r="D1910" s="158"/>
      <c r="E1910" s="159"/>
      <c r="F1910" s="159"/>
      <c r="G1910" s="120"/>
      <c r="H1910" s="159"/>
    </row>
    <row r="1911" spans="1:8" ht="51">
      <c r="A1911" s="219" t="s">
        <v>3083</v>
      </c>
      <c r="B1911" s="158" t="s">
        <v>2274</v>
      </c>
      <c r="C1911" s="158"/>
      <c r="D1911" s="158"/>
      <c r="E1911" s="159"/>
      <c r="F1911" s="159"/>
      <c r="G1911" s="120"/>
      <c r="H1911" s="159"/>
    </row>
    <row r="1912" spans="1:8" ht="25.5">
      <c r="A1912" s="219" t="s">
        <v>2275</v>
      </c>
      <c r="B1912" s="158" t="s">
        <v>2276</v>
      </c>
      <c r="C1912" s="158"/>
      <c r="D1912" s="158"/>
      <c r="E1912" s="159"/>
      <c r="F1912" s="159"/>
      <c r="G1912" s="120"/>
      <c r="H1912" s="159"/>
    </row>
    <row r="1913" spans="1:8" ht="38.25">
      <c r="A1913" s="219" t="s">
        <v>2277</v>
      </c>
      <c r="B1913" s="158" t="s">
        <v>2278</v>
      </c>
      <c r="C1913" s="158"/>
      <c r="D1913" s="158"/>
      <c r="E1913" s="159"/>
      <c r="F1913" s="159"/>
      <c r="G1913" s="120"/>
      <c r="H1913" s="159"/>
    </row>
    <row r="1914" spans="1:8" ht="76.5">
      <c r="A1914" s="219" t="s">
        <v>2279</v>
      </c>
      <c r="B1914" s="158" t="s">
        <v>2280</v>
      </c>
      <c r="C1914" s="158"/>
      <c r="D1914" s="158"/>
      <c r="E1914" s="159"/>
      <c r="F1914" s="159"/>
      <c r="G1914" s="120"/>
      <c r="H1914" s="159"/>
    </row>
    <row r="1915" spans="1:8" ht="76.5">
      <c r="A1915" s="219" t="s">
        <v>2281</v>
      </c>
      <c r="B1915" s="158" t="s">
        <v>1948</v>
      </c>
      <c r="C1915" s="158"/>
      <c r="D1915" s="158"/>
      <c r="E1915" s="159"/>
      <c r="F1915" s="159"/>
      <c r="G1915" s="120"/>
      <c r="H1915" s="159"/>
    </row>
    <row r="1916" spans="1:8">
      <c r="A1916" s="129" t="s">
        <v>1949</v>
      </c>
      <c r="B1916" s="228"/>
      <c r="C1916" s="228"/>
      <c r="D1916" s="228"/>
      <c r="E1916" s="229"/>
      <c r="F1916" s="229"/>
      <c r="G1916" s="230"/>
      <c r="H1916" s="229"/>
    </row>
    <row r="1917" spans="1:8">
      <c r="A1917" s="445" t="s">
        <v>1950</v>
      </c>
      <c r="B1917" s="446"/>
      <c r="C1917" s="449">
        <f t="shared" ref="C1917:H1917" si="67">SUM(C1726,C1691)</f>
        <v>24637</v>
      </c>
      <c r="D1917" s="449">
        <f t="shared" si="67"/>
        <v>24663</v>
      </c>
      <c r="E1917" s="449">
        <f t="shared" si="67"/>
        <v>53815</v>
      </c>
      <c r="F1917" s="449">
        <f t="shared" si="67"/>
        <v>54235</v>
      </c>
      <c r="G1917" s="449">
        <f t="shared" si="67"/>
        <v>78452</v>
      </c>
      <c r="H1917" s="449">
        <f t="shared" si="67"/>
        <v>78898</v>
      </c>
    </row>
    <row r="1918" spans="1:8" ht="12.75" customHeight="1">
      <c r="A1918" s="756" t="s">
        <v>1951</v>
      </c>
      <c r="B1918" s="756"/>
      <c r="C1918" s="756"/>
      <c r="D1918" s="756"/>
      <c r="E1918" s="756"/>
      <c r="F1918" s="756"/>
      <c r="G1918" s="756"/>
      <c r="H1918" s="756"/>
    </row>
    <row r="1919" spans="1:8" ht="12.75" customHeight="1">
      <c r="A1919" s="756" t="s">
        <v>1952</v>
      </c>
      <c r="B1919" s="756"/>
      <c r="C1919" s="756"/>
      <c r="D1919" s="756"/>
      <c r="E1919" s="756"/>
      <c r="F1919" s="756"/>
      <c r="G1919" s="756"/>
      <c r="H1919" s="756"/>
    </row>
  </sheetData>
  <sheetProtection selectLockedCells="1" selectUnlockedCells="1"/>
  <mergeCells count="99">
    <mergeCell ref="A677:H677"/>
    <mergeCell ref="A678:H678"/>
    <mergeCell ref="A623:H623"/>
    <mergeCell ref="A624:H624"/>
    <mergeCell ref="A633:A634"/>
    <mergeCell ref="B633:B634"/>
    <mergeCell ref="C633:D633"/>
    <mergeCell ref="E633:F633"/>
    <mergeCell ref="G633:H633"/>
    <mergeCell ref="A625:H625"/>
    <mergeCell ref="A548:H548"/>
    <mergeCell ref="A549:H549"/>
    <mergeCell ref="A557:A558"/>
    <mergeCell ref="B557:B558"/>
    <mergeCell ref="C557:D557"/>
    <mergeCell ref="E557:F557"/>
    <mergeCell ref="G557:H557"/>
    <mergeCell ref="A496:H496"/>
    <mergeCell ref="A497:H497"/>
    <mergeCell ref="A505:A506"/>
    <mergeCell ref="B505:B506"/>
    <mergeCell ref="C505:D505"/>
    <mergeCell ref="E505:F505"/>
    <mergeCell ref="G505:H505"/>
    <mergeCell ref="A317:H317"/>
    <mergeCell ref="A318:H318"/>
    <mergeCell ref="A326:A327"/>
    <mergeCell ref="B326:B327"/>
    <mergeCell ref="C326:D326"/>
    <mergeCell ref="E326:F326"/>
    <mergeCell ref="G326:H326"/>
    <mergeCell ref="A219:H219"/>
    <mergeCell ref="A227:A228"/>
    <mergeCell ref="B227:B228"/>
    <mergeCell ref="C227:D227"/>
    <mergeCell ref="E227:F227"/>
    <mergeCell ref="G227:H227"/>
    <mergeCell ref="A166:A167"/>
    <mergeCell ref="B166:B167"/>
    <mergeCell ref="C166:D166"/>
    <mergeCell ref="E166:F166"/>
    <mergeCell ref="G166:H166"/>
    <mergeCell ref="A218:H218"/>
    <mergeCell ref="B68:B69"/>
    <mergeCell ref="C68:D68"/>
    <mergeCell ref="E68:F68"/>
    <mergeCell ref="G68:H68"/>
    <mergeCell ref="A157:H157"/>
    <mergeCell ref="A158:H158"/>
    <mergeCell ref="C686:D686"/>
    <mergeCell ref="E686:F686"/>
    <mergeCell ref="G7:H7"/>
    <mergeCell ref="A7:A8"/>
    <mergeCell ref="B7:B8"/>
    <mergeCell ref="C7:D7"/>
    <mergeCell ref="E7:F7"/>
    <mergeCell ref="A59:H59"/>
    <mergeCell ref="A60:H60"/>
    <mergeCell ref="A68:A69"/>
    <mergeCell ref="G686:H686"/>
    <mergeCell ref="A741:H741"/>
    <mergeCell ref="A742:H742"/>
    <mergeCell ref="A750:A751"/>
    <mergeCell ref="B750:B751"/>
    <mergeCell ref="C750:D750"/>
    <mergeCell ref="E750:F750"/>
    <mergeCell ref="G750:H750"/>
    <mergeCell ref="A686:A687"/>
    <mergeCell ref="B686:B687"/>
    <mergeCell ref="A863:H863"/>
    <mergeCell ref="A864:H864"/>
    <mergeCell ref="A872:A873"/>
    <mergeCell ref="B872:B873"/>
    <mergeCell ref="C872:D872"/>
    <mergeCell ref="E872:F872"/>
    <mergeCell ref="G872:H872"/>
    <mergeCell ref="A948:H948"/>
    <mergeCell ref="A949:H949"/>
    <mergeCell ref="A957:A958"/>
    <mergeCell ref="B957:B958"/>
    <mergeCell ref="C957:D957"/>
    <mergeCell ref="E957:F957"/>
    <mergeCell ref="G957:H957"/>
    <mergeCell ref="E1689:F1689"/>
    <mergeCell ref="G1689:H1689"/>
    <mergeCell ref="A1264:A1265"/>
    <mergeCell ref="B1264:B1265"/>
    <mergeCell ref="C1264:D1264"/>
    <mergeCell ref="E1264:F1264"/>
    <mergeCell ref="A1918:H1918"/>
    <mergeCell ref="A1919:H1919"/>
    <mergeCell ref="A1255:H1255"/>
    <mergeCell ref="A1256:H1256"/>
    <mergeCell ref="G1264:H1264"/>
    <mergeCell ref="A1680:H1680"/>
    <mergeCell ref="A1681:H1681"/>
    <mergeCell ref="A1689:A1690"/>
    <mergeCell ref="B1689:B1690"/>
    <mergeCell ref="C1689:D1689"/>
  </mergeCells>
  <phoneticPr fontId="51" type="noConversion"/>
  <pageMargins left="0.2361111111111111" right="0.2361111111111111" top="0.35416666666666669" bottom="0.35416666666666669" header="0.51180555555555551" footer="0.51180555555555551"/>
  <pageSetup paperSize="9" firstPageNumber="0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193"/>
  <sheetViews>
    <sheetView view="pageBreakPreview" zoomScaleNormal="100" zoomScaleSheetLayoutView="100" workbookViewId="0">
      <selection activeCell="J16" sqref="J16"/>
    </sheetView>
  </sheetViews>
  <sheetFormatPr defaultColWidth="7.85546875" defaultRowHeight="12.75"/>
  <cols>
    <col min="1" max="1" width="7.5703125" style="232" customWidth="1"/>
    <col min="2" max="2" width="38.5703125" style="232" customWidth="1"/>
    <col min="3" max="3" width="7.140625" style="232" customWidth="1"/>
    <col min="4" max="4" width="5.7109375" style="232" customWidth="1"/>
    <col min="5" max="5" width="7.28515625" style="232" customWidth="1"/>
    <col min="6" max="6" width="5.7109375" style="232" customWidth="1"/>
    <col min="7" max="10" width="7.140625" style="232" customWidth="1"/>
    <col min="11" max="16384" width="7.85546875" style="232"/>
  </cols>
  <sheetData>
    <row r="1" spans="1:256">
      <c r="A1" s="33"/>
      <c r="B1" s="34" t="s">
        <v>2698</v>
      </c>
      <c r="C1" s="35" t="str">
        <f>[1]Kadar.ode.!C1</f>
        <v>Унети назив здравствене установе</v>
      </c>
      <c r="D1" s="36"/>
      <c r="E1" s="36"/>
      <c r="F1" s="36"/>
      <c r="G1" s="3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[1]Kadar.ode.!C2</f>
        <v>Унети матични број здравствене установе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/>
      <c r="C3" s="35"/>
      <c r="D3" s="36"/>
      <c r="E3" s="36"/>
      <c r="F3" s="36"/>
      <c r="G3" s="37"/>
      <c r="H3"/>
      <c r="I3"/>
      <c r="J3" s="23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34" customFormat="1" ht="14.25">
      <c r="A4" s="33"/>
      <c r="B4" s="34" t="s">
        <v>2704</v>
      </c>
      <c r="C4" s="3" t="s">
        <v>2690</v>
      </c>
      <c r="D4" s="4"/>
      <c r="E4" s="4"/>
      <c r="F4" s="4"/>
      <c r="G4" s="42"/>
      <c r="J4" s="235"/>
    </row>
    <row r="5" spans="1:256" ht="10.5" customHeight="1">
      <c r="A5" s="165"/>
      <c r="B5" s="236"/>
      <c r="C5"/>
      <c r="D5"/>
      <c r="E5" s="236"/>
      <c r="F5" s="237"/>
      <c r="G5" s="237"/>
      <c r="H5" s="237"/>
      <c r="I5" s="237"/>
      <c r="J5" s="237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81" customHeight="1" thickBot="1">
      <c r="A6" s="743" t="s">
        <v>3058</v>
      </c>
      <c r="B6" s="742" t="s">
        <v>3059</v>
      </c>
      <c r="C6" s="738" t="s">
        <v>1953</v>
      </c>
      <c r="D6" s="738"/>
      <c r="E6" s="738" t="s">
        <v>1954</v>
      </c>
      <c r="F6" s="738"/>
      <c r="G6" s="738" t="s">
        <v>1955</v>
      </c>
      <c r="H6" s="738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35.25" customHeight="1" thickTop="1" thickBot="1">
      <c r="A7" s="743"/>
      <c r="B7" s="742"/>
      <c r="C7" s="128" t="s">
        <v>3037</v>
      </c>
      <c r="D7" s="128" t="s">
        <v>3038</v>
      </c>
      <c r="E7" s="128" t="s">
        <v>3037</v>
      </c>
      <c r="F7" s="128" t="s">
        <v>3038</v>
      </c>
      <c r="G7" s="128" t="s">
        <v>3037</v>
      </c>
      <c r="H7" s="128" t="s">
        <v>3038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41" customFormat="1" ht="14.1" customHeight="1" thickTop="1">
      <c r="A8" s="238" t="s">
        <v>2217</v>
      </c>
      <c r="B8" s="239"/>
      <c r="C8" s="240"/>
      <c r="D8" s="240"/>
      <c r="E8" s="240"/>
      <c r="F8" s="240"/>
      <c r="G8" s="240"/>
      <c r="H8" s="240"/>
    </row>
    <row r="9" spans="1:256" ht="14.1" customHeight="1">
      <c r="A9" s="242" t="s">
        <v>1956</v>
      </c>
      <c r="B9" s="243"/>
      <c r="C9" s="414">
        <v>19296</v>
      </c>
      <c r="D9" s="414">
        <v>19300</v>
      </c>
      <c r="E9" s="414">
        <v>2889</v>
      </c>
      <c r="F9" s="414">
        <v>2900</v>
      </c>
      <c r="G9" s="414">
        <f>C9+E9</f>
        <v>22185</v>
      </c>
      <c r="H9" s="414">
        <f>D9+F9</f>
        <v>22200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4.1" customHeight="1">
      <c r="A10" s="244" t="s">
        <v>1957</v>
      </c>
      <c r="B10" s="245"/>
      <c r="C10" s="413">
        <f>SUM(C12:C64)</f>
        <v>25033</v>
      </c>
      <c r="D10" s="413">
        <f>SUM(D12:D64)</f>
        <v>25522</v>
      </c>
      <c r="E10" s="413">
        <f>SUM(E12:E64)</f>
        <v>3056</v>
      </c>
      <c r="F10" s="413">
        <f>SUM(F12:F64)</f>
        <v>3210</v>
      </c>
      <c r="G10" s="414">
        <f>C10+E10</f>
        <v>28089</v>
      </c>
      <c r="H10" s="414">
        <f>D10+F10</f>
        <v>28732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4.1" customHeight="1">
      <c r="A11" s="247"/>
      <c r="B11" s="246"/>
      <c r="C11" s="246"/>
      <c r="D11" s="246"/>
      <c r="E11" s="246"/>
      <c r="F11" s="246"/>
      <c r="G11" s="246"/>
      <c r="H11" s="246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4.1" customHeight="1">
      <c r="A12" s="405" t="s">
        <v>2218</v>
      </c>
      <c r="B12" s="406" t="s">
        <v>2219</v>
      </c>
      <c r="C12" s="246">
        <v>6</v>
      </c>
      <c r="D12" s="246">
        <v>8</v>
      </c>
      <c r="E12" s="246"/>
      <c r="F12" s="246"/>
      <c r="G12" s="190">
        <f t="shared" ref="G12:G47" si="0">C12+E12</f>
        <v>6</v>
      </c>
      <c r="H12" s="190">
        <f t="shared" ref="H12:H47" si="1">D12+F12</f>
        <v>8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4.1" customHeight="1">
      <c r="A13" s="405" t="s">
        <v>2220</v>
      </c>
      <c r="B13" s="407" t="s">
        <v>2221</v>
      </c>
      <c r="C13" s="246">
        <v>3</v>
      </c>
      <c r="D13" s="246">
        <v>4</v>
      </c>
      <c r="E13" s="246"/>
      <c r="F13" s="246"/>
      <c r="G13" s="190">
        <f t="shared" si="0"/>
        <v>3</v>
      </c>
      <c r="H13" s="190">
        <f t="shared" si="1"/>
        <v>4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4.1" customHeight="1">
      <c r="A14" s="405" t="s">
        <v>2222</v>
      </c>
      <c r="B14" s="406" t="s">
        <v>2223</v>
      </c>
      <c r="C14" s="246"/>
      <c r="D14" s="246"/>
      <c r="E14" s="246"/>
      <c r="F14" s="246"/>
      <c r="G14" s="190">
        <f t="shared" si="0"/>
        <v>0</v>
      </c>
      <c r="H14" s="190">
        <f t="shared" si="1"/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4.1" customHeight="1">
      <c r="A15" s="405" t="s">
        <v>2224</v>
      </c>
      <c r="B15" s="408" t="s">
        <v>2225</v>
      </c>
      <c r="C15" s="246">
        <v>155</v>
      </c>
      <c r="D15" s="246">
        <v>160</v>
      </c>
      <c r="E15" s="246">
        <v>5</v>
      </c>
      <c r="F15" s="246">
        <v>7</v>
      </c>
      <c r="G15" s="190">
        <f t="shared" si="0"/>
        <v>160</v>
      </c>
      <c r="H15" s="190">
        <f t="shared" si="1"/>
        <v>167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4.1" customHeight="1">
      <c r="A16" s="405" t="s">
        <v>2226</v>
      </c>
      <c r="B16" s="408" t="s">
        <v>2227</v>
      </c>
      <c r="C16" s="246">
        <v>401</v>
      </c>
      <c r="D16" s="246">
        <v>405</v>
      </c>
      <c r="E16" s="246">
        <v>12</v>
      </c>
      <c r="F16" s="246">
        <v>15</v>
      </c>
      <c r="G16" s="190">
        <f t="shared" si="0"/>
        <v>413</v>
      </c>
      <c r="H16" s="190">
        <f t="shared" si="1"/>
        <v>420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4.1" customHeight="1">
      <c r="A17" s="405" t="s">
        <v>2228</v>
      </c>
      <c r="B17" s="408" t="s">
        <v>2229</v>
      </c>
      <c r="C17" s="246">
        <v>238</v>
      </c>
      <c r="D17" s="246">
        <v>240</v>
      </c>
      <c r="E17" s="246">
        <v>7</v>
      </c>
      <c r="F17" s="246">
        <v>10</v>
      </c>
      <c r="G17" s="190">
        <f t="shared" si="0"/>
        <v>245</v>
      </c>
      <c r="H17" s="190">
        <f t="shared" si="1"/>
        <v>250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4.1" customHeight="1">
      <c r="A18" s="405" t="s">
        <v>2230</v>
      </c>
      <c r="B18" s="408" t="s">
        <v>2231</v>
      </c>
      <c r="C18" s="246">
        <v>922</v>
      </c>
      <c r="D18" s="246">
        <v>925</v>
      </c>
      <c r="E18" s="246">
        <v>12</v>
      </c>
      <c r="F18" s="246">
        <v>15</v>
      </c>
      <c r="G18" s="190">
        <f t="shared" si="0"/>
        <v>934</v>
      </c>
      <c r="H18" s="190">
        <f t="shared" si="1"/>
        <v>940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4.1" customHeight="1">
      <c r="A19" s="405" t="s">
        <v>2232</v>
      </c>
      <c r="B19" s="408" t="s">
        <v>2233</v>
      </c>
      <c r="C19" s="246">
        <v>1045</v>
      </c>
      <c r="D19" s="246">
        <v>1050</v>
      </c>
      <c r="E19" s="246">
        <v>5</v>
      </c>
      <c r="F19" s="246">
        <v>7</v>
      </c>
      <c r="G19" s="190">
        <f t="shared" si="0"/>
        <v>1050</v>
      </c>
      <c r="H19" s="190">
        <f t="shared" si="1"/>
        <v>1057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4.1" customHeight="1">
      <c r="A20" s="405" t="s">
        <v>2234</v>
      </c>
      <c r="B20" s="408" t="s">
        <v>2235</v>
      </c>
      <c r="C20" s="246">
        <v>103</v>
      </c>
      <c r="D20" s="246">
        <v>105</v>
      </c>
      <c r="E20" s="246">
        <v>21</v>
      </c>
      <c r="F20" s="246">
        <v>25</v>
      </c>
      <c r="G20" s="190">
        <f t="shared" si="0"/>
        <v>124</v>
      </c>
      <c r="H20" s="190">
        <f t="shared" si="1"/>
        <v>130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4.1" customHeight="1">
      <c r="A21" s="405" t="s">
        <v>2236</v>
      </c>
      <c r="B21" s="408" t="s">
        <v>2237</v>
      </c>
      <c r="C21" s="246">
        <v>2000</v>
      </c>
      <c r="D21" s="246">
        <v>2010</v>
      </c>
      <c r="E21" s="246">
        <v>43</v>
      </c>
      <c r="F21" s="246">
        <v>50</v>
      </c>
      <c r="G21" s="190">
        <f t="shared" si="0"/>
        <v>2043</v>
      </c>
      <c r="H21" s="190">
        <f t="shared" si="1"/>
        <v>2060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4.1" customHeight="1">
      <c r="A22" s="405" t="s">
        <v>4414</v>
      </c>
      <c r="B22" s="408" t="s">
        <v>4415</v>
      </c>
      <c r="C22" s="246">
        <v>293</v>
      </c>
      <c r="D22" s="246">
        <v>300</v>
      </c>
      <c r="E22" s="246">
        <v>21</v>
      </c>
      <c r="F22" s="246">
        <v>25</v>
      </c>
      <c r="G22" s="190">
        <f t="shared" si="0"/>
        <v>314</v>
      </c>
      <c r="H22" s="190">
        <f t="shared" si="1"/>
        <v>325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4.1" customHeight="1">
      <c r="A23" s="405" t="s">
        <v>4416</v>
      </c>
      <c r="B23" s="408" t="s">
        <v>4417</v>
      </c>
      <c r="C23" s="246">
        <v>901</v>
      </c>
      <c r="D23" s="246">
        <v>910</v>
      </c>
      <c r="E23" s="246">
        <v>9</v>
      </c>
      <c r="F23" s="246">
        <v>12</v>
      </c>
      <c r="G23" s="190">
        <f t="shared" si="0"/>
        <v>910</v>
      </c>
      <c r="H23" s="190">
        <f t="shared" si="1"/>
        <v>922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4.1" customHeight="1">
      <c r="A24" s="405" t="s">
        <v>4418</v>
      </c>
      <c r="B24" s="408" t="s">
        <v>4419</v>
      </c>
      <c r="C24" s="246">
        <v>1131</v>
      </c>
      <c r="D24" s="246">
        <v>1200</v>
      </c>
      <c r="E24" s="246">
        <v>34</v>
      </c>
      <c r="F24" s="246">
        <v>40</v>
      </c>
      <c r="G24" s="190">
        <f t="shared" si="0"/>
        <v>1165</v>
      </c>
      <c r="H24" s="190">
        <f t="shared" si="1"/>
        <v>1240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4.1" customHeight="1">
      <c r="A25" s="405" t="s">
        <v>4420</v>
      </c>
      <c r="B25" s="408" t="s">
        <v>4421</v>
      </c>
      <c r="C25" s="246">
        <v>961</v>
      </c>
      <c r="D25" s="246">
        <v>1000</v>
      </c>
      <c r="E25" s="246">
        <v>27</v>
      </c>
      <c r="F25" s="246">
        <v>30</v>
      </c>
      <c r="G25" s="190">
        <f t="shared" si="0"/>
        <v>988</v>
      </c>
      <c r="H25" s="190">
        <f t="shared" si="1"/>
        <v>1030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4.1" customHeight="1">
      <c r="A26" s="405" t="s">
        <v>4422</v>
      </c>
      <c r="B26" s="408" t="s">
        <v>4423</v>
      </c>
      <c r="C26" s="246">
        <v>23</v>
      </c>
      <c r="D26" s="246">
        <v>30</v>
      </c>
      <c r="E26" s="246">
        <v>1</v>
      </c>
      <c r="F26" s="246">
        <v>2</v>
      </c>
      <c r="G26" s="190">
        <f t="shared" si="0"/>
        <v>24</v>
      </c>
      <c r="H26" s="190">
        <f t="shared" si="1"/>
        <v>32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4.1" customHeight="1">
      <c r="A27" s="405" t="s">
        <v>4424</v>
      </c>
      <c r="B27" s="408" t="s">
        <v>337</v>
      </c>
      <c r="C27" s="246">
        <v>195</v>
      </c>
      <c r="D27" s="246">
        <v>200</v>
      </c>
      <c r="E27" s="246">
        <v>14</v>
      </c>
      <c r="F27" s="246">
        <v>20</v>
      </c>
      <c r="G27" s="190">
        <f t="shared" si="0"/>
        <v>209</v>
      </c>
      <c r="H27" s="190">
        <f t="shared" si="1"/>
        <v>220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4.1" customHeight="1">
      <c r="A28" s="405" t="s">
        <v>338</v>
      </c>
      <c r="B28" s="408" t="s">
        <v>339</v>
      </c>
      <c r="C28" s="246">
        <v>1918</v>
      </c>
      <c r="D28" s="246">
        <v>1950</v>
      </c>
      <c r="E28" s="246">
        <v>379</v>
      </c>
      <c r="F28" s="246">
        <v>400</v>
      </c>
      <c r="G28" s="190">
        <f t="shared" si="0"/>
        <v>2297</v>
      </c>
      <c r="H28" s="190">
        <f t="shared" si="1"/>
        <v>2350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4.1" customHeight="1">
      <c r="A29" s="405" t="s">
        <v>340</v>
      </c>
      <c r="B29" s="408" t="s">
        <v>341</v>
      </c>
      <c r="C29" s="246">
        <v>80</v>
      </c>
      <c r="D29" s="246">
        <v>90</v>
      </c>
      <c r="E29" s="246">
        <v>3</v>
      </c>
      <c r="F29" s="246">
        <v>4</v>
      </c>
      <c r="G29" s="190">
        <f t="shared" si="0"/>
        <v>83</v>
      </c>
      <c r="H29" s="190">
        <f t="shared" si="1"/>
        <v>94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4.1" customHeight="1">
      <c r="A30" s="405" t="s">
        <v>342</v>
      </c>
      <c r="B30" s="408" t="s">
        <v>343</v>
      </c>
      <c r="C30" s="246">
        <v>186</v>
      </c>
      <c r="D30" s="246">
        <v>200</v>
      </c>
      <c r="E30" s="246">
        <v>4</v>
      </c>
      <c r="F30" s="246">
        <v>6</v>
      </c>
      <c r="G30" s="190">
        <f t="shared" si="0"/>
        <v>190</v>
      </c>
      <c r="H30" s="190">
        <f t="shared" si="1"/>
        <v>206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4.1" customHeight="1">
      <c r="A31" s="405" t="s">
        <v>344</v>
      </c>
      <c r="B31" s="408" t="s">
        <v>345</v>
      </c>
      <c r="C31" s="246">
        <v>33</v>
      </c>
      <c r="D31" s="246">
        <v>40</v>
      </c>
      <c r="E31" s="246"/>
      <c r="F31" s="246"/>
      <c r="G31" s="190">
        <f t="shared" si="0"/>
        <v>33</v>
      </c>
      <c r="H31" s="190">
        <f t="shared" si="1"/>
        <v>40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4.1" customHeight="1">
      <c r="A32" s="405" t="s">
        <v>346</v>
      </c>
      <c r="B32" s="408" t="s">
        <v>347</v>
      </c>
      <c r="C32" s="246">
        <v>234</v>
      </c>
      <c r="D32" s="246">
        <v>240</v>
      </c>
      <c r="E32" s="246">
        <v>4</v>
      </c>
      <c r="F32" s="246">
        <v>5</v>
      </c>
      <c r="G32" s="190">
        <f t="shared" si="0"/>
        <v>238</v>
      </c>
      <c r="H32" s="190">
        <f t="shared" si="1"/>
        <v>245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4.1" customHeight="1">
      <c r="A33" s="405" t="s">
        <v>348</v>
      </c>
      <c r="B33" s="408" t="s">
        <v>349</v>
      </c>
      <c r="C33" s="246">
        <v>11</v>
      </c>
      <c r="D33" s="246">
        <v>15</v>
      </c>
      <c r="E33" s="246"/>
      <c r="F33" s="246"/>
      <c r="G33" s="190">
        <f t="shared" si="0"/>
        <v>11</v>
      </c>
      <c r="H33" s="190">
        <f t="shared" si="1"/>
        <v>15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4.1" customHeight="1">
      <c r="A34" s="405" t="s">
        <v>1726</v>
      </c>
      <c r="B34" s="408" t="s">
        <v>1727</v>
      </c>
      <c r="C34" s="246">
        <v>332</v>
      </c>
      <c r="D34" s="246">
        <v>340</v>
      </c>
      <c r="E34" s="246">
        <v>34</v>
      </c>
      <c r="F34" s="246">
        <v>40</v>
      </c>
      <c r="G34" s="190">
        <f t="shared" si="0"/>
        <v>366</v>
      </c>
      <c r="H34" s="190">
        <f t="shared" si="1"/>
        <v>380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4.1" customHeight="1">
      <c r="A35" s="405" t="s">
        <v>1728</v>
      </c>
      <c r="B35" s="408" t="s">
        <v>1729</v>
      </c>
      <c r="C35" s="246">
        <v>2741</v>
      </c>
      <c r="D35" s="246">
        <v>2800</v>
      </c>
      <c r="E35" s="246">
        <v>132</v>
      </c>
      <c r="F35" s="246">
        <v>140</v>
      </c>
      <c r="G35" s="190">
        <f t="shared" si="0"/>
        <v>2873</v>
      </c>
      <c r="H35" s="190">
        <f t="shared" si="1"/>
        <v>2940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4.1" customHeight="1">
      <c r="A36" s="405" t="s">
        <v>1730</v>
      </c>
      <c r="B36" s="408" t="s">
        <v>1731</v>
      </c>
      <c r="C36" s="246">
        <v>54</v>
      </c>
      <c r="D36" s="246">
        <v>60</v>
      </c>
      <c r="E36" s="246">
        <v>2</v>
      </c>
      <c r="F36" s="246">
        <v>3</v>
      </c>
      <c r="G36" s="190">
        <f t="shared" si="0"/>
        <v>56</v>
      </c>
      <c r="H36" s="190">
        <f t="shared" si="1"/>
        <v>63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4.1" customHeight="1">
      <c r="A37" s="405" t="s">
        <v>1732</v>
      </c>
      <c r="B37" s="408" t="s">
        <v>1733</v>
      </c>
      <c r="C37" s="246">
        <v>213</v>
      </c>
      <c r="D37" s="246">
        <v>220</v>
      </c>
      <c r="E37" s="246">
        <v>3</v>
      </c>
      <c r="F37" s="246">
        <v>4</v>
      </c>
      <c r="G37" s="190">
        <f t="shared" si="0"/>
        <v>216</v>
      </c>
      <c r="H37" s="190">
        <f t="shared" si="1"/>
        <v>224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4.1" customHeight="1">
      <c r="A38" s="405" t="s">
        <v>1734</v>
      </c>
      <c r="B38" s="408" t="s">
        <v>1735</v>
      </c>
      <c r="C38" s="246">
        <v>27</v>
      </c>
      <c r="D38" s="246">
        <v>30</v>
      </c>
      <c r="E38" s="246">
        <v>4</v>
      </c>
      <c r="F38" s="246">
        <v>5</v>
      </c>
      <c r="G38" s="190">
        <f t="shared" si="0"/>
        <v>31</v>
      </c>
      <c r="H38" s="190">
        <f t="shared" si="1"/>
        <v>35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4.1" customHeight="1">
      <c r="A39" s="405" t="s">
        <v>1736</v>
      </c>
      <c r="B39" s="408" t="s">
        <v>1737</v>
      </c>
      <c r="C39" s="246">
        <v>104</v>
      </c>
      <c r="D39" s="246">
        <v>110</v>
      </c>
      <c r="E39" s="246">
        <v>1</v>
      </c>
      <c r="F39" s="246">
        <v>2</v>
      </c>
      <c r="G39" s="190">
        <f t="shared" si="0"/>
        <v>105</v>
      </c>
      <c r="H39" s="190">
        <f t="shared" si="1"/>
        <v>112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4.1" customHeight="1">
      <c r="A40" s="405" t="s">
        <v>1738</v>
      </c>
      <c r="B40" s="408" t="s">
        <v>1739</v>
      </c>
      <c r="C40" s="246">
        <v>202</v>
      </c>
      <c r="D40" s="246">
        <v>210</v>
      </c>
      <c r="E40" s="246">
        <v>1</v>
      </c>
      <c r="F40" s="246">
        <v>2</v>
      </c>
      <c r="G40" s="190">
        <f t="shared" si="0"/>
        <v>203</v>
      </c>
      <c r="H40" s="190">
        <f t="shared" si="1"/>
        <v>212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4.1" customHeight="1">
      <c r="A41" s="405" t="s">
        <v>1740</v>
      </c>
      <c r="B41" s="408" t="s">
        <v>1741</v>
      </c>
      <c r="C41" s="246">
        <v>138</v>
      </c>
      <c r="D41" s="246">
        <v>150</v>
      </c>
      <c r="E41" s="246">
        <v>12</v>
      </c>
      <c r="F41" s="246">
        <v>15</v>
      </c>
      <c r="G41" s="190">
        <f t="shared" si="0"/>
        <v>150</v>
      </c>
      <c r="H41" s="190">
        <f t="shared" si="1"/>
        <v>165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1" customHeight="1">
      <c r="A42" s="405" t="s">
        <v>1742</v>
      </c>
      <c r="B42" s="408" t="s">
        <v>1743</v>
      </c>
      <c r="C42" s="246">
        <v>121</v>
      </c>
      <c r="D42" s="246">
        <v>130</v>
      </c>
      <c r="E42" s="246">
        <v>12</v>
      </c>
      <c r="F42" s="246">
        <v>15</v>
      </c>
      <c r="G42" s="190">
        <f t="shared" si="0"/>
        <v>133</v>
      </c>
      <c r="H42" s="190">
        <f t="shared" si="1"/>
        <v>145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1" customHeight="1">
      <c r="A43" s="405" t="s">
        <v>1744</v>
      </c>
      <c r="B43" s="408" t="s">
        <v>1745</v>
      </c>
      <c r="C43" s="246">
        <v>400</v>
      </c>
      <c r="D43" s="246">
        <v>420</v>
      </c>
      <c r="E43" s="246">
        <v>111</v>
      </c>
      <c r="F43" s="246">
        <v>120</v>
      </c>
      <c r="G43" s="190">
        <f t="shared" si="0"/>
        <v>511</v>
      </c>
      <c r="H43" s="190">
        <f t="shared" si="1"/>
        <v>540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1" customHeight="1">
      <c r="A44" s="405" t="s">
        <v>1746</v>
      </c>
      <c r="B44" s="408" t="s">
        <v>1747</v>
      </c>
      <c r="C44" s="246">
        <v>139</v>
      </c>
      <c r="D44" s="246">
        <v>160</v>
      </c>
      <c r="E44" s="246">
        <v>34</v>
      </c>
      <c r="F44" s="246">
        <v>40</v>
      </c>
      <c r="G44" s="190">
        <f t="shared" si="0"/>
        <v>173</v>
      </c>
      <c r="H44" s="190">
        <f t="shared" si="1"/>
        <v>200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1" customHeight="1">
      <c r="A45" s="405" t="s">
        <v>1748</v>
      </c>
      <c r="B45" s="408" t="s">
        <v>1749</v>
      </c>
      <c r="C45" s="246">
        <v>49</v>
      </c>
      <c r="D45" s="246">
        <v>60</v>
      </c>
      <c r="E45" s="246">
        <v>17</v>
      </c>
      <c r="F45" s="246">
        <v>20</v>
      </c>
      <c r="G45" s="190">
        <f t="shared" si="0"/>
        <v>66</v>
      </c>
      <c r="H45" s="190">
        <f t="shared" si="1"/>
        <v>80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1" customHeight="1">
      <c r="A46" s="405" t="s">
        <v>1750</v>
      </c>
      <c r="B46" s="408" t="s">
        <v>1751</v>
      </c>
      <c r="C46" s="246"/>
      <c r="D46" s="246"/>
      <c r="E46" s="246">
        <v>17</v>
      </c>
      <c r="F46" s="246">
        <v>20</v>
      </c>
      <c r="G46" s="190">
        <f t="shared" si="0"/>
        <v>17</v>
      </c>
      <c r="H46" s="190">
        <f t="shared" si="1"/>
        <v>20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1" customHeight="1">
      <c r="A47" s="405" t="s">
        <v>1752</v>
      </c>
      <c r="B47" s="408" t="s">
        <v>1753</v>
      </c>
      <c r="C47" s="246">
        <v>6391</v>
      </c>
      <c r="D47" s="246">
        <v>6400</v>
      </c>
      <c r="E47" s="246">
        <v>1882</v>
      </c>
      <c r="F47" s="246">
        <v>1900</v>
      </c>
      <c r="G47" s="190">
        <f t="shared" si="0"/>
        <v>8273</v>
      </c>
      <c r="H47" s="190">
        <f t="shared" si="1"/>
        <v>8300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1" customHeight="1">
      <c r="A48" s="405" t="s">
        <v>1754</v>
      </c>
      <c r="B48" s="408" t="s">
        <v>1755</v>
      </c>
      <c r="C48" s="246">
        <v>6</v>
      </c>
      <c r="D48" s="246">
        <v>8</v>
      </c>
      <c r="E48" s="246">
        <v>5</v>
      </c>
      <c r="F48" s="246">
        <v>7</v>
      </c>
      <c r="G48" s="190">
        <f t="shared" ref="G48:G64" si="2">C48+E48</f>
        <v>11</v>
      </c>
      <c r="H48" s="190">
        <f t="shared" ref="H48:H64" si="3">D48+F48</f>
        <v>15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1" customHeight="1">
      <c r="A49" s="405" t="s">
        <v>1756</v>
      </c>
      <c r="B49" s="408" t="s">
        <v>1757</v>
      </c>
      <c r="C49" s="246"/>
      <c r="D49" s="246"/>
      <c r="E49" s="246"/>
      <c r="F49" s="246"/>
      <c r="G49" s="190">
        <f t="shared" si="2"/>
        <v>0</v>
      </c>
      <c r="H49" s="190">
        <f t="shared" si="3"/>
        <v>0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1" customHeight="1">
      <c r="A50" s="405" t="s">
        <v>1758</v>
      </c>
      <c r="B50" s="408" t="s">
        <v>1759</v>
      </c>
      <c r="C50" s="246"/>
      <c r="D50" s="246"/>
      <c r="E50" s="246"/>
      <c r="F50" s="246"/>
      <c r="G50" s="190">
        <f t="shared" si="2"/>
        <v>0</v>
      </c>
      <c r="H50" s="190">
        <f t="shared" si="3"/>
        <v>0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1" customHeight="1">
      <c r="A51" s="409" t="s">
        <v>1760</v>
      </c>
      <c r="B51" s="410" t="s">
        <v>1761</v>
      </c>
      <c r="C51" s="246">
        <v>4</v>
      </c>
      <c r="D51" s="246">
        <v>6</v>
      </c>
      <c r="E51" s="246"/>
      <c r="F51" s="246"/>
      <c r="G51" s="190">
        <f t="shared" si="2"/>
        <v>4</v>
      </c>
      <c r="H51" s="190">
        <f t="shared" si="3"/>
        <v>6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1" customHeight="1">
      <c r="A52" s="409" t="s">
        <v>1762</v>
      </c>
      <c r="B52" s="410" t="s">
        <v>1763</v>
      </c>
      <c r="C52" s="246">
        <v>19</v>
      </c>
      <c r="D52" s="246">
        <v>25</v>
      </c>
      <c r="E52" s="246"/>
      <c r="F52" s="246"/>
      <c r="G52" s="190">
        <f t="shared" si="2"/>
        <v>19</v>
      </c>
      <c r="H52" s="190">
        <f t="shared" si="3"/>
        <v>25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1" customHeight="1">
      <c r="A53" s="409" t="s">
        <v>1764</v>
      </c>
      <c r="B53" s="410" t="s">
        <v>1765</v>
      </c>
      <c r="C53" s="246">
        <v>3</v>
      </c>
      <c r="D53" s="246">
        <v>4</v>
      </c>
      <c r="E53" s="246"/>
      <c r="F53" s="246"/>
      <c r="G53" s="190">
        <f t="shared" si="2"/>
        <v>3</v>
      </c>
      <c r="H53" s="190">
        <f t="shared" si="3"/>
        <v>4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1" customHeight="1">
      <c r="A54" s="409" t="s">
        <v>1766</v>
      </c>
      <c r="B54" s="410" t="s">
        <v>1767</v>
      </c>
      <c r="C54" s="246">
        <v>24</v>
      </c>
      <c r="D54" s="246">
        <v>30</v>
      </c>
      <c r="E54" s="246"/>
      <c r="F54" s="246"/>
      <c r="G54" s="190">
        <f t="shared" si="2"/>
        <v>24</v>
      </c>
      <c r="H54" s="190">
        <f t="shared" si="3"/>
        <v>30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1" customHeight="1">
      <c r="A55" s="409" t="s">
        <v>1768</v>
      </c>
      <c r="B55" s="410" t="s">
        <v>1769</v>
      </c>
      <c r="C55" s="246">
        <v>5</v>
      </c>
      <c r="D55" s="246">
        <v>7</v>
      </c>
      <c r="E55" s="246">
        <v>1</v>
      </c>
      <c r="F55" s="246">
        <v>2</v>
      </c>
      <c r="G55" s="190">
        <f t="shared" si="2"/>
        <v>6</v>
      </c>
      <c r="H55" s="190">
        <f t="shared" si="3"/>
        <v>9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1" customHeight="1">
      <c r="A56" s="409" t="s">
        <v>1770</v>
      </c>
      <c r="B56" s="410" t="s">
        <v>1771</v>
      </c>
      <c r="C56" s="246">
        <v>12</v>
      </c>
      <c r="D56" s="246">
        <v>15</v>
      </c>
      <c r="E56" s="246"/>
      <c r="F56" s="246"/>
      <c r="G56" s="190">
        <f t="shared" si="2"/>
        <v>12</v>
      </c>
      <c r="H56" s="190">
        <f t="shared" si="3"/>
        <v>15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1" customHeight="1">
      <c r="A57" s="409" t="s">
        <v>1772</v>
      </c>
      <c r="B57" s="410" t="s">
        <v>1773</v>
      </c>
      <c r="C57" s="246">
        <v>5</v>
      </c>
      <c r="D57" s="246">
        <v>7</v>
      </c>
      <c r="E57" s="246"/>
      <c r="F57" s="246"/>
      <c r="G57" s="190">
        <f t="shared" si="2"/>
        <v>5</v>
      </c>
      <c r="H57" s="190">
        <f t="shared" si="3"/>
        <v>7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1" customHeight="1">
      <c r="A58" s="409" t="s">
        <v>1774</v>
      </c>
      <c r="B58" s="410" t="s">
        <v>1775</v>
      </c>
      <c r="C58" s="246">
        <v>2</v>
      </c>
      <c r="D58" s="246">
        <v>3</v>
      </c>
      <c r="E58" s="246"/>
      <c r="F58" s="246"/>
      <c r="G58" s="190">
        <f t="shared" si="2"/>
        <v>2</v>
      </c>
      <c r="H58" s="190">
        <f t="shared" si="3"/>
        <v>3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1" customHeight="1">
      <c r="A59" s="409" t="s">
        <v>1776</v>
      </c>
      <c r="B59" s="410" t="s">
        <v>1777</v>
      </c>
      <c r="C59" s="246">
        <v>4</v>
      </c>
      <c r="D59" s="246">
        <v>5</v>
      </c>
      <c r="E59" s="246"/>
      <c r="F59" s="246"/>
      <c r="G59" s="190">
        <f t="shared" si="2"/>
        <v>4</v>
      </c>
      <c r="H59" s="190">
        <f t="shared" si="3"/>
        <v>5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1" customHeight="1">
      <c r="A60" s="409" t="s">
        <v>1778</v>
      </c>
      <c r="B60" s="410" t="s">
        <v>1779</v>
      </c>
      <c r="C60" s="246">
        <v>482</v>
      </c>
      <c r="D60" s="246">
        <v>490</v>
      </c>
      <c r="E60" s="246">
        <v>55</v>
      </c>
      <c r="F60" s="246">
        <v>60</v>
      </c>
      <c r="G60" s="190">
        <f t="shared" si="2"/>
        <v>537</v>
      </c>
      <c r="H60" s="190">
        <f t="shared" si="3"/>
        <v>550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1" customHeight="1">
      <c r="A61" s="409" t="s">
        <v>1780</v>
      </c>
      <c r="B61" s="410" t="s">
        <v>1781</v>
      </c>
      <c r="C61" s="246">
        <v>1209</v>
      </c>
      <c r="D61" s="246">
        <v>1220</v>
      </c>
      <c r="E61" s="246">
        <v>72</v>
      </c>
      <c r="F61" s="246">
        <v>80</v>
      </c>
      <c r="G61" s="190">
        <f t="shared" si="2"/>
        <v>1281</v>
      </c>
      <c r="H61" s="190">
        <f t="shared" si="3"/>
        <v>1300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1" customHeight="1">
      <c r="A62" s="409" t="s">
        <v>1782</v>
      </c>
      <c r="B62" s="410" t="s">
        <v>1783</v>
      </c>
      <c r="C62" s="246">
        <v>1398</v>
      </c>
      <c r="D62" s="246">
        <v>1410</v>
      </c>
      <c r="E62" s="246">
        <v>59</v>
      </c>
      <c r="F62" s="246">
        <v>60</v>
      </c>
      <c r="G62" s="190">
        <f t="shared" si="2"/>
        <v>1457</v>
      </c>
      <c r="H62" s="190">
        <f t="shared" si="3"/>
        <v>1470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1" customHeight="1">
      <c r="A63" s="409" t="s">
        <v>1738</v>
      </c>
      <c r="B63" s="410" t="s">
        <v>1784</v>
      </c>
      <c r="C63" s="246"/>
      <c r="D63" s="246"/>
      <c r="E63" s="246"/>
      <c r="F63" s="246"/>
      <c r="G63" s="190">
        <f t="shared" si="2"/>
        <v>0</v>
      </c>
      <c r="H63" s="190">
        <f t="shared" si="3"/>
        <v>0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4.1" customHeight="1">
      <c r="A64" s="409" t="s">
        <v>1785</v>
      </c>
      <c r="B64" s="410" t="s">
        <v>1786</v>
      </c>
      <c r="C64" s="246">
        <v>110</v>
      </c>
      <c r="D64" s="246">
        <v>120</v>
      </c>
      <c r="E64" s="246">
        <v>1</v>
      </c>
      <c r="F64" s="246">
        <v>2</v>
      </c>
      <c r="G64" s="190">
        <f t="shared" si="2"/>
        <v>111</v>
      </c>
      <c r="H64" s="190">
        <f t="shared" si="3"/>
        <v>122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4.1" customHeight="1">
      <c r="A65" s="247"/>
      <c r="B65" s="246"/>
      <c r="C65" s="246"/>
      <c r="D65" s="246"/>
      <c r="E65" s="246"/>
      <c r="F65" s="246"/>
      <c r="G65" s="246"/>
      <c r="H65" s="246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4.1" customHeight="1">
      <c r="A66" s="247"/>
      <c r="B66" s="246"/>
      <c r="C66" s="246"/>
      <c r="D66" s="246"/>
      <c r="E66" s="246"/>
      <c r="F66" s="246"/>
      <c r="G66" s="246"/>
      <c r="H66" s="24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4.1" customHeight="1">
      <c r="A67" s="248" t="s">
        <v>1958</v>
      </c>
      <c r="B67" s="249"/>
      <c r="C67" s="246"/>
      <c r="D67" s="246"/>
      <c r="E67" s="246"/>
      <c r="F67" s="246"/>
      <c r="G67" s="246"/>
      <c r="H67" s="246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4.1" customHeight="1">
      <c r="A68" s="247" t="s">
        <v>1959</v>
      </c>
      <c r="B68" s="246" t="s">
        <v>1960</v>
      </c>
      <c r="C68" s="246"/>
      <c r="D68" s="246"/>
      <c r="E68" s="246"/>
      <c r="F68" s="246"/>
      <c r="G68" s="246"/>
      <c r="H68" s="246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4.1" customHeight="1">
      <c r="A69" s="190"/>
      <c r="B69" s="246"/>
      <c r="C69" s="246"/>
      <c r="D69" s="246"/>
      <c r="E69" s="246"/>
      <c r="F69" s="246"/>
      <c r="G69" s="246"/>
      <c r="H69" s="246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4.1" customHeight="1">
      <c r="A70" s="242"/>
      <c r="B70" s="243"/>
      <c r="C70" s="246"/>
      <c r="D70" s="246"/>
      <c r="E70" s="246"/>
      <c r="F70" s="246"/>
      <c r="G70" s="246"/>
      <c r="H70" s="246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14.1" customHeight="1">
      <c r="A71" s="242" t="s">
        <v>1787</v>
      </c>
      <c r="B71" s="250"/>
      <c r="C71" s="251"/>
      <c r="D71" s="251"/>
      <c r="E71" s="251"/>
      <c r="F71" s="251"/>
      <c r="G71" s="251"/>
      <c r="H71" s="25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4.1" customHeight="1">
      <c r="A72" s="242" t="s">
        <v>1956</v>
      </c>
      <c r="B72" s="243"/>
      <c r="C72" s="413">
        <v>9875</v>
      </c>
      <c r="D72" s="413">
        <v>9900</v>
      </c>
      <c r="E72" s="413">
        <v>663</v>
      </c>
      <c r="F72" s="413">
        <v>670</v>
      </c>
      <c r="G72" s="414">
        <f>C72+E72</f>
        <v>10538</v>
      </c>
      <c r="H72" s="414">
        <f>D72+F72</f>
        <v>10570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s="241" customFormat="1" ht="14.1" customHeight="1">
      <c r="A73" s="244" t="s">
        <v>1957</v>
      </c>
      <c r="B73" s="245"/>
      <c r="C73" s="413">
        <f>SUM(C75:C100)</f>
        <v>9918</v>
      </c>
      <c r="D73" s="413">
        <f>SUM(D75:D100)</f>
        <v>10086</v>
      </c>
      <c r="E73" s="413">
        <f>SUM(E75:E100)</f>
        <v>1218</v>
      </c>
      <c r="F73" s="413">
        <f>SUM(F75:F100)</f>
        <v>1279</v>
      </c>
      <c r="G73" s="414">
        <f>C73+E73</f>
        <v>11136</v>
      </c>
      <c r="H73" s="414">
        <f>D73+F73</f>
        <v>11365</v>
      </c>
    </row>
    <row r="74" spans="1:256" ht="14.1" customHeight="1">
      <c r="A74" s="252"/>
      <c r="B74" s="246"/>
      <c r="C74" s="246"/>
      <c r="D74" s="246"/>
      <c r="E74" s="246"/>
      <c r="F74" s="246"/>
      <c r="G74" s="246"/>
      <c r="H74" s="246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14.1" customHeight="1">
      <c r="A75" s="411" t="s">
        <v>1788</v>
      </c>
      <c r="B75" s="408" t="s">
        <v>1789</v>
      </c>
      <c r="C75" s="246">
        <v>1195</v>
      </c>
      <c r="D75" s="246">
        <v>1200</v>
      </c>
      <c r="E75" s="246">
        <v>94</v>
      </c>
      <c r="F75" s="246">
        <v>100</v>
      </c>
      <c r="G75" s="190">
        <f t="shared" ref="G75:G100" si="4">C75+E75</f>
        <v>1289</v>
      </c>
      <c r="H75" s="190">
        <f t="shared" ref="H75:H100" si="5">D75+F75</f>
        <v>1300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14.1" customHeight="1">
      <c r="A76" s="411" t="s">
        <v>1790</v>
      </c>
      <c r="B76" s="408" t="s">
        <v>1791</v>
      </c>
      <c r="C76" s="246">
        <v>1</v>
      </c>
      <c r="D76" s="246">
        <v>2</v>
      </c>
      <c r="E76" s="246"/>
      <c r="F76" s="246"/>
      <c r="G76" s="190">
        <f t="shared" si="4"/>
        <v>1</v>
      </c>
      <c r="H76" s="190">
        <f t="shared" si="5"/>
        <v>2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14.1" customHeight="1">
      <c r="A77" s="411" t="s">
        <v>1961</v>
      </c>
      <c r="B77" s="408" t="s">
        <v>1792</v>
      </c>
      <c r="C77" s="246">
        <v>3056</v>
      </c>
      <c r="D77" s="246">
        <v>3100</v>
      </c>
      <c r="E77" s="246">
        <v>58</v>
      </c>
      <c r="F77" s="246">
        <v>60</v>
      </c>
      <c r="G77" s="190">
        <f t="shared" si="4"/>
        <v>3114</v>
      </c>
      <c r="H77" s="190">
        <f t="shared" si="5"/>
        <v>3160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14.1" customHeight="1">
      <c r="A78" s="411" t="s">
        <v>1793</v>
      </c>
      <c r="B78" s="408" t="s">
        <v>1794</v>
      </c>
      <c r="C78" s="246">
        <v>4252</v>
      </c>
      <c r="D78" s="246">
        <v>4300</v>
      </c>
      <c r="E78" s="246">
        <v>765</v>
      </c>
      <c r="F78" s="246">
        <v>800</v>
      </c>
      <c r="G78" s="190">
        <f t="shared" si="4"/>
        <v>5017</v>
      </c>
      <c r="H78" s="190">
        <f t="shared" si="5"/>
        <v>5100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14.1" customHeight="1">
      <c r="A79" s="411" t="s">
        <v>1795</v>
      </c>
      <c r="B79" s="408" t="s">
        <v>1796</v>
      </c>
      <c r="C79" s="246">
        <v>877</v>
      </c>
      <c r="D79" s="246">
        <v>890</v>
      </c>
      <c r="E79" s="246">
        <v>5</v>
      </c>
      <c r="F79" s="246">
        <v>7</v>
      </c>
      <c r="G79" s="190">
        <f t="shared" si="4"/>
        <v>882</v>
      </c>
      <c r="H79" s="190">
        <f t="shared" si="5"/>
        <v>897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4.1" customHeight="1">
      <c r="A80" s="411" t="s">
        <v>1797</v>
      </c>
      <c r="B80" s="408" t="s">
        <v>1798</v>
      </c>
      <c r="C80" s="246">
        <v>29</v>
      </c>
      <c r="D80" s="246">
        <v>35</v>
      </c>
      <c r="E80" s="246">
        <v>2</v>
      </c>
      <c r="F80" s="246">
        <v>3</v>
      </c>
      <c r="G80" s="190">
        <f t="shared" si="4"/>
        <v>31</v>
      </c>
      <c r="H80" s="190">
        <f t="shared" si="5"/>
        <v>38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4.1" customHeight="1">
      <c r="A81" s="411" t="s">
        <v>1799</v>
      </c>
      <c r="B81" s="408" t="s">
        <v>1800</v>
      </c>
      <c r="C81" s="246">
        <v>16</v>
      </c>
      <c r="D81" s="246">
        <v>20</v>
      </c>
      <c r="E81" s="246">
        <v>3</v>
      </c>
      <c r="F81" s="246">
        <v>4</v>
      </c>
      <c r="G81" s="190">
        <f t="shared" si="4"/>
        <v>19</v>
      </c>
      <c r="H81" s="190">
        <f t="shared" si="5"/>
        <v>24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14.1" customHeight="1">
      <c r="A82" s="411" t="s">
        <v>1801</v>
      </c>
      <c r="B82" s="408" t="s">
        <v>3169</v>
      </c>
      <c r="C82" s="246">
        <v>99</v>
      </c>
      <c r="D82" s="246">
        <v>110</v>
      </c>
      <c r="E82" s="246">
        <v>10</v>
      </c>
      <c r="F82" s="246">
        <v>12</v>
      </c>
      <c r="G82" s="190">
        <f t="shared" si="4"/>
        <v>109</v>
      </c>
      <c r="H82" s="190">
        <f t="shared" si="5"/>
        <v>122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14.1" customHeight="1">
      <c r="A83" s="411" t="s">
        <v>3170</v>
      </c>
      <c r="B83" s="408" t="s">
        <v>3171</v>
      </c>
      <c r="C83" s="246">
        <v>18</v>
      </c>
      <c r="D83" s="246">
        <v>25</v>
      </c>
      <c r="E83" s="246">
        <v>4</v>
      </c>
      <c r="F83" s="246">
        <v>5</v>
      </c>
      <c r="G83" s="190">
        <f t="shared" si="4"/>
        <v>22</v>
      </c>
      <c r="H83" s="190">
        <f t="shared" si="5"/>
        <v>30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14.1" customHeight="1">
      <c r="A84" s="411" t="s">
        <v>3172</v>
      </c>
      <c r="B84" s="408" t="s">
        <v>3173</v>
      </c>
      <c r="C84" s="246">
        <v>44</v>
      </c>
      <c r="D84" s="246">
        <v>50</v>
      </c>
      <c r="E84" s="246">
        <v>6</v>
      </c>
      <c r="F84" s="246">
        <v>7</v>
      </c>
      <c r="G84" s="190">
        <f t="shared" si="4"/>
        <v>50</v>
      </c>
      <c r="H84" s="190">
        <f t="shared" si="5"/>
        <v>57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t="14.1" customHeight="1">
      <c r="A85" s="411" t="s">
        <v>3174</v>
      </c>
      <c r="B85" s="408" t="s">
        <v>3175</v>
      </c>
      <c r="C85" s="246">
        <v>16</v>
      </c>
      <c r="D85" s="246">
        <v>20</v>
      </c>
      <c r="E85" s="246">
        <v>3</v>
      </c>
      <c r="F85" s="246">
        <v>4</v>
      </c>
      <c r="G85" s="190">
        <f t="shared" si="4"/>
        <v>19</v>
      </c>
      <c r="H85" s="190">
        <f t="shared" si="5"/>
        <v>24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4.1" customHeight="1">
      <c r="A86" s="411" t="s">
        <v>1795</v>
      </c>
      <c r="B86" s="408" t="s">
        <v>1796</v>
      </c>
      <c r="C86" s="246"/>
      <c r="D86" s="246"/>
      <c r="E86" s="246"/>
      <c r="F86" s="246"/>
      <c r="G86" s="190">
        <f t="shared" si="4"/>
        <v>0</v>
      </c>
      <c r="H86" s="190">
        <f t="shared" si="5"/>
        <v>0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4.1" customHeight="1">
      <c r="A87" s="411" t="s">
        <v>1797</v>
      </c>
      <c r="B87" s="408" t="s">
        <v>1798</v>
      </c>
      <c r="C87" s="246"/>
      <c r="D87" s="246"/>
      <c r="E87" s="246"/>
      <c r="F87" s="246"/>
      <c r="G87" s="190">
        <f t="shared" si="4"/>
        <v>0</v>
      </c>
      <c r="H87" s="190">
        <f t="shared" si="5"/>
        <v>0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4.1" customHeight="1">
      <c r="A88" s="409" t="s">
        <v>3176</v>
      </c>
      <c r="B88" s="412" t="s">
        <v>3177</v>
      </c>
      <c r="C88" s="246"/>
      <c r="D88" s="246"/>
      <c r="E88" s="246"/>
      <c r="F88" s="246"/>
      <c r="G88" s="190">
        <f t="shared" si="4"/>
        <v>0</v>
      </c>
      <c r="H88" s="190">
        <f t="shared" si="5"/>
        <v>0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4.1" customHeight="1">
      <c r="A89" s="409" t="s">
        <v>3178</v>
      </c>
      <c r="B89" s="412" t="s">
        <v>3179</v>
      </c>
      <c r="C89" s="246">
        <v>189</v>
      </c>
      <c r="D89" s="246">
        <v>200</v>
      </c>
      <c r="E89" s="246">
        <v>227</v>
      </c>
      <c r="F89" s="246">
        <v>230</v>
      </c>
      <c r="G89" s="190">
        <f t="shared" si="4"/>
        <v>416</v>
      </c>
      <c r="H89" s="190">
        <f t="shared" si="5"/>
        <v>430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4.1" customHeight="1">
      <c r="A90" s="409" t="s">
        <v>3180</v>
      </c>
      <c r="B90" s="412" t="s">
        <v>3181</v>
      </c>
      <c r="C90" s="246"/>
      <c r="D90" s="246"/>
      <c r="E90" s="246"/>
      <c r="F90" s="246"/>
      <c r="G90" s="190">
        <f t="shared" si="4"/>
        <v>0</v>
      </c>
      <c r="H90" s="190">
        <f t="shared" si="5"/>
        <v>0</v>
      </c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4.1" customHeight="1">
      <c r="A91" s="409" t="s">
        <v>3182</v>
      </c>
      <c r="B91" s="412" t="s">
        <v>3183</v>
      </c>
      <c r="C91" s="246">
        <v>16</v>
      </c>
      <c r="D91" s="246">
        <v>20</v>
      </c>
      <c r="E91" s="246">
        <v>32</v>
      </c>
      <c r="F91" s="246">
        <v>35</v>
      </c>
      <c r="G91" s="190">
        <f t="shared" si="4"/>
        <v>48</v>
      </c>
      <c r="H91" s="190">
        <f t="shared" si="5"/>
        <v>55</v>
      </c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14.1" customHeight="1">
      <c r="A92" s="409" t="s">
        <v>3184</v>
      </c>
      <c r="B92" s="412" t="s">
        <v>3185</v>
      </c>
      <c r="C92" s="246"/>
      <c r="D92" s="246"/>
      <c r="E92" s="246"/>
      <c r="F92" s="246"/>
      <c r="G92" s="190">
        <f t="shared" si="4"/>
        <v>0</v>
      </c>
      <c r="H92" s="190">
        <f t="shared" si="5"/>
        <v>0</v>
      </c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14.1" customHeight="1">
      <c r="A93" s="409" t="s">
        <v>3186</v>
      </c>
      <c r="B93" s="412" t="s">
        <v>4321</v>
      </c>
      <c r="C93" s="246"/>
      <c r="D93" s="246"/>
      <c r="E93" s="246"/>
      <c r="F93" s="246"/>
      <c r="G93" s="190">
        <f t="shared" si="4"/>
        <v>0</v>
      </c>
      <c r="H93" s="190">
        <f t="shared" si="5"/>
        <v>0</v>
      </c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14.1" customHeight="1">
      <c r="A94" s="409" t="s">
        <v>4322</v>
      </c>
      <c r="B94" s="412" t="s">
        <v>4323</v>
      </c>
      <c r="C94" s="246"/>
      <c r="D94" s="246"/>
      <c r="E94" s="246"/>
      <c r="F94" s="246"/>
      <c r="G94" s="190">
        <f t="shared" si="4"/>
        <v>0</v>
      </c>
      <c r="H94" s="190">
        <f t="shared" si="5"/>
        <v>0</v>
      </c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14.1" customHeight="1">
      <c r="A95" s="409" t="s">
        <v>4324</v>
      </c>
      <c r="B95" s="412" t="s">
        <v>4325</v>
      </c>
      <c r="C95" s="246"/>
      <c r="D95" s="246"/>
      <c r="E95" s="246"/>
      <c r="F95" s="246"/>
      <c r="G95" s="190">
        <f t="shared" si="4"/>
        <v>0</v>
      </c>
      <c r="H95" s="190">
        <f t="shared" si="5"/>
        <v>0</v>
      </c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14.1" customHeight="1">
      <c r="A96" s="409" t="s">
        <v>4326</v>
      </c>
      <c r="B96" s="412" t="s">
        <v>4327</v>
      </c>
      <c r="C96" s="246"/>
      <c r="D96" s="246"/>
      <c r="E96" s="246"/>
      <c r="F96" s="246"/>
      <c r="G96" s="190">
        <f t="shared" si="4"/>
        <v>0</v>
      </c>
      <c r="H96" s="190">
        <f t="shared" si="5"/>
        <v>0</v>
      </c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14.1" customHeight="1">
      <c r="A97" s="409" t="s">
        <v>4328</v>
      </c>
      <c r="B97" s="412" t="s">
        <v>4329</v>
      </c>
      <c r="C97" s="246">
        <v>98</v>
      </c>
      <c r="D97" s="246">
        <v>100</v>
      </c>
      <c r="E97" s="246">
        <v>7</v>
      </c>
      <c r="F97" s="246">
        <v>9</v>
      </c>
      <c r="G97" s="190">
        <f t="shared" si="4"/>
        <v>105</v>
      </c>
      <c r="H97" s="190">
        <f t="shared" si="5"/>
        <v>109</v>
      </c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14.1" customHeight="1">
      <c r="A98" s="409" t="s">
        <v>4330</v>
      </c>
      <c r="B98" s="412" t="s">
        <v>4331</v>
      </c>
      <c r="C98" s="246">
        <v>3</v>
      </c>
      <c r="D98" s="246">
        <v>4</v>
      </c>
      <c r="E98" s="246">
        <v>2</v>
      </c>
      <c r="F98" s="246">
        <v>3</v>
      </c>
      <c r="G98" s="190">
        <f t="shared" si="4"/>
        <v>5</v>
      </c>
      <c r="H98" s="190">
        <f t="shared" si="5"/>
        <v>7</v>
      </c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14.1" customHeight="1">
      <c r="A99" s="409" t="s">
        <v>4332</v>
      </c>
      <c r="B99" s="412" t="s">
        <v>4333</v>
      </c>
      <c r="C99" s="246">
        <v>9</v>
      </c>
      <c r="D99" s="246">
        <v>10</v>
      </c>
      <c r="E99" s="246"/>
      <c r="F99" s="246"/>
      <c r="G99" s="190">
        <f t="shared" si="4"/>
        <v>9</v>
      </c>
      <c r="H99" s="190">
        <f t="shared" si="5"/>
        <v>10</v>
      </c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14.1" customHeight="1">
      <c r="A100" s="405" t="s">
        <v>1961</v>
      </c>
      <c r="B100" s="407" t="s">
        <v>1962</v>
      </c>
      <c r="C100" s="246"/>
      <c r="D100" s="246"/>
      <c r="E100" s="246"/>
      <c r="F100" s="246"/>
      <c r="G100" s="190">
        <f t="shared" si="4"/>
        <v>0</v>
      </c>
      <c r="H100" s="190">
        <f t="shared" si="5"/>
        <v>0</v>
      </c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14.1" customHeight="1">
      <c r="A101" s="252"/>
      <c r="B101" s="246"/>
      <c r="C101" s="246"/>
      <c r="D101" s="246"/>
      <c r="E101" s="246"/>
      <c r="F101" s="246"/>
      <c r="G101" s="246"/>
      <c r="H101" s="246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14.1" customHeight="1">
      <c r="A102" s="252"/>
      <c r="B102" s="246"/>
      <c r="C102" s="246"/>
      <c r="D102" s="246"/>
      <c r="E102" s="246"/>
      <c r="F102" s="246"/>
      <c r="G102" s="246"/>
      <c r="H102" s="246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4.1" customHeight="1">
      <c r="A103" s="248" t="s">
        <v>1958</v>
      </c>
      <c r="B103" s="249"/>
      <c r="C103" s="246"/>
      <c r="D103" s="246"/>
      <c r="E103" s="246"/>
      <c r="F103" s="246"/>
      <c r="G103" s="246"/>
      <c r="H103" s="246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14.1" customHeight="1">
      <c r="A104" s="252" t="s">
        <v>1961</v>
      </c>
      <c r="B104" s="246" t="s">
        <v>1962</v>
      </c>
      <c r="C104" s="246"/>
      <c r="D104" s="246"/>
      <c r="E104" s="246"/>
      <c r="F104" s="246"/>
      <c r="G104" s="246"/>
      <c r="H104" s="246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4.1" customHeight="1">
      <c r="A105" s="252"/>
      <c r="B105" s="246"/>
      <c r="C105" s="246"/>
      <c r="D105" s="246"/>
      <c r="E105" s="246"/>
      <c r="F105" s="246"/>
      <c r="G105" s="246"/>
      <c r="H105" s="246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4.1" customHeight="1">
      <c r="A106" s="252"/>
      <c r="B106" s="246"/>
      <c r="C106" s="246"/>
      <c r="D106" s="246"/>
      <c r="E106" s="246"/>
      <c r="F106" s="246"/>
      <c r="G106" s="246"/>
      <c r="H106" s="24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4.1" customHeight="1">
      <c r="A107" s="242" t="s">
        <v>4334</v>
      </c>
      <c r="B107" s="250"/>
      <c r="C107" s="251"/>
      <c r="D107" s="251"/>
      <c r="E107" s="251"/>
      <c r="F107" s="251"/>
      <c r="G107" s="251"/>
      <c r="H107" s="251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4.1" customHeight="1">
      <c r="A108" s="242" t="s">
        <v>1956</v>
      </c>
      <c r="B108" s="243"/>
      <c r="C108" s="413">
        <v>1347</v>
      </c>
      <c r="D108" s="413">
        <v>1350</v>
      </c>
      <c r="E108" s="413">
        <v>606</v>
      </c>
      <c r="F108" s="413">
        <v>610</v>
      </c>
      <c r="G108" s="414">
        <f>C108+E108</f>
        <v>1953</v>
      </c>
      <c r="H108" s="414">
        <f>D108+F108</f>
        <v>1960</v>
      </c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41" customFormat="1" ht="14.1" customHeight="1">
      <c r="A109" s="244" t="s">
        <v>1957</v>
      </c>
      <c r="B109" s="245"/>
      <c r="C109" s="413">
        <f>SUM(C111:C123)</f>
        <v>1509</v>
      </c>
      <c r="D109" s="413">
        <f>SUM(D111:D123)</f>
        <v>1573</v>
      </c>
      <c r="E109" s="413">
        <f>SUM(E111:E123)</f>
        <v>780</v>
      </c>
      <c r="F109" s="413">
        <f>SUM(F111:F123)</f>
        <v>828</v>
      </c>
      <c r="G109" s="414">
        <f>C109+E109</f>
        <v>2289</v>
      </c>
      <c r="H109" s="414">
        <f>D109+F109</f>
        <v>2401</v>
      </c>
    </row>
    <row r="110" spans="1:256" s="241" customFormat="1" ht="14.1" customHeight="1">
      <c r="A110" s="253"/>
      <c r="B110" s="254"/>
      <c r="C110" s="246"/>
      <c r="D110" s="246"/>
      <c r="E110" s="246"/>
      <c r="F110" s="246"/>
      <c r="G110" s="246"/>
      <c r="H110" s="246"/>
    </row>
    <row r="111" spans="1:256" s="241" customFormat="1" ht="14.1" customHeight="1">
      <c r="A111" s="411" t="s">
        <v>4335</v>
      </c>
      <c r="B111" s="408" t="s">
        <v>4336</v>
      </c>
      <c r="C111" s="246"/>
      <c r="D111" s="246"/>
      <c r="E111" s="246"/>
      <c r="F111" s="246"/>
      <c r="G111" s="190">
        <f t="shared" ref="G111:G123" si="6">C111+E111</f>
        <v>0</v>
      </c>
      <c r="H111" s="190">
        <f t="shared" ref="H111:H123" si="7">D111+F111</f>
        <v>0</v>
      </c>
    </row>
    <row r="112" spans="1:256" s="241" customFormat="1" ht="14.1" customHeight="1">
      <c r="A112" s="411" t="s">
        <v>4337</v>
      </c>
      <c r="B112" s="408" t="s">
        <v>4338</v>
      </c>
      <c r="C112" s="246">
        <v>692</v>
      </c>
      <c r="D112" s="246">
        <v>700</v>
      </c>
      <c r="E112" s="246">
        <v>252</v>
      </c>
      <c r="F112" s="246">
        <v>260</v>
      </c>
      <c r="G112" s="190">
        <f t="shared" si="6"/>
        <v>944</v>
      </c>
      <c r="H112" s="190">
        <f t="shared" si="7"/>
        <v>960</v>
      </c>
    </row>
    <row r="113" spans="1:8" s="241" customFormat="1" ht="14.1" customHeight="1">
      <c r="A113" s="411" t="s">
        <v>4339</v>
      </c>
      <c r="B113" s="408" t="s">
        <v>4340</v>
      </c>
      <c r="C113" s="246"/>
      <c r="D113" s="246"/>
      <c r="E113" s="246"/>
      <c r="F113" s="246"/>
      <c r="G113" s="190">
        <f t="shared" si="6"/>
        <v>0</v>
      </c>
      <c r="H113" s="190">
        <f t="shared" si="7"/>
        <v>0</v>
      </c>
    </row>
    <row r="114" spans="1:8" s="241" customFormat="1" ht="14.1" customHeight="1">
      <c r="A114" s="411" t="s">
        <v>4341</v>
      </c>
      <c r="B114" s="408" t="s">
        <v>4342</v>
      </c>
      <c r="C114" s="246">
        <v>24</v>
      </c>
      <c r="D114" s="246">
        <v>30</v>
      </c>
      <c r="E114" s="246">
        <v>21</v>
      </c>
      <c r="F114" s="246">
        <v>25</v>
      </c>
      <c r="G114" s="190">
        <f t="shared" si="6"/>
        <v>45</v>
      </c>
      <c r="H114" s="190">
        <f t="shared" si="7"/>
        <v>55</v>
      </c>
    </row>
    <row r="115" spans="1:8" s="241" customFormat="1" ht="14.1" customHeight="1">
      <c r="A115" s="411" t="s">
        <v>4343</v>
      </c>
      <c r="B115" s="408" t="s">
        <v>4344</v>
      </c>
      <c r="C115" s="246"/>
      <c r="D115" s="246"/>
      <c r="E115" s="246"/>
      <c r="F115" s="246"/>
      <c r="G115" s="190">
        <f t="shared" si="6"/>
        <v>0</v>
      </c>
      <c r="H115" s="190">
        <f t="shared" si="7"/>
        <v>0</v>
      </c>
    </row>
    <row r="116" spans="1:8" s="241" customFormat="1" ht="14.1" customHeight="1">
      <c r="A116" s="411" t="s">
        <v>4345</v>
      </c>
      <c r="B116" s="408" t="s">
        <v>4346</v>
      </c>
      <c r="C116" s="246">
        <v>4</v>
      </c>
      <c r="D116" s="246">
        <v>5</v>
      </c>
      <c r="E116" s="246">
        <v>5</v>
      </c>
      <c r="F116" s="246">
        <v>6</v>
      </c>
      <c r="G116" s="190">
        <f t="shared" si="6"/>
        <v>9</v>
      </c>
      <c r="H116" s="190">
        <f t="shared" si="7"/>
        <v>11</v>
      </c>
    </row>
    <row r="117" spans="1:8" s="241" customFormat="1" ht="14.1" customHeight="1">
      <c r="A117" s="411" t="s">
        <v>4347</v>
      </c>
      <c r="B117" s="408" t="s">
        <v>4348</v>
      </c>
      <c r="C117" s="246">
        <v>449</v>
      </c>
      <c r="D117" s="246">
        <v>450</v>
      </c>
      <c r="E117" s="246">
        <v>259</v>
      </c>
      <c r="F117" s="246">
        <v>270</v>
      </c>
      <c r="G117" s="190">
        <f t="shared" si="6"/>
        <v>708</v>
      </c>
      <c r="H117" s="190">
        <f t="shared" si="7"/>
        <v>720</v>
      </c>
    </row>
    <row r="118" spans="1:8" s="241" customFormat="1" ht="14.1" customHeight="1">
      <c r="A118" s="409" t="s">
        <v>4349</v>
      </c>
      <c r="B118" s="412" t="s">
        <v>4350</v>
      </c>
      <c r="C118" s="246">
        <v>261</v>
      </c>
      <c r="D118" s="246">
        <v>300</v>
      </c>
      <c r="E118" s="246">
        <v>202</v>
      </c>
      <c r="F118" s="246">
        <v>220</v>
      </c>
      <c r="G118" s="190">
        <f t="shared" si="6"/>
        <v>463</v>
      </c>
      <c r="H118" s="190">
        <f t="shared" si="7"/>
        <v>520</v>
      </c>
    </row>
    <row r="119" spans="1:8" s="241" customFormat="1" ht="14.1" customHeight="1">
      <c r="A119" s="409" t="s">
        <v>4351</v>
      </c>
      <c r="B119" s="412" t="s">
        <v>4352</v>
      </c>
      <c r="C119" s="246">
        <v>48</v>
      </c>
      <c r="D119" s="246">
        <v>50</v>
      </c>
      <c r="E119" s="246">
        <v>32</v>
      </c>
      <c r="F119" s="246">
        <v>35</v>
      </c>
      <c r="G119" s="190">
        <f t="shared" si="6"/>
        <v>80</v>
      </c>
      <c r="H119" s="190">
        <f t="shared" si="7"/>
        <v>85</v>
      </c>
    </row>
    <row r="120" spans="1:8" s="241" customFormat="1" ht="14.1" customHeight="1">
      <c r="A120" s="409" t="s">
        <v>4353</v>
      </c>
      <c r="B120" s="412" t="s">
        <v>4354</v>
      </c>
      <c r="C120" s="246">
        <v>10</v>
      </c>
      <c r="D120" s="246">
        <v>12</v>
      </c>
      <c r="E120" s="246">
        <v>2</v>
      </c>
      <c r="F120" s="246">
        <v>3</v>
      </c>
      <c r="G120" s="190">
        <f t="shared" si="6"/>
        <v>12</v>
      </c>
      <c r="H120" s="190">
        <f t="shared" si="7"/>
        <v>15</v>
      </c>
    </row>
    <row r="121" spans="1:8" s="241" customFormat="1" ht="14.1" customHeight="1">
      <c r="A121" s="409" t="s">
        <v>4355</v>
      </c>
      <c r="B121" s="412" t="s">
        <v>4356</v>
      </c>
      <c r="C121" s="246">
        <v>10</v>
      </c>
      <c r="D121" s="246">
        <v>12</v>
      </c>
      <c r="E121" s="246">
        <v>4</v>
      </c>
      <c r="F121" s="246">
        <v>5</v>
      </c>
      <c r="G121" s="190">
        <f t="shared" si="6"/>
        <v>14</v>
      </c>
      <c r="H121" s="190">
        <f t="shared" si="7"/>
        <v>17</v>
      </c>
    </row>
    <row r="122" spans="1:8" s="241" customFormat="1" ht="14.1" customHeight="1">
      <c r="A122" s="409" t="s">
        <v>4357</v>
      </c>
      <c r="B122" s="412" t="s">
        <v>4358</v>
      </c>
      <c r="C122" s="246">
        <v>11</v>
      </c>
      <c r="D122" s="246">
        <v>14</v>
      </c>
      <c r="E122" s="246">
        <v>3</v>
      </c>
      <c r="F122" s="246">
        <v>4</v>
      </c>
      <c r="G122" s="190">
        <f t="shared" si="6"/>
        <v>14</v>
      </c>
      <c r="H122" s="190">
        <f t="shared" si="7"/>
        <v>18</v>
      </c>
    </row>
    <row r="123" spans="1:8" s="241" customFormat="1" ht="14.1" customHeight="1">
      <c r="A123" s="253"/>
      <c r="B123" s="254"/>
      <c r="C123" s="246"/>
      <c r="D123" s="246"/>
      <c r="E123" s="246"/>
      <c r="F123" s="246"/>
      <c r="G123" s="190">
        <f t="shared" si="6"/>
        <v>0</v>
      </c>
      <c r="H123" s="190">
        <f t="shared" si="7"/>
        <v>0</v>
      </c>
    </row>
    <row r="124" spans="1:8" s="241" customFormat="1" ht="14.1" customHeight="1">
      <c r="A124" s="242"/>
      <c r="B124" s="243"/>
      <c r="C124" s="246"/>
      <c r="D124" s="246"/>
      <c r="E124" s="246"/>
      <c r="F124" s="246"/>
      <c r="G124" s="246"/>
      <c r="H124" s="246"/>
    </row>
    <row r="125" spans="1:8" s="241" customFormat="1" ht="14.1" customHeight="1">
      <c r="A125" s="242" t="s">
        <v>1963</v>
      </c>
      <c r="B125" s="250"/>
      <c r="C125" s="251"/>
      <c r="D125" s="251"/>
      <c r="E125" s="251"/>
      <c r="F125" s="251"/>
      <c r="G125" s="251"/>
      <c r="H125" s="251"/>
    </row>
    <row r="126" spans="1:8" s="241" customFormat="1" ht="14.1" customHeight="1">
      <c r="A126" s="242" t="s">
        <v>1956</v>
      </c>
      <c r="B126" s="243"/>
      <c r="C126" s="246"/>
      <c r="D126" s="246"/>
      <c r="E126" s="246"/>
      <c r="F126" s="246"/>
      <c r="G126" s="246"/>
      <c r="H126" s="246"/>
    </row>
    <row r="127" spans="1:8" s="241" customFormat="1" ht="14.1" customHeight="1">
      <c r="A127" s="244" t="s">
        <v>1957</v>
      </c>
      <c r="B127" s="245"/>
      <c r="C127" s="246"/>
      <c r="D127" s="246"/>
      <c r="E127" s="246"/>
      <c r="F127" s="246"/>
      <c r="G127" s="246"/>
      <c r="H127" s="246"/>
    </row>
    <row r="128" spans="1:8" s="241" customFormat="1" ht="14.1" customHeight="1">
      <c r="A128" s="247"/>
      <c r="B128" s="246"/>
      <c r="C128" s="246"/>
      <c r="D128" s="246"/>
      <c r="E128" s="246"/>
      <c r="F128" s="246"/>
      <c r="G128" s="246"/>
      <c r="H128" s="246"/>
    </row>
    <row r="129" spans="1:10" s="241" customFormat="1" ht="14.1" customHeight="1">
      <c r="A129" s="247"/>
      <c r="B129" s="246"/>
      <c r="C129" s="246"/>
      <c r="D129" s="246"/>
      <c r="E129" s="246"/>
      <c r="F129" s="246"/>
      <c r="G129" s="246"/>
      <c r="H129" s="246"/>
    </row>
    <row r="130" spans="1:10" s="241" customFormat="1" ht="14.1" customHeight="1">
      <c r="A130" s="247"/>
      <c r="B130" s="246"/>
      <c r="C130" s="246"/>
      <c r="D130" s="246"/>
      <c r="E130" s="246"/>
      <c r="F130" s="246"/>
      <c r="G130" s="246"/>
      <c r="H130" s="246"/>
    </row>
    <row r="131" spans="1:10" s="241" customFormat="1" ht="14.1" customHeight="1">
      <c r="A131" s="252"/>
      <c r="B131" s="246"/>
      <c r="C131" s="246"/>
      <c r="D131" s="246"/>
      <c r="E131" s="246"/>
      <c r="F131" s="246"/>
      <c r="G131" s="246"/>
      <c r="H131" s="246"/>
    </row>
    <row r="132" spans="1:10" s="241" customFormat="1" ht="14.1" customHeight="1">
      <c r="A132" s="252"/>
      <c r="B132" s="255"/>
      <c r="C132" s="246"/>
      <c r="D132" s="246"/>
      <c r="E132" s="246"/>
      <c r="F132" s="246"/>
      <c r="G132" s="246"/>
      <c r="H132" s="246"/>
    </row>
    <row r="133" spans="1:10" s="241" customFormat="1" ht="14.1" customHeight="1">
      <c r="A133" s="252"/>
      <c r="B133" s="246"/>
      <c r="C133" s="246"/>
      <c r="D133" s="246"/>
      <c r="E133" s="246"/>
      <c r="F133" s="246"/>
      <c r="G133" s="246"/>
      <c r="H133" s="246"/>
    </row>
    <row r="134" spans="1:10" s="241" customFormat="1" ht="14.1" customHeight="1">
      <c r="A134" s="190"/>
      <c r="B134" s="246"/>
      <c r="C134" s="246"/>
      <c r="D134" s="246"/>
      <c r="E134" s="246"/>
      <c r="F134" s="246"/>
      <c r="G134" s="246"/>
      <c r="H134" s="246"/>
    </row>
    <row r="135" spans="1:10" s="241" customFormat="1" ht="14.1" customHeight="1">
      <c r="A135" s="242"/>
      <c r="B135" s="243"/>
      <c r="C135" s="246"/>
      <c r="D135" s="246"/>
      <c r="E135" s="246"/>
      <c r="F135" s="246"/>
      <c r="G135" s="246"/>
      <c r="H135" s="246"/>
    </row>
    <row r="136" spans="1:10" ht="14.1" customHeight="1">
      <c r="A136" s="242" t="s">
        <v>1964</v>
      </c>
      <c r="B136" s="250"/>
      <c r="C136" s="251"/>
      <c r="D136" s="251"/>
      <c r="E136" s="251"/>
      <c r="F136" s="251"/>
      <c r="G136" s="251"/>
      <c r="H136" s="251"/>
      <c r="I136"/>
      <c r="J136"/>
    </row>
    <row r="137" spans="1:10" ht="14.1" customHeight="1">
      <c r="A137" s="242" t="s">
        <v>1956</v>
      </c>
      <c r="B137" s="243"/>
      <c r="C137" s="246"/>
      <c r="D137" s="246"/>
      <c r="E137" s="246"/>
      <c r="F137" s="246"/>
      <c r="G137" s="246"/>
      <c r="H137" s="246"/>
      <c r="I137"/>
      <c r="J137"/>
    </row>
    <row r="138" spans="1:10" ht="14.1" customHeight="1">
      <c r="A138" s="244" t="s">
        <v>1957</v>
      </c>
      <c r="B138" s="245"/>
      <c r="C138" s="246"/>
      <c r="D138" s="246"/>
      <c r="E138" s="246"/>
      <c r="F138" s="246"/>
      <c r="G138" s="246"/>
      <c r="H138" s="246"/>
      <c r="I138"/>
      <c r="J138"/>
    </row>
    <row r="139" spans="1:10" ht="14.1" customHeight="1">
      <c r="A139" s="247"/>
      <c r="B139" s="246"/>
      <c r="C139" s="246"/>
      <c r="D139" s="246"/>
      <c r="E139" s="246"/>
      <c r="F139" s="246"/>
      <c r="G139" s="246"/>
      <c r="H139" s="246"/>
      <c r="I139"/>
      <c r="J139"/>
    </row>
    <row r="140" spans="1:10" ht="14.1" customHeight="1">
      <c r="A140" s="248" t="s">
        <v>1958</v>
      </c>
      <c r="B140" s="249"/>
      <c r="C140" s="246"/>
      <c r="D140" s="246"/>
      <c r="E140" s="246"/>
      <c r="F140" s="246"/>
      <c r="G140" s="246"/>
      <c r="H140" s="246"/>
      <c r="I140"/>
      <c r="J140"/>
    </row>
    <row r="141" spans="1:10" ht="14.1" customHeight="1">
      <c r="A141" s="247" t="s">
        <v>3814</v>
      </c>
      <c r="B141" s="246" t="s">
        <v>3815</v>
      </c>
      <c r="C141" s="246"/>
      <c r="D141" s="246"/>
      <c r="E141" s="246"/>
      <c r="F141" s="246"/>
      <c r="G141" s="246"/>
      <c r="H141" s="246"/>
      <c r="I141"/>
      <c r="J141"/>
    </row>
    <row r="142" spans="1:10" ht="14.1" customHeight="1">
      <c r="A142" s="252"/>
      <c r="B142" s="246"/>
      <c r="C142" s="256"/>
      <c r="D142" s="256"/>
      <c r="E142" s="256"/>
      <c r="F142" s="256"/>
      <c r="G142" s="256"/>
      <c r="H142" s="256"/>
      <c r="I142"/>
      <c r="J142"/>
    </row>
    <row r="143" spans="1:10" ht="14.1" customHeight="1">
      <c r="A143" s="252"/>
      <c r="B143" s="255"/>
      <c r="C143" s="256"/>
      <c r="D143" s="256"/>
      <c r="E143" s="256"/>
      <c r="F143" s="256"/>
      <c r="G143" s="256"/>
      <c r="H143" s="256"/>
      <c r="I143"/>
      <c r="J143"/>
    </row>
    <row r="144" spans="1:10" ht="14.1" customHeight="1">
      <c r="A144" s="252"/>
      <c r="B144" s="246"/>
      <c r="C144" s="256"/>
      <c r="D144" s="256"/>
      <c r="E144" s="256"/>
      <c r="F144" s="256"/>
      <c r="G144" s="256"/>
      <c r="H144" s="256"/>
      <c r="I144"/>
      <c r="J144"/>
    </row>
    <row r="145" spans="1:10" ht="14.1" customHeight="1" thickBot="1">
      <c r="A145" s="257"/>
      <c r="B145" s="258"/>
      <c r="C145" s="256"/>
      <c r="D145" s="256"/>
      <c r="E145" s="256"/>
      <c r="F145" s="256"/>
      <c r="G145" s="256"/>
      <c r="H145" s="256"/>
      <c r="I145"/>
      <c r="J145"/>
    </row>
    <row r="146" spans="1:10" ht="14.1" customHeight="1" thickBot="1">
      <c r="A146" s="259" t="s">
        <v>3816</v>
      </c>
      <c r="B146" s="260"/>
      <c r="C146" s="415">
        <f t="shared" ref="C146:H147" si="8">SUM(C9,C72,C108)</f>
        <v>30518</v>
      </c>
      <c r="D146" s="415">
        <f t="shared" si="8"/>
        <v>30550</v>
      </c>
      <c r="E146" s="415">
        <f t="shared" si="8"/>
        <v>4158</v>
      </c>
      <c r="F146" s="415">
        <f t="shared" si="8"/>
        <v>4180</v>
      </c>
      <c r="G146" s="415">
        <f t="shared" si="8"/>
        <v>34676</v>
      </c>
      <c r="H146" s="415">
        <f t="shared" si="8"/>
        <v>34730</v>
      </c>
      <c r="I146"/>
      <c r="J146"/>
    </row>
    <row r="147" spans="1:10" ht="14.1" customHeight="1" thickBot="1">
      <c r="A147" s="259" t="s">
        <v>3817</v>
      </c>
      <c r="B147" s="260"/>
      <c r="C147" s="415">
        <f t="shared" si="8"/>
        <v>36460</v>
      </c>
      <c r="D147" s="415">
        <f t="shared" si="8"/>
        <v>37181</v>
      </c>
      <c r="E147" s="415">
        <f t="shared" si="8"/>
        <v>5054</v>
      </c>
      <c r="F147" s="415">
        <f t="shared" si="8"/>
        <v>5317</v>
      </c>
      <c r="G147" s="415">
        <f t="shared" si="8"/>
        <v>41514</v>
      </c>
      <c r="H147" s="415">
        <f t="shared" si="8"/>
        <v>42498</v>
      </c>
      <c r="I147"/>
      <c r="J147"/>
    </row>
    <row r="148" spans="1:10">
      <c r="A148" s="261" t="s">
        <v>3818</v>
      </c>
      <c r="B148" s="261"/>
      <c r="C148" s="261"/>
      <c r="D148" s="261"/>
      <c r="E148" s="261"/>
      <c r="F148" s="261"/>
      <c r="G148" s="261"/>
      <c r="H148" s="261"/>
      <c r="I148" s="237"/>
      <c r="J148" s="237"/>
    </row>
    <row r="149" spans="1:10" ht="19.5" customHeight="1">
      <c r="A149" s="760" t="s">
        <v>3819</v>
      </c>
      <c r="B149" s="760"/>
      <c r="C149" s="760"/>
      <c r="D149" s="760"/>
      <c r="E149" s="760"/>
      <c r="F149" s="760"/>
      <c r="G149" s="760"/>
      <c r="H149" s="760"/>
      <c r="I149" s="237"/>
      <c r="J149" s="237"/>
    </row>
    <row r="150" spans="1:10" ht="15.95" customHeight="1"/>
    <row r="151" spans="1:10" ht="15.95" customHeight="1"/>
    <row r="152" spans="1:10" ht="15.95" customHeight="1"/>
    <row r="153" spans="1:10" ht="15.95" customHeight="1"/>
    <row r="154" spans="1:10" ht="15.95" customHeight="1"/>
    <row r="155" spans="1:10" ht="15.95" customHeight="1"/>
    <row r="156" spans="1:10" ht="15.95" customHeight="1"/>
    <row r="157" spans="1:10" ht="15.95" customHeight="1"/>
    <row r="158" spans="1:10" ht="15.95" customHeight="1"/>
    <row r="159" spans="1:10" ht="15.95" customHeight="1"/>
    <row r="160" spans="1:10" ht="15.95" customHeight="1"/>
    <row r="161" ht="15.95" customHeight="1"/>
    <row r="162" ht="15.95" customHeight="1"/>
    <row r="163" ht="15.95" customHeight="1"/>
    <row r="164" ht="15.95" customHeight="1"/>
    <row r="165" ht="15.95" customHeight="1"/>
    <row r="166" ht="15.95" customHeight="1"/>
    <row r="167" ht="15.95" customHeight="1"/>
    <row r="168" ht="15.95" customHeight="1"/>
    <row r="169" ht="15.95" customHeight="1"/>
    <row r="170" ht="15.95" customHeight="1"/>
    <row r="171" ht="15.95" customHeight="1"/>
    <row r="172" ht="15.95" customHeight="1"/>
    <row r="173" ht="15.95" customHeight="1"/>
    <row r="174" ht="15.95" customHeight="1"/>
    <row r="175" ht="15.95" customHeight="1"/>
    <row r="176" ht="15.95" customHeight="1"/>
    <row r="177" ht="15.95" customHeight="1"/>
    <row r="178" ht="15.95" customHeight="1"/>
    <row r="179" ht="15.95" customHeight="1"/>
    <row r="180" ht="15.95" customHeight="1"/>
    <row r="181" ht="15.95" customHeight="1"/>
    <row r="182" ht="15.95" customHeight="1"/>
    <row r="183" ht="15.95" customHeight="1"/>
    <row r="184" ht="15.95" customHeight="1"/>
    <row r="185" ht="15.95" customHeight="1"/>
    <row r="186" ht="15.95" customHeight="1"/>
    <row r="187" ht="15.95" customHeight="1"/>
    <row r="188" ht="15.95" customHeight="1"/>
    <row r="189" ht="15.95" customHeight="1"/>
    <row r="190" ht="15.95" customHeight="1"/>
    <row r="191" ht="15.95" customHeight="1"/>
    <row r="192" ht="15.95" customHeight="1"/>
    <row r="193" ht="15.95" customHeight="1"/>
  </sheetData>
  <sheetProtection selectLockedCells="1" selectUnlockedCells="1"/>
  <mergeCells count="6">
    <mergeCell ref="A149:H149"/>
    <mergeCell ref="G6:H6"/>
    <mergeCell ref="A6:A7"/>
    <mergeCell ref="B6:B7"/>
    <mergeCell ref="C6:D6"/>
    <mergeCell ref="E6:F6"/>
  </mergeCells>
  <phoneticPr fontId="51" type="noConversion"/>
  <printOptions horizontalCentered="1"/>
  <pageMargins left="0.2361111111111111" right="0.2361111111111111" top="0.35416666666666669" bottom="0.35416666666666669" header="0.51180555555555551" footer="0.51180555555555551"/>
  <pageSetup paperSize="9" firstPageNumber="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353"/>
  <sheetViews>
    <sheetView view="pageBreakPreview" topLeftCell="A282" zoomScaleNormal="100" zoomScaleSheetLayoutView="100" workbookViewId="0">
      <selection activeCell="H324" sqref="H324"/>
    </sheetView>
  </sheetViews>
  <sheetFormatPr defaultColWidth="7.85546875" defaultRowHeight="12.75"/>
  <cols>
    <col min="1" max="1" width="7" style="262" customWidth="1"/>
    <col min="2" max="2" width="45.85546875" style="262" customWidth="1"/>
    <col min="3" max="3" width="8.42578125" style="262" customWidth="1"/>
    <col min="4" max="4" width="8.140625" style="262" customWidth="1"/>
    <col min="5" max="5" width="7.85546875" style="262" customWidth="1"/>
    <col min="6" max="6" width="9.7109375" style="262" customWidth="1"/>
    <col min="7" max="7" width="7.7109375" style="262" customWidth="1"/>
    <col min="8" max="8" width="9.140625" style="262" customWidth="1"/>
    <col min="9" max="16384" width="7.85546875" style="262"/>
  </cols>
  <sheetData>
    <row r="1" spans="1:256">
      <c r="A1" s="33" t="s">
        <v>3820</v>
      </c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/>
      <c r="C3" s="35"/>
      <c r="D3" s="36"/>
      <c r="E3" s="36"/>
      <c r="F3" s="36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65" customFormat="1" ht="15" customHeight="1">
      <c r="A4" s="33"/>
      <c r="B4" s="34" t="s">
        <v>2704</v>
      </c>
      <c r="C4" s="3" t="s">
        <v>2691</v>
      </c>
      <c r="D4" s="4"/>
      <c r="E4" s="4"/>
      <c r="F4" s="4"/>
      <c r="G4" s="42"/>
      <c r="H4" s="263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4"/>
      <c r="W4" s="264"/>
      <c r="X4" s="264"/>
      <c r="Y4" s="264"/>
      <c r="Z4" s="264"/>
      <c r="AA4" s="264"/>
      <c r="AB4" s="264"/>
      <c r="AC4" s="264"/>
    </row>
    <row r="5" spans="1:256" ht="9.75" customHeight="1">
      <c r="A5" s="266"/>
      <c r="B5" s="264"/>
      <c r="C5" s="264"/>
      <c r="D5" s="264"/>
      <c r="E5" s="264"/>
      <c r="F5" s="264"/>
      <c r="G5" s="263"/>
      <c r="H5" s="263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268" customFormat="1" ht="98.25" customHeight="1">
      <c r="A6" s="743" t="s">
        <v>3058</v>
      </c>
      <c r="B6" s="742" t="s">
        <v>3059</v>
      </c>
      <c r="C6" s="738" t="s">
        <v>1953</v>
      </c>
      <c r="D6" s="738"/>
      <c r="E6" s="738" t="s">
        <v>1954</v>
      </c>
      <c r="F6" s="738"/>
      <c r="G6" s="738" t="s">
        <v>1955</v>
      </c>
      <c r="H6" s="738"/>
      <c r="I6" s="267"/>
    </row>
    <row r="7" spans="1:256" ht="38.25" customHeight="1" thickTop="1" thickBot="1">
      <c r="A7" s="743"/>
      <c r="B7" s="742"/>
      <c r="C7" s="128" t="s">
        <v>3037</v>
      </c>
      <c r="D7" s="128" t="s">
        <v>3038</v>
      </c>
      <c r="E7" s="128" t="s">
        <v>3037</v>
      </c>
      <c r="F7" s="128" t="s">
        <v>3038</v>
      </c>
      <c r="G7" s="269" t="s">
        <v>3037</v>
      </c>
      <c r="H7" s="128" t="s">
        <v>3038</v>
      </c>
      <c r="I7" s="26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593" customFormat="1" ht="15.75" thickTop="1">
      <c r="A8" s="764" t="s">
        <v>3822</v>
      </c>
      <c r="B8" s="764"/>
      <c r="C8" s="713">
        <v>86072</v>
      </c>
      <c r="D8" s="713">
        <v>86000</v>
      </c>
      <c r="E8" s="713">
        <v>19079</v>
      </c>
      <c r="F8" s="713">
        <v>19000</v>
      </c>
      <c r="G8" s="713">
        <f t="shared" ref="G8:H117" si="0">C8+E8</f>
        <v>105151</v>
      </c>
      <c r="H8" s="714">
        <f t="shared" si="0"/>
        <v>105000</v>
      </c>
      <c r="I8" s="592"/>
      <c r="J8" s="592"/>
      <c r="K8" s="592"/>
      <c r="L8" s="592"/>
      <c r="M8" s="592"/>
      <c r="N8" s="592"/>
      <c r="O8" s="592"/>
      <c r="P8" s="592"/>
      <c r="Q8" s="592"/>
      <c r="R8" s="592"/>
      <c r="S8" s="592"/>
      <c r="T8" s="592"/>
      <c r="U8" s="592"/>
      <c r="V8" s="592"/>
      <c r="W8" s="592"/>
      <c r="X8" s="592"/>
      <c r="Y8" s="592"/>
      <c r="Z8" s="592"/>
      <c r="AA8" s="592"/>
      <c r="AB8" s="592"/>
      <c r="AC8" s="592"/>
      <c r="AD8" s="592"/>
      <c r="AE8" s="592"/>
      <c r="AF8" s="592"/>
      <c r="AG8" s="592"/>
      <c r="AH8" s="592"/>
      <c r="AI8" s="592"/>
      <c r="AJ8" s="592"/>
      <c r="AK8" s="592"/>
      <c r="AL8" s="592"/>
      <c r="AM8" s="592"/>
      <c r="AN8" s="592"/>
      <c r="AO8" s="592"/>
      <c r="AP8" s="592"/>
      <c r="AQ8" s="592"/>
      <c r="AR8" s="592"/>
      <c r="AS8" s="592"/>
      <c r="AT8" s="592"/>
      <c r="AU8" s="592"/>
      <c r="AV8" s="592"/>
      <c r="AW8" s="592"/>
      <c r="AX8" s="592"/>
      <c r="AY8" s="592"/>
      <c r="AZ8" s="592"/>
      <c r="BA8" s="592"/>
      <c r="BB8" s="592"/>
      <c r="BC8" s="592"/>
      <c r="BD8" s="592"/>
      <c r="BE8" s="592"/>
      <c r="BF8" s="592"/>
      <c r="BG8" s="592"/>
      <c r="BH8" s="592"/>
      <c r="BI8" s="592"/>
      <c r="BJ8" s="592"/>
      <c r="BK8" s="592"/>
      <c r="BL8" s="592"/>
      <c r="BM8" s="592"/>
      <c r="BN8" s="592"/>
      <c r="BO8" s="592"/>
      <c r="BP8" s="592"/>
      <c r="BQ8" s="592"/>
      <c r="BR8" s="592"/>
      <c r="BS8" s="592"/>
      <c r="BT8" s="592"/>
      <c r="BU8" s="592"/>
      <c r="BV8" s="592"/>
      <c r="BW8" s="592"/>
      <c r="BX8" s="592"/>
      <c r="BY8" s="592"/>
      <c r="BZ8" s="592"/>
      <c r="CA8" s="592"/>
      <c r="CB8" s="592"/>
      <c r="CC8" s="592"/>
      <c r="CD8" s="592"/>
      <c r="CE8" s="592"/>
      <c r="CF8" s="592"/>
      <c r="CG8" s="592"/>
      <c r="CH8" s="592"/>
      <c r="CI8" s="592"/>
      <c r="CJ8" s="592"/>
      <c r="CK8" s="592"/>
      <c r="CL8" s="592"/>
      <c r="CM8" s="592"/>
      <c r="CN8" s="592"/>
      <c r="CO8" s="592"/>
      <c r="CP8" s="592"/>
      <c r="CQ8" s="592"/>
      <c r="CR8" s="592"/>
      <c r="CS8" s="592"/>
      <c r="CT8" s="592"/>
      <c r="CU8" s="592"/>
      <c r="CV8" s="592"/>
      <c r="CW8" s="592"/>
      <c r="CX8" s="592"/>
      <c r="CY8" s="592"/>
      <c r="CZ8" s="592"/>
      <c r="DA8" s="592"/>
      <c r="DB8" s="592"/>
      <c r="DC8" s="592"/>
      <c r="DD8" s="592"/>
      <c r="DE8" s="592"/>
      <c r="DF8" s="592"/>
      <c r="DG8" s="592"/>
      <c r="DH8" s="592"/>
      <c r="DI8" s="592"/>
      <c r="DJ8" s="592"/>
      <c r="DK8" s="592"/>
      <c r="DL8" s="592"/>
      <c r="DM8" s="592"/>
      <c r="DN8" s="592"/>
      <c r="DO8" s="592"/>
      <c r="DP8" s="592"/>
      <c r="DQ8" s="592"/>
      <c r="DR8" s="592"/>
      <c r="DS8" s="592"/>
      <c r="DT8" s="592"/>
      <c r="DU8" s="592"/>
      <c r="DV8" s="592"/>
      <c r="DW8" s="592"/>
      <c r="DX8" s="592"/>
      <c r="DY8" s="592"/>
      <c r="DZ8" s="592"/>
      <c r="EA8" s="592"/>
      <c r="EB8" s="592"/>
      <c r="EC8" s="592"/>
      <c r="ED8" s="592"/>
      <c r="EE8" s="592"/>
      <c r="EF8" s="592"/>
      <c r="EG8" s="592"/>
      <c r="EH8" s="592"/>
      <c r="EI8" s="592"/>
      <c r="EJ8" s="592"/>
      <c r="EK8" s="592"/>
      <c r="EL8" s="592"/>
      <c r="EM8" s="592"/>
      <c r="EN8" s="592"/>
      <c r="EO8" s="592"/>
      <c r="EP8" s="592"/>
      <c r="EQ8" s="592"/>
      <c r="ER8" s="592"/>
      <c r="ES8" s="592"/>
      <c r="ET8" s="592"/>
      <c r="EU8" s="592"/>
      <c r="EV8" s="592"/>
      <c r="EW8" s="592"/>
      <c r="EX8" s="592"/>
      <c r="EY8" s="592"/>
      <c r="EZ8" s="592"/>
      <c r="FA8" s="592"/>
      <c r="FB8" s="592"/>
      <c r="FC8" s="592"/>
      <c r="FD8" s="592"/>
      <c r="FE8" s="592"/>
      <c r="FF8" s="592"/>
      <c r="FG8" s="592"/>
      <c r="FH8" s="592"/>
      <c r="FI8" s="592"/>
      <c r="FJ8" s="592"/>
      <c r="FK8" s="592"/>
      <c r="FL8" s="592"/>
      <c r="FM8" s="592"/>
      <c r="FN8" s="592"/>
      <c r="FO8" s="592"/>
      <c r="FP8" s="592"/>
      <c r="FQ8" s="592"/>
      <c r="FR8" s="592"/>
      <c r="FS8" s="592"/>
      <c r="FT8" s="592"/>
      <c r="FU8" s="592"/>
      <c r="FV8" s="592"/>
      <c r="FW8" s="592"/>
      <c r="FX8" s="592"/>
      <c r="FY8" s="592"/>
      <c r="FZ8" s="592"/>
      <c r="GA8" s="592"/>
      <c r="GB8" s="592"/>
      <c r="GC8" s="592"/>
      <c r="GD8" s="592"/>
      <c r="GE8" s="592"/>
      <c r="GF8" s="592"/>
      <c r="GG8" s="592"/>
      <c r="GH8" s="592"/>
      <c r="GI8" s="592"/>
      <c r="GJ8" s="592"/>
      <c r="GK8" s="592"/>
      <c r="GL8" s="592"/>
      <c r="GM8" s="592"/>
      <c r="GN8" s="592"/>
      <c r="GO8" s="592"/>
      <c r="GP8" s="592"/>
      <c r="GQ8" s="592"/>
      <c r="GR8" s="592"/>
      <c r="GS8" s="592"/>
      <c r="GT8" s="592"/>
      <c r="GU8" s="592"/>
      <c r="GV8" s="592"/>
      <c r="GW8" s="592"/>
      <c r="GX8" s="592"/>
      <c r="GY8" s="592"/>
      <c r="GZ8" s="592"/>
      <c r="HA8" s="592"/>
      <c r="HB8" s="592"/>
      <c r="HC8" s="592"/>
      <c r="HD8" s="592"/>
      <c r="HE8" s="592"/>
      <c r="HF8" s="592"/>
      <c r="HG8" s="592"/>
      <c r="HH8" s="592"/>
      <c r="HI8" s="592"/>
      <c r="HJ8" s="592"/>
      <c r="HK8" s="592"/>
      <c r="HL8" s="592"/>
      <c r="HM8" s="592"/>
      <c r="HN8" s="592"/>
      <c r="HO8" s="592"/>
      <c r="HP8" s="592"/>
      <c r="HQ8" s="592"/>
      <c r="HR8" s="592"/>
      <c r="HS8" s="592"/>
      <c r="HT8" s="592"/>
      <c r="HU8" s="592"/>
      <c r="HV8" s="592"/>
      <c r="HW8" s="592"/>
      <c r="HX8" s="592"/>
      <c r="HY8" s="592"/>
      <c r="HZ8" s="592"/>
      <c r="IA8" s="592"/>
      <c r="IB8" s="592"/>
      <c r="IC8" s="592"/>
      <c r="ID8" s="592"/>
      <c r="IE8" s="592"/>
      <c r="IF8" s="592"/>
      <c r="IG8" s="592"/>
      <c r="IH8" s="592"/>
      <c r="II8" s="592"/>
      <c r="IJ8" s="592"/>
      <c r="IK8" s="592"/>
      <c r="IL8" s="592"/>
      <c r="IM8" s="592"/>
      <c r="IN8" s="592"/>
      <c r="IO8" s="592"/>
      <c r="IP8" s="592"/>
      <c r="IQ8" s="592"/>
      <c r="IR8" s="592"/>
      <c r="IS8" s="592"/>
      <c r="IT8" s="592"/>
      <c r="IU8" s="592"/>
      <c r="IV8" s="592"/>
    </row>
    <row r="9" spans="1:256" s="593" customFormat="1" ht="15">
      <c r="A9" s="594" t="s">
        <v>3821</v>
      </c>
      <c r="B9" s="595"/>
      <c r="C9" s="713">
        <f>SUM(C12:C13,C16,C17,C18,C20:C21,C22:C23,C24,C27,C28,C29,C31,C32,C62,C63,C65,C69,C78,C102,C112)</f>
        <v>244005</v>
      </c>
      <c r="D9" s="713">
        <f>SUM(D12:D13,D16,D17,D18,D20:D21,D22:D23,D24,D27,D28,D29,D31,D32,D62,D63,D65,D69,D78,D102,D112)</f>
        <v>253348</v>
      </c>
      <c r="E9" s="713">
        <f>SUM(E12:E13,E16,E17,E18,E20:E21,E22:E23,E24,E27,E28,E29,E31,E32,E62,E63,E65,E69,E78,E102,E112)</f>
        <v>40447</v>
      </c>
      <c r="F9" s="713">
        <f>SUM(F12:F13,F16,F17,F18,F20:F21,F22:F23,F24,F27,F28,F29,F31,F32,F62,F63,F65,F69,F78,F102,F112)</f>
        <v>44591</v>
      </c>
      <c r="G9" s="713">
        <f t="shared" si="0"/>
        <v>284452</v>
      </c>
      <c r="H9" s="714">
        <f t="shared" si="0"/>
        <v>297939</v>
      </c>
      <c r="I9" s="592"/>
      <c r="J9" s="592"/>
      <c r="K9" s="592"/>
      <c r="L9" s="592"/>
      <c r="M9" s="592"/>
      <c r="N9" s="592"/>
      <c r="O9" s="592"/>
      <c r="P9" s="592"/>
      <c r="Q9" s="592"/>
      <c r="R9" s="592"/>
      <c r="S9" s="592"/>
      <c r="T9" s="592"/>
      <c r="U9" s="592"/>
      <c r="V9" s="592"/>
      <c r="W9" s="592"/>
      <c r="X9" s="592"/>
      <c r="Y9" s="592"/>
      <c r="Z9" s="592"/>
      <c r="AA9" s="592"/>
      <c r="AB9" s="592"/>
      <c r="AC9" s="592"/>
      <c r="AD9" s="592"/>
      <c r="AE9" s="592"/>
      <c r="AF9" s="592"/>
      <c r="AG9" s="592"/>
      <c r="AH9" s="592"/>
      <c r="AI9" s="592"/>
      <c r="AJ9" s="592"/>
      <c r="AK9" s="592"/>
      <c r="AL9" s="592"/>
      <c r="AM9" s="592"/>
      <c r="AN9" s="592"/>
      <c r="AO9" s="592"/>
      <c r="AP9" s="592"/>
      <c r="AQ9" s="592"/>
      <c r="AR9" s="592"/>
      <c r="AS9" s="592"/>
      <c r="AT9" s="592"/>
      <c r="AU9" s="592"/>
      <c r="AV9" s="592"/>
      <c r="AW9" s="592"/>
      <c r="AX9" s="592"/>
      <c r="AY9" s="592"/>
      <c r="AZ9" s="592"/>
      <c r="BA9" s="592"/>
      <c r="BB9" s="592"/>
      <c r="BC9" s="592"/>
      <c r="BD9" s="592"/>
      <c r="BE9" s="592"/>
      <c r="BF9" s="592"/>
      <c r="BG9" s="592"/>
      <c r="BH9" s="592"/>
      <c r="BI9" s="592"/>
      <c r="BJ9" s="592"/>
      <c r="BK9" s="592"/>
      <c r="BL9" s="592"/>
      <c r="BM9" s="592"/>
      <c r="BN9" s="592"/>
      <c r="BO9" s="592"/>
      <c r="BP9" s="592"/>
      <c r="BQ9" s="592"/>
      <c r="BR9" s="592"/>
      <c r="BS9" s="592"/>
      <c r="BT9" s="592"/>
      <c r="BU9" s="592"/>
      <c r="BV9" s="592"/>
      <c r="BW9" s="592"/>
      <c r="BX9" s="592"/>
      <c r="BY9" s="592"/>
      <c r="BZ9" s="592"/>
      <c r="CA9" s="592"/>
      <c r="CB9" s="592"/>
      <c r="CC9" s="592"/>
      <c r="CD9" s="592"/>
      <c r="CE9" s="592"/>
      <c r="CF9" s="592"/>
      <c r="CG9" s="592"/>
      <c r="CH9" s="592"/>
      <c r="CI9" s="592"/>
      <c r="CJ9" s="592"/>
      <c r="CK9" s="592"/>
      <c r="CL9" s="592"/>
      <c r="CM9" s="592"/>
      <c r="CN9" s="592"/>
      <c r="CO9" s="592"/>
      <c r="CP9" s="592"/>
      <c r="CQ9" s="592"/>
      <c r="CR9" s="592"/>
      <c r="CS9" s="592"/>
      <c r="CT9" s="592"/>
      <c r="CU9" s="592"/>
      <c r="CV9" s="592"/>
      <c r="CW9" s="592"/>
      <c r="CX9" s="592"/>
      <c r="CY9" s="592"/>
      <c r="CZ9" s="592"/>
      <c r="DA9" s="592"/>
      <c r="DB9" s="592"/>
      <c r="DC9" s="592"/>
      <c r="DD9" s="592"/>
      <c r="DE9" s="592"/>
      <c r="DF9" s="592"/>
      <c r="DG9" s="592"/>
      <c r="DH9" s="592"/>
      <c r="DI9" s="592"/>
      <c r="DJ9" s="592"/>
      <c r="DK9" s="592"/>
      <c r="DL9" s="592"/>
      <c r="DM9" s="592"/>
      <c r="DN9" s="592"/>
      <c r="DO9" s="592"/>
      <c r="DP9" s="592"/>
      <c r="DQ9" s="592"/>
      <c r="DR9" s="592"/>
      <c r="DS9" s="592"/>
      <c r="DT9" s="592"/>
      <c r="DU9" s="592"/>
      <c r="DV9" s="592"/>
      <c r="DW9" s="592"/>
      <c r="DX9" s="592"/>
      <c r="DY9" s="592"/>
      <c r="DZ9" s="592"/>
      <c r="EA9" s="592"/>
      <c r="EB9" s="592"/>
      <c r="EC9" s="592"/>
      <c r="ED9" s="592"/>
      <c r="EE9" s="592"/>
      <c r="EF9" s="592"/>
      <c r="EG9" s="592"/>
      <c r="EH9" s="592"/>
      <c r="EI9" s="592"/>
      <c r="EJ9" s="592"/>
      <c r="EK9" s="592"/>
      <c r="EL9" s="592"/>
      <c r="EM9" s="592"/>
      <c r="EN9" s="592"/>
      <c r="EO9" s="592"/>
      <c r="EP9" s="592"/>
      <c r="EQ9" s="592"/>
      <c r="ER9" s="592"/>
      <c r="ES9" s="592"/>
      <c r="ET9" s="592"/>
      <c r="EU9" s="592"/>
      <c r="EV9" s="592"/>
      <c r="EW9" s="592"/>
      <c r="EX9" s="592"/>
      <c r="EY9" s="592"/>
      <c r="EZ9" s="592"/>
      <c r="FA9" s="592"/>
      <c r="FB9" s="592"/>
      <c r="FC9" s="592"/>
      <c r="FD9" s="592"/>
      <c r="FE9" s="592"/>
      <c r="FF9" s="592"/>
      <c r="FG9" s="592"/>
      <c r="FH9" s="592"/>
      <c r="FI9" s="592"/>
      <c r="FJ9" s="592"/>
      <c r="FK9" s="592"/>
      <c r="FL9" s="592"/>
      <c r="FM9" s="592"/>
      <c r="FN9" s="592"/>
      <c r="FO9" s="592"/>
      <c r="FP9" s="592"/>
      <c r="FQ9" s="592"/>
      <c r="FR9" s="592"/>
      <c r="FS9" s="592"/>
      <c r="FT9" s="592"/>
      <c r="FU9" s="592"/>
      <c r="FV9" s="592"/>
      <c r="FW9" s="592"/>
      <c r="FX9" s="592"/>
      <c r="FY9" s="592"/>
      <c r="FZ9" s="592"/>
      <c r="GA9" s="592"/>
      <c r="GB9" s="592"/>
      <c r="GC9" s="592"/>
      <c r="GD9" s="592"/>
      <c r="GE9" s="592"/>
      <c r="GF9" s="592"/>
      <c r="GG9" s="592"/>
      <c r="GH9" s="592"/>
      <c r="GI9" s="592"/>
      <c r="GJ9" s="592"/>
      <c r="GK9" s="592"/>
      <c r="GL9" s="592"/>
      <c r="GM9" s="592"/>
      <c r="GN9" s="592"/>
      <c r="GO9" s="592"/>
      <c r="GP9" s="592"/>
      <c r="GQ9" s="592"/>
      <c r="GR9" s="592"/>
      <c r="GS9" s="592"/>
      <c r="GT9" s="592"/>
      <c r="GU9" s="592"/>
      <c r="GV9" s="592"/>
      <c r="GW9" s="592"/>
      <c r="GX9" s="592"/>
      <c r="GY9" s="592"/>
      <c r="GZ9" s="592"/>
      <c r="HA9" s="592"/>
      <c r="HB9" s="592"/>
      <c r="HC9" s="592"/>
      <c r="HD9" s="592"/>
      <c r="HE9" s="592"/>
      <c r="HF9" s="592"/>
      <c r="HG9" s="592"/>
      <c r="HH9" s="592"/>
      <c r="HI9" s="592"/>
      <c r="HJ9" s="592"/>
      <c r="HK9" s="592"/>
      <c r="HL9" s="592"/>
      <c r="HM9" s="592"/>
      <c r="HN9" s="592"/>
      <c r="HO9" s="592"/>
      <c r="HP9" s="592"/>
      <c r="HQ9" s="592"/>
      <c r="HR9" s="592"/>
      <c r="HS9" s="592"/>
      <c r="HT9" s="592"/>
      <c r="HU9" s="592"/>
      <c r="HV9" s="592"/>
      <c r="HW9" s="592"/>
      <c r="HX9" s="592"/>
      <c r="HY9" s="592"/>
      <c r="HZ9" s="592"/>
      <c r="IA9" s="592"/>
      <c r="IB9" s="592"/>
      <c r="IC9" s="592"/>
      <c r="ID9" s="592"/>
      <c r="IE9" s="592"/>
      <c r="IF9" s="592"/>
      <c r="IG9" s="592"/>
      <c r="IH9" s="592"/>
      <c r="II9" s="592"/>
      <c r="IJ9" s="592"/>
      <c r="IK9" s="592"/>
      <c r="IL9" s="592"/>
      <c r="IM9" s="592"/>
      <c r="IN9" s="592"/>
      <c r="IO9" s="592"/>
      <c r="IP9" s="592"/>
      <c r="IQ9" s="592"/>
      <c r="IR9" s="592"/>
      <c r="IS9" s="592"/>
      <c r="IT9" s="592"/>
      <c r="IU9" s="592"/>
      <c r="IV9" s="592"/>
    </row>
    <row r="10" spans="1:256">
      <c r="A10" s="711" t="s">
        <v>3508</v>
      </c>
      <c r="B10" s="711"/>
      <c r="C10" s="712">
        <f t="shared" ref="C10:H10" si="1">C15+C30+C68+C95</f>
        <v>1038453</v>
      </c>
      <c r="D10" s="712">
        <f t="shared" si="1"/>
        <v>1065755</v>
      </c>
      <c r="E10" s="712">
        <f t="shared" si="1"/>
        <v>181941</v>
      </c>
      <c r="F10" s="712">
        <f t="shared" si="1"/>
        <v>188024</v>
      </c>
      <c r="G10" s="712">
        <f t="shared" si="1"/>
        <v>1220394</v>
      </c>
      <c r="H10" s="712">
        <f t="shared" si="1"/>
        <v>1253779</v>
      </c>
      <c r="I10" s="267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601" customFormat="1" ht="15" hidden="1">
      <c r="A11" s="596" t="s">
        <v>2602</v>
      </c>
      <c r="B11" s="597" t="s">
        <v>2603</v>
      </c>
      <c r="C11" s="598">
        <v>84717</v>
      </c>
      <c r="D11" s="599">
        <v>85000</v>
      </c>
      <c r="E11" s="598">
        <v>20421</v>
      </c>
      <c r="F11" s="599">
        <v>23000</v>
      </c>
      <c r="G11" s="599">
        <f t="shared" si="0"/>
        <v>105138</v>
      </c>
      <c r="H11" s="600">
        <f t="shared" si="0"/>
        <v>108000</v>
      </c>
    </row>
    <row r="12" spans="1:256" s="593" customFormat="1" ht="15" hidden="1">
      <c r="A12" s="602" t="s">
        <v>3348</v>
      </c>
      <c r="B12" s="603" t="s">
        <v>3349</v>
      </c>
      <c r="C12" s="604">
        <v>0</v>
      </c>
      <c r="D12" s="604">
        <v>5000</v>
      </c>
      <c r="E12" s="604">
        <v>0</v>
      </c>
      <c r="F12" s="604">
        <v>500</v>
      </c>
      <c r="G12" s="599">
        <f t="shared" si="0"/>
        <v>0</v>
      </c>
      <c r="H12" s="600">
        <f t="shared" si="0"/>
        <v>5500</v>
      </c>
      <c r="I12" s="592"/>
      <c r="J12" s="592"/>
      <c r="K12" s="592"/>
      <c r="L12" s="592"/>
      <c r="M12" s="592"/>
      <c r="N12" s="592"/>
      <c r="O12" s="592"/>
      <c r="P12" s="592"/>
      <c r="Q12" s="592"/>
      <c r="R12" s="592"/>
      <c r="S12" s="592"/>
      <c r="T12" s="592"/>
      <c r="U12" s="592"/>
      <c r="V12" s="592"/>
      <c r="W12" s="592"/>
      <c r="X12" s="592"/>
      <c r="Y12" s="592"/>
      <c r="Z12" s="592"/>
      <c r="AA12" s="592"/>
      <c r="AB12" s="592"/>
      <c r="AC12" s="592"/>
      <c r="AD12" s="592"/>
      <c r="AE12" s="592"/>
      <c r="AF12" s="592"/>
      <c r="AG12" s="592"/>
      <c r="AH12" s="592"/>
      <c r="AI12" s="592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2"/>
      <c r="BC12" s="592"/>
      <c r="BD12" s="592"/>
      <c r="BE12" s="592"/>
      <c r="BF12" s="592"/>
      <c r="BG12" s="592"/>
      <c r="BH12" s="592"/>
      <c r="BI12" s="592"/>
      <c r="BJ12" s="592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2"/>
      <c r="CD12" s="592"/>
      <c r="CE12" s="592"/>
      <c r="CF12" s="592"/>
      <c r="CG12" s="592"/>
      <c r="CH12" s="592"/>
      <c r="CI12" s="592"/>
      <c r="CJ12" s="592"/>
      <c r="CK12" s="592"/>
      <c r="CL12" s="592"/>
      <c r="CM12" s="592"/>
      <c r="CN12" s="592"/>
      <c r="CO12" s="592"/>
      <c r="CP12" s="592"/>
      <c r="CQ12" s="592"/>
      <c r="CR12" s="592"/>
      <c r="CS12" s="592"/>
      <c r="CT12" s="592"/>
      <c r="CU12" s="592"/>
      <c r="CV12" s="592"/>
      <c r="CW12" s="592"/>
      <c r="CX12" s="592"/>
      <c r="CY12" s="592"/>
      <c r="CZ12" s="592"/>
      <c r="DA12" s="592"/>
      <c r="DB12" s="592"/>
      <c r="DC12" s="592"/>
      <c r="DD12" s="592"/>
      <c r="DE12" s="592"/>
      <c r="DF12" s="592"/>
      <c r="DG12" s="592"/>
      <c r="DH12" s="592"/>
      <c r="DI12" s="592"/>
      <c r="DJ12" s="592"/>
      <c r="DK12" s="592"/>
      <c r="DL12" s="592"/>
      <c r="DM12" s="592"/>
      <c r="DN12" s="592"/>
      <c r="DO12" s="592"/>
      <c r="DP12" s="592"/>
      <c r="DQ12" s="592"/>
      <c r="DR12" s="592"/>
      <c r="DS12" s="592"/>
      <c r="DT12" s="592"/>
      <c r="DU12" s="592"/>
      <c r="DV12" s="592"/>
      <c r="DW12" s="592"/>
      <c r="DX12" s="592"/>
      <c r="DY12" s="592"/>
      <c r="DZ12" s="592"/>
      <c r="EA12" s="592"/>
      <c r="EB12" s="592"/>
      <c r="EC12" s="592"/>
      <c r="ED12" s="592"/>
      <c r="EE12" s="592"/>
      <c r="EF12" s="592"/>
      <c r="EG12" s="592"/>
      <c r="EH12" s="592"/>
      <c r="EI12" s="592"/>
      <c r="EJ12" s="592"/>
      <c r="EK12" s="592"/>
      <c r="EL12" s="592"/>
      <c r="EM12" s="592"/>
      <c r="EN12" s="592"/>
      <c r="EO12" s="592"/>
      <c r="EP12" s="592"/>
      <c r="EQ12" s="592"/>
      <c r="ER12" s="592"/>
      <c r="ES12" s="592"/>
      <c r="ET12" s="592"/>
      <c r="EU12" s="592"/>
      <c r="EV12" s="592"/>
      <c r="EW12" s="592"/>
      <c r="EX12" s="592"/>
      <c r="EY12" s="592"/>
      <c r="EZ12" s="592"/>
      <c r="FA12" s="592"/>
      <c r="FB12" s="592"/>
      <c r="FC12" s="592"/>
      <c r="FD12" s="592"/>
      <c r="FE12" s="592"/>
      <c r="FF12" s="592"/>
      <c r="FG12" s="592"/>
      <c r="FH12" s="592"/>
      <c r="FI12" s="592"/>
      <c r="FJ12" s="592"/>
      <c r="FK12" s="592"/>
      <c r="FL12" s="592"/>
      <c r="FM12" s="592"/>
      <c r="FN12" s="592"/>
      <c r="FO12" s="592"/>
      <c r="FP12" s="592"/>
      <c r="FQ12" s="592"/>
      <c r="FR12" s="592"/>
      <c r="FS12" s="592"/>
      <c r="FT12" s="592"/>
      <c r="FU12" s="592"/>
      <c r="FV12" s="592"/>
      <c r="FW12" s="592"/>
      <c r="FX12" s="592"/>
      <c r="FY12" s="592"/>
      <c r="FZ12" s="592"/>
      <c r="GA12" s="592"/>
      <c r="GB12" s="592"/>
      <c r="GC12" s="592"/>
      <c r="GD12" s="592"/>
      <c r="GE12" s="592"/>
      <c r="GF12" s="592"/>
      <c r="GG12" s="592"/>
      <c r="GH12" s="592"/>
      <c r="GI12" s="592"/>
      <c r="GJ12" s="592"/>
      <c r="GK12" s="592"/>
      <c r="GL12" s="592"/>
      <c r="GM12" s="592"/>
      <c r="GN12" s="592"/>
      <c r="GO12" s="592"/>
      <c r="GP12" s="592"/>
      <c r="GQ12" s="592"/>
      <c r="GR12" s="592"/>
      <c r="GS12" s="592"/>
      <c r="GT12" s="592"/>
      <c r="GU12" s="592"/>
      <c r="GV12" s="592"/>
      <c r="GW12" s="592"/>
      <c r="GX12" s="592"/>
      <c r="GY12" s="592"/>
      <c r="GZ12" s="592"/>
      <c r="HA12" s="592"/>
      <c r="HB12" s="592"/>
      <c r="HC12" s="592"/>
      <c r="HD12" s="592"/>
      <c r="HE12" s="592"/>
      <c r="HF12" s="592"/>
      <c r="HG12" s="592"/>
      <c r="HH12" s="592"/>
      <c r="HI12" s="592"/>
      <c r="HJ12" s="592"/>
      <c r="HK12" s="592"/>
      <c r="HL12" s="592"/>
      <c r="HM12" s="592"/>
      <c r="HN12" s="592"/>
      <c r="HO12" s="592"/>
      <c r="HP12" s="592"/>
      <c r="HQ12" s="592"/>
      <c r="HR12" s="592"/>
      <c r="HS12" s="592"/>
      <c r="HT12" s="592"/>
      <c r="HU12" s="592"/>
      <c r="HV12" s="592"/>
      <c r="HW12" s="592"/>
      <c r="HX12" s="592"/>
      <c r="HY12" s="592"/>
      <c r="HZ12" s="592"/>
      <c r="IA12" s="592"/>
      <c r="IB12" s="592"/>
      <c r="IC12" s="592"/>
      <c r="ID12" s="592"/>
      <c r="IE12" s="592"/>
      <c r="IF12" s="592"/>
      <c r="IG12" s="592"/>
      <c r="IH12" s="592"/>
      <c r="II12" s="592"/>
      <c r="IJ12" s="592"/>
      <c r="IK12" s="592"/>
      <c r="IL12" s="592"/>
      <c r="IM12" s="592"/>
      <c r="IN12" s="592"/>
      <c r="IO12" s="592"/>
      <c r="IP12" s="592"/>
      <c r="IQ12" s="592"/>
      <c r="IR12" s="592"/>
      <c r="IS12" s="592"/>
      <c r="IT12" s="592"/>
      <c r="IU12" s="592"/>
      <c r="IV12" s="592"/>
    </row>
    <row r="13" spans="1:256" s="593" customFormat="1" ht="24" hidden="1">
      <c r="A13" s="602" t="s">
        <v>3350</v>
      </c>
      <c r="B13" s="605" t="s">
        <v>3351</v>
      </c>
      <c r="C13" s="604">
        <v>0</v>
      </c>
      <c r="D13" s="604">
        <v>40</v>
      </c>
      <c r="E13" s="604">
        <v>0</v>
      </c>
      <c r="F13" s="604">
        <v>5</v>
      </c>
      <c r="G13" s="599">
        <f t="shared" si="0"/>
        <v>0</v>
      </c>
      <c r="H13" s="600">
        <f t="shared" si="0"/>
        <v>45</v>
      </c>
      <c r="I13" s="592"/>
      <c r="J13" s="592"/>
      <c r="K13" s="592"/>
      <c r="L13" s="592"/>
      <c r="M13" s="592"/>
      <c r="N13" s="592"/>
      <c r="O13" s="592"/>
      <c r="P13" s="592"/>
      <c r="Q13" s="592"/>
      <c r="R13" s="592"/>
      <c r="S13" s="592"/>
      <c r="T13" s="592"/>
      <c r="U13" s="592"/>
      <c r="V13" s="592"/>
      <c r="W13" s="592"/>
      <c r="X13" s="592"/>
      <c r="Y13" s="592"/>
      <c r="Z13" s="592"/>
      <c r="AA13" s="592"/>
      <c r="AB13" s="592"/>
      <c r="AC13" s="592"/>
      <c r="AD13" s="592"/>
      <c r="AE13" s="592"/>
      <c r="AF13" s="592"/>
      <c r="AG13" s="592"/>
      <c r="AH13" s="592"/>
      <c r="AI13" s="592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2"/>
      <c r="BC13" s="592"/>
      <c r="BD13" s="592"/>
      <c r="BE13" s="592"/>
      <c r="BF13" s="592"/>
      <c r="BG13" s="592"/>
      <c r="BH13" s="592"/>
      <c r="BI13" s="592"/>
      <c r="BJ13" s="592"/>
      <c r="BK13" s="592"/>
      <c r="BL13" s="592"/>
      <c r="BM13" s="592"/>
      <c r="BN13" s="592"/>
      <c r="BO13" s="592"/>
      <c r="BP13" s="592"/>
      <c r="BQ13" s="592"/>
      <c r="BR13" s="592"/>
      <c r="BS13" s="592"/>
      <c r="BT13" s="592"/>
      <c r="BU13" s="592"/>
      <c r="BV13" s="592"/>
      <c r="BW13" s="592"/>
      <c r="BX13" s="592"/>
      <c r="BY13" s="592"/>
      <c r="BZ13" s="592"/>
      <c r="CA13" s="592"/>
      <c r="CB13" s="592"/>
      <c r="CC13" s="592"/>
      <c r="CD13" s="592"/>
      <c r="CE13" s="592"/>
      <c r="CF13" s="592"/>
      <c r="CG13" s="592"/>
      <c r="CH13" s="592"/>
      <c r="CI13" s="592"/>
      <c r="CJ13" s="592"/>
      <c r="CK13" s="592"/>
      <c r="CL13" s="592"/>
      <c r="CM13" s="592"/>
      <c r="CN13" s="592"/>
      <c r="CO13" s="592"/>
      <c r="CP13" s="592"/>
      <c r="CQ13" s="592"/>
      <c r="CR13" s="592"/>
      <c r="CS13" s="592"/>
      <c r="CT13" s="592"/>
      <c r="CU13" s="592"/>
      <c r="CV13" s="592"/>
      <c r="CW13" s="592"/>
      <c r="CX13" s="592"/>
      <c r="CY13" s="592"/>
      <c r="CZ13" s="592"/>
      <c r="DA13" s="592"/>
      <c r="DB13" s="592"/>
      <c r="DC13" s="592"/>
      <c r="DD13" s="592"/>
      <c r="DE13" s="592"/>
      <c r="DF13" s="592"/>
      <c r="DG13" s="592"/>
      <c r="DH13" s="592"/>
      <c r="DI13" s="592"/>
      <c r="DJ13" s="592"/>
      <c r="DK13" s="592"/>
      <c r="DL13" s="592"/>
      <c r="DM13" s="592"/>
      <c r="DN13" s="592"/>
      <c r="DO13" s="592"/>
      <c r="DP13" s="592"/>
      <c r="DQ13" s="592"/>
      <c r="DR13" s="592"/>
      <c r="DS13" s="592"/>
      <c r="DT13" s="592"/>
      <c r="DU13" s="592"/>
      <c r="DV13" s="592"/>
      <c r="DW13" s="592"/>
      <c r="DX13" s="592"/>
      <c r="DY13" s="592"/>
      <c r="DZ13" s="592"/>
      <c r="EA13" s="592"/>
      <c r="EB13" s="592"/>
      <c r="EC13" s="592"/>
      <c r="ED13" s="592"/>
      <c r="EE13" s="592"/>
      <c r="EF13" s="592"/>
      <c r="EG13" s="592"/>
      <c r="EH13" s="592"/>
      <c r="EI13" s="592"/>
      <c r="EJ13" s="592"/>
      <c r="EK13" s="592"/>
      <c r="EL13" s="592"/>
      <c r="EM13" s="592"/>
      <c r="EN13" s="592"/>
      <c r="EO13" s="592"/>
      <c r="EP13" s="592"/>
      <c r="EQ13" s="592"/>
      <c r="ER13" s="592"/>
      <c r="ES13" s="592"/>
      <c r="ET13" s="592"/>
      <c r="EU13" s="592"/>
      <c r="EV13" s="592"/>
      <c r="EW13" s="592"/>
      <c r="EX13" s="592"/>
      <c r="EY13" s="592"/>
      <c r="EZ13" s="592"/>
      <c r="FA13" s="592"/>
      <c r="FB13" s="592"/>
      <c r="FC13" s="592"/>
      <c r="FD13" s="592"/>
      <c r="FE13" s="592"/>
      <c r="FF13" s="592"/>
      <c r="FG13" s="592"/>
      <c r="FH13" s="592"/>
      <c r="FI13" s="592"/>
      <c r="FJ13" s="592"/>
      <c r="FK13" s="592"/>
      <c r="FL13" s="592"/>
      <c r="FM13" s="592"/>
      <c r="FN13" s="592"/>
      <c r="FO13" s="592"/>
      <c r="FP13" s="592"/>
      <c r="FQ13" s="592"/>
      <c r="FR13" s="592"/>
      <c r="FS13" s="592"/>
      <c r="FT13" s="592"/>
      <c r="FU13" s="592"/>
      <c r="FV13" s="592"/>
      <c r="FW13" s="592"/>
      <c r="FX13" s="592"/>
      <c r="FY13" s="592"/>
      <c r="FZ13" s="592"/>
      <c r="GA13" s="592"/>
      <c r="GB13" s="592"/>
      <c r="GC13" s="592"/>
      <c r="GD13" s="592"/>
      <c r="GE13" s="592"/>
      <c r="GF13" s="592"/>
      <c r="GG13" s="592"/>
      <c r="GH13" s="592"/>
      <c r="GI13" s="592"/>
      <c r="GJ13" s="592"/>
      <c r="GK13" s="592"/>
      <c r="GL13" s="592"/>
      <c r="GM13" s="592"/>
      <c r="GN13" s="592"/>
      <c r="GO13" s="592"/>
      <c r="GP13" s="592"/>
      <c r="GQ13" s="592"/>
      <c r="GR13" s="592"/>
      <c r="GS13" s="592"/>
      <c r="GT13" s="592"/>
      <c r="GU13" s="592"/>
      <c r="GV13" s="592"/>
      <c r="GW13" s="592"/>
      <c r="GX13" s="592"/>
      <c r="GY13" s="592"/>
      <c r="GZ13" s="592"/>
      <c r="HA13" s="592"/>
      <c r="HB13" s="592"/>
      <c r="HC13" s="592"/>
      <c r="HD13" s="592"/>
      <c r="HE13" s="592"/>
      <c r="HF13" s="592"/>
      <c r="HG13" s="592"/>
      <c r="HH13" s="592"/>
      <c r="HI13" s="592"/>
      <c r="HJ13" s="592"/>
      <c r="HK13" s="592"/>
      <c r="HL13" s="592"/>
      <c r="HM13" s="592"/>
      <c r="HN13" s="592"/>
      <c r="HO13" s="592"/>
      <c r="HP13" s="592"/>
      <c r="HQ13" s="592"/>
      <c r="HR13" s="592"/>
      <c r="HS13" s="592"/>
      <c r="HT13" s="592"/>
      <c r="HU13" s="592"/>
      <c r="HV13" s="592"/>
      <c r="HW13" s="592"/>
      <c r="HX13" s="592"/>
      <c r="HY13" s="592"/>
      <c r="HZ13" s="592"/>
      <c r="IA13" s="592"/>
      <c r="IB13" s="592"/>
      <c r="IC13" s="592"/>
      <c r="ID13" s="592"/>
      <c r="IE13" s="592"/>
      <c r="IF13" s="592"/>
      <c r="IG13" s="592"/>
      <c r="IH13" s="592"/>
      <c r="II13" s="592"/>
      <c r="IJ13" s="592"/>
      <c r="IK13" s="592"/>
      <c r="IL13" s="592"/>
      <c r="IM13" s="592"/>
      <c r="IN13" s="592"/>
      <c r="IO13" s="592"/>
      <c r="IP13" s="592"/>
      <c r="IQ13" s="592"/>
      <c r="IR13" s="592"/>
      <c r="IS13" s="592"/>
      <c r="IT13" s="592"/>
      <c r="IU13" s="592"/>
      <c r="IV13" s="592"/>
    </row>
    <row r="14" spans="1:256" s="593" customFormat="1" ht="15" hidden="1">
      <c r="A14" s="602" t="s">
        <v>3352</v>
      </c>
      <c r="B14" s="603" t="s">
        <v>3353</v>
      </c>
      <c r="C14" s="604">
        <v>0</v>
      </c>
      <c r="D14" s="604">
        <v>958000</v>
      </c>
      <c r="E14" s="604">
        <v>0</v>
      </c>
      <c r="F14" s="604">
        <v>175000</v>
      </c>
      <c r="G14" s="599">
        <f t="shared" si="0"/>
        <v>0</v>
      </c>
      <c r="H14" s="600">
        <f t="shared" si="0"/>
        <v>1133000</v>
      </c>
      <c r="I14" s="592"/>
      <c r="J14" s="592"/>
      <c r="K14" s="592"/>
      <c r="L14" s="592"/>
      <c r="M14" s="592"/>
      <c r="N14" s="592"/>
      <c r="O14" s="592"/>
      <c r="P14" s="592"/>
      <c r="Q14" s="592"/>
      <c r="R14" s="592"/>
      <c r="S14" s="592"/>
      <c r="T14" s="592"/>
      <c r="U14" s="592"/>
      <c r="V14" s="592"/>
      <c r="W14" s="592"/>
      <c r="X14" s="592"/>
      <c r="Y14" s="592"/>
      <c r="Z14" s="592"/>
      <c r="AA14" s="592"/>
      <c r="AB14" s="592"/>
      <c r="AC14" s="592"/>
      <c r="AD14" s="592"/>
      <c r="AE14" s="592"/>
      <c r="AF14" s="592"/>
      <c r="AG14" s="592"/>
      <c r="AH14" s="592"/>
      <c r="AI14" s="592"/>
      <c r="AJ14" s="592"/>
      <c r="AK14" s="592"/>
      <c r="AL14" s="592"/>
      <c r="AM14" s="592"/>
      <c r="AN14" s="592"/>
      <c r="AO14" s="592"/>
      <c r="AP14" s="592"/>
      <c r="AQ14" s="592"/>
      <c r="AR14" s="592"/>
      <c r="AS14" s="592"/>
      <c r="AT14" s="592"/>
      <c r="AU14" s="592"/>
      <c r="AV14" s="592"/>
      <c r="AW14" s="592"/>
      <c r="AX14" s="592"/>
      <c r="AY14" s="592"/>
      <c r="AZ14" s="592"/>
      <c r="BA14" s="592"/>
      <c r="BB14" s="592"/>
      <c r="BC14" s="592"/>
      <c r="BD14" s="592"/>
      <c r="BE14" s="592"/>
      <c r="BF14" s="592"/>
      <c r="BG14" s="592"/>
      <c r="BH14" s="592"/>
      <c r="BI14" s="592"/>
      <c r="BJ14" s="592"/>
      <c r="BK14" s="592"/>
      <c r="BL14" s="592"/>
      <c r="BM14" s="592"/>
      <c r="BN14" s="592"/>
      <c r="BO14" s="592"/>
      <c r="BP14" s="592"/>
      <c r="BQ14" s="592"/>
      <c r="BR14" s="592"/>
      <c r="BS14" s="592"/>
      <c r="BT14" s="592"/>
      <c r="BU14" s="592"/>
      <c r="BV14" s="592"/>
      <c r="BW14" s="592"/>
      <c r="BX14" s="592"/>
      <c r="BY14" s="592"/>
      <c r="BZ14" s="592"/>
      <c r="CA14" s="592"/>
      <c r="CB14" s="592"/>
      <c r="CC14" s="592"/>
      <c r="CD14" s="592"/>
      <c r="CE14" s="592"/>
      <c r="CF14" s="592"/>
      <c r="CG14" s="592"/>
      <c r="CH14" s="592"/>
      <c r="CI14" s="592"/>
      <c r="CJ14" s="592"/>
      <c r="CK14" s="592"/>
      <c r="CL14" s="592"/>
      <c r="CM14" s="592"/>
      <c r="CN14" s="592"/>
      <c r="CO14" s="592"/>
      <c r="CP14" s="592"/>
      <c r="CQ14" s="592"/>
      <c r="CR14" s="592"/>
      <c r="CS14" s="592"/>
      <c r="CT14" s="592"/>
      <c r="CU14" s="592"/>
      <c r="CV14" s="592"/>
      <c r="CW14" s="592"/>
      <c r="CX14" s="592"/>
      <c r="CY14" s="592"/>
      <c r="CZ14" s="592"/>
      <c r="DA14" s="592"/>
      <c r="DB14" s="592"/>
      <c r="DC14" s="592"/>
      <c r="DD14" s="592"/>
      <c r="DE14" s="592"/>
      <c r="DF14" s="592"/>
      <c r="DG14" s="592"/>
      <c r="DH14" s="592"/>
      <c r="DI14" s="592"/>
      <c r="DJ14" s="592"/>
      <c r="DK14" s="592"/>
      <c r="DL14" s="592"/>
      <c r="DM14" s="592"/>
      <c r="DN14" s="592"/>
      <c r="DO14" s="592"/>
      <c r="DP14" s="592"/>
      <c r="DQ14" s="592"/>
      <c r="DR14" s="592"/>
      <c r="DS14" s="592"/>
      <c r="DT14" s="592"/>
      <c r="DU14" s="592"/>
      <c r="DV14" s="592"/>
      <c r="DW14" s="592"/>
      <c r="DX14" s="592"/>
      <c r="DY14" s="592"/>
      <c r="DZ14" s="592"/>
      <c r="EA14" s="592"/>
      <c r="EB14" s="592"/>
      <c r="EC14" s="592"/>
      <c r="ED14" s="592"/>
      <c r="EE14" s="592"/>
      <c r="EF14" s="592"/>
      <c r="EG14" s="592"/>
      <c r="EH14" s="592"/>
      <c r="EI14" s="592"/>
      <c r="EJ14" s="592"/>
      <c r="EK14" s="592"/>
      <c r="EL14" s="592"/>
      <c r="EM14" s="592"/>
      <c r="EN14" s="592"/>
      <c r="EO14" s="592"/>
      <c r="EP14" s="592"/>
      <c r="EQ14" s="592"/>
      <c r="ER14" s="592"/>
      <c r="ES14" s="592"/>
      <c r="ET14" s="592"/>
      <c r="EU14" s="592"/>
      <c r="EV14" s="592"/>
      <c r="EW14" s="592"/>
      <c r="EX14" s="592"/>
      <c r="EY14" s="592"/>
      <c r="EZ14" s="592"/>
      <c r="FA14" s="592"/>
      <c r="FB14" s="592"/>
      <c r="FC14" s="592"/>
      <c r="FD14" s="592"/>
      <c r="FE14" s="592"/>
      <c r="FF14" s="592"/>
      <c r="FG14" s="592"/>
      <c r="FH14" s="592"/>
      <c r="FI14" s="592"/>
      <c r="FJ14" s="592"/>
      <c r="FK14" s="592"/>
      <c r="FL14" s="592"/>
      <c r="FM14" s="592"/>
      <c r="FN14" s="592"/>
      <c r="FO14" s="592"/>
      <c r="FP14" s="592"/>
      <c r="FQ14" s="592"/>
      <c r="FR14" s="592"/>
      <c r="FS14" s="592"/>
      <c r="FT14" s="592"/>
      <c r="FU14" s="592"/>
      <c r="FV14" s="592"/>
      <c r="FW14" s="592"/>
      <c r="FX14" s="592"/>
      <c r="FY14" s="592"/>
      <c r="FZ14" s="592"/>
      <c r="GA14" s="592"/>
      <c r="GB14" s="592"/>
      <c r="GC14" s="592"/>
      <c r="GD14" s="592"/>
      <c r="GE14" s="592"/>
      <c r="GF14" s="592"/>
      <c r="GG14" s="592"/>
      <c r="GH14" s="592"/>
      <c r="GI14" s="592"/>
      <c r="GJ14" s="592"/>
      <c r="GK14" s="592"/>
      <c r="GL14" s="592"/>
      <c r="GM14" s="592"/>
      <c r="GN14" s="592"/>
      <c r="GO14" s="592"/>
      <c r="GP14" s="592"/>
      <c r="GQ14" s="592"/>
      <c r="GR14" s="592"/>
      <c r="GS14" s="592"/>
      <c r="GT14" s="592"/>
      <c r="GU14" s="592"/>
      <c r="GV14" s="592"/>
      <c r="GW14" s="592"/>
      <c r="GX14" s="592"/>
      <c r="GY14" s="592"/>
      <c r="GZ14" s="592"/>
      <c r="HA14" s="592"/>
      <c r="HB14" s="592"/>
      <c r="HC14" s="592"/>
      <c r="HD14" s="592"/>
      <c r="HE14" s="592"/>
      <c r="HF14" s="592"/>
      <c r="HG14" s="592"/>
      <c r="HH14" s="592"/>
      <c r="HI14" s="592"/>
      <c r="HJ14" s="592"/>
      <c r="HK14" s="592"/>
      <c r="HL14" s="592"/>
      <c r="HM14" s="592"/>
      <c r="HN14" s="592"/>
      <c r="HO14" s="592"/>
      <c r="HP14" s="592"/>
      <c r="HQ14" s="592"/>
      <c r="HR14" s="592"/>
      <c r="HS14" s="592"/>
      <c r="HT14" s="592"/>
      <c r="HU14" s="592"/>
      <c r="HV14" s="592"/>
      <c r="HW14" s="592"/>
      <c r="HX14" s="592"/>
      <c r="HY14" s="592"/>
      <c r="HZ14" s="592"/>
      <c r="IA14" s="592"/>
      <c r="IB14" s="592"/>
      <c r="IC14" s="592"/>
      <c r="ID14" s="592"/>
      <c r="IE14" s="592"/>
      <c r="IF14" s="592"/>
      <c r="IG14" s="592"/>
      <c r="IH14" s="592"/>
      <c r="II14" s="592"/>
      <c r="IJ14" s="592"/>
      <c r="IK14" s="592"/>
      <c r="IL14" s="592"/>
      <c r="IM14" s="592"/>
      <c r="IN14" s="592"/>
      <c r="IO14" s="592"/>
      <c r="IP14" s="592"/>
      <c r="IQ14" s="592"/>
      <c r="IR14" s="592"/>
      <c r="IS14" s="592"/>
      <c r="IT14" s="592"/>
      <c r="IU14" s="592"/>
      <c r="IV14" s="592"/>
    </row>
    <row r="15" spans="1:256" s="268" customFormat="1" ht="12">
      <c r="A15" s="761" t="s">
        <v>3354</v>
      </c>
      <c r="B15" s="761"/>
      <c r="C15" s="590">
        <f>SUM(C16:C29)</f>
        <v>144387</v>
      </c>
      <c r="D15" s="590">
        <f>SUM(D16:D29)</f>
        <v>146348</v>
      </c>
      <c r="E15" s="590">
        <f>SUM(E16:E29)</f>
        <v>29516</v>
      </c>
      <c r="F15" s="590">
        <f>SUM(F16:F29)</f>
        <v>30616</v>
      </c>
      <c r="G15" s="590">
        <f t="shared" si="0"/>
        <v>173903</v>
      </c>
      <c r="H15" s="591">
        <f t="shared" si="0"/>
        <v>176964</v>
      </c>
      <c r="I15" s="606"/>
    </row>
    <row r="16" spans="1:256" s="593" customFormat="1" ht="15">
      <c r="A16" s="607" t="s">
        <v>3355</v>
      </c>
      <c r="B16" s="608" t="s">
        <v>3356</v>
      </c>
      <c r="C16" s="609">
        <v>1</v>
      </c>
      <c r="D16" s="610">
        <v>5</v>
      </c>
      <c r="E16" s="611">
        <v>0</v>
      </c>
      <c r="F16" s="610">
        <v>3</v>
      </c>
      <c r="G16" s="611">
        <f t="shared" si="0"/>
        <v>1</v>
      </c>
      <c r="H16" s="612">
        <f t="shared" si="0"/>
        <v>8</v>
      </c>
      <c r="I16" s="592"/>
      <c r="J16" s="592"/>
      <c r="K16" s="592"/>
      <c r="L16" s="592"/>
      <c r="M16" s="592"/>
      <c r="N16" s="592"/>
      <c r="O16" s="592"/>
      <c r="P16" s="592"/>
      <c r="Q16" s="592"/>
      <c r="R16" s="592"/>
      <c r="S16" s="592"/>
      <c r="T16" s="592"/>
      <c r="U16" s="592"/>
      <c r="V16" s="592"/>
      <c r="W16" s="592"/>
      <c r="X16" s="592"/>
      <c r="Y16" s="592"/>
      <c r="Z16" s="592"/>
      <c r="AA16" s="592"/>
      <c r="AB16" s="592"/>
      <c r="AC16" s="592"/>
      <c r="AD16" s="592"/>
      <c r="AE16" s="592"/>
      <c r="AF16" s="592"/>
      <c r="AG16" s="592"/>
      <c r="AH16" s="592"/>
      <c r="AI16" s="592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2"/>
      <c r="BC16" s="592"/>
      <c r="BD16" s="592"/>
      <c r="BE16" s="592"/>
      <c r="BF16" s="592"/>
      <c r="BG16" s="592"/>
      <c r="BH16" s="592"/>
      <c r="BI16" s="592"/>
      <c r="BJ16" s="592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2"/>
      <c r="CD16" s="592"/>
      <c r="CE16" s="592"/>
      <c r="CF16" s="592"/>
      <c r="CG16" s="592"/>
      <c r="CH16" s="592"/>
      <c r="CI16" s="592"/>
      <c r="CJ16" s="592"/>
      <c r="CK16" s="592"/>
      <c r="CL16" s="592"/>
      <c r="CM16" s="592"/>
      <c r="CN16" s="592"/>
      <c r="CO16" s="592"/>
      <c r="CP16" s="592"/>
      <c r="CQ16" s="592"/>
      <c r="CR16" s="592"/>
      <c r="CS16" s="592"/>
      <c r="CT16" s="592"/>
      <c r="CU16" s="592"/>
      <c r="CV16" s="592"/>
      <c r="CW16" s="592"/>
      <c r="CX16" s="592"/>
      <c r="CY16" s="592"/>
      <c r="CZ16" s="592"/>
      <c r="DA16" s="592"/>
      <c r="DB16" s="592"/>
      <c r="DC16" s="592"/>
      <c r="DD16" s="592"/>
      <c r="DE16" s="592"/>
      <c r="DF16" s="592"/>
      <c r="DG16" s="592"/>
      <c r="DH16" s="592"/>
      <c r="DI16" s="592"/>
      <c r="DJ16" s="592"/>
      <c r="DK16" s="592"/>
      <c r="DL16" s="592"/>
      <c r="DM16" s="592"/>
      <c r="DN16" s="592"/>
      <c r="DO16" s="592"/>
      <c r="DP16" s="592"/>
      <c r="DQ16" s="592"/>
      <c r="DR16" s="592"/>
      <c r="DS16" s="592"/>
      <c r="DT16" s="592"/>
      <c r="DU16" s="592"/>
      <c r="DV16" s="592"/>
      <c r="DW16" s="592"/>
      <c r="DX16" s="592"/>
      <c r="DY16" s="592"/>
      <c r="DZ16" s="592"/>
      <c r="EA16" s="592"/>
      <c r="EB16" s="592"/>
      <c r="EC16" s="592"/>
      <c r="ED16" s="592"/>
      <c r="EE16" s="592"/>
      <c r="EF16" s="592"/>
      <c r="EG16" s="592"/>
      <c r="EH16" s="592"/>
      <c r="EI16" s="592"/>
      <c r="EJ16" s="592"/>
      <c r="EK16" s="592"/>
      <c r="EL16" s="592"/>
      <c r="EM16" s="592"/>
      <c r="EN16" s="592"/>
      <c r="EO16" s="592"/>
      <c r="EP16" s="592"/>
      <c r="EQ16" s="592"/>
      <c r="ER16" s="592"/>
      <c r="ES16" s="592"/>
      <c r="ET16" s="592"/>
      <c r="EU16" s="592"/>
      <c r="EV16" s="592"/>
      <c r="EW16" s="592"/>
      <c r="EX16" s="592"/>
      <c r="EY16" s="592"/>
      <c r="EZ16" s="592"/>
      <c r="FA16" s="592"/>
      <c r="FB16" s="592"/>
      <c r="FC16" s="592"/>
      <c r="FD16" s="592"/>
      <c r="FE16" s="592"/>
      <c r="FF16" s="592"/>
      <c r="FG16" s="592"/>
      <c r="FH16" s="592"/>
      <c r="FI16" s="592"/>
      <c r="FJ16" s="592"/>
      <c r="FK16" s="592"/>
      <c r="FL16" s="592"/>
      <c r="FM16" s="592"/>
      <c r="FN16" s="592"/>
      <c r="FO16" s="592"/>
      <c r="FP16" s="592"/>
      <c r="FQ16" s="592"/>
      <c r="FR16" s="592"/>
      <c r="FS16" s="592"/>
      <c r="FT16" s="592"/>
      <c r="FU16" s="592"/>
      <c r="FV16" s="592"/>
      <c r="FW16" s="592"/>
      <c r="FX16" s="592"/>
      <c r="FY16" s="592"/>
      <c r="FZ16" s="592"/>
      <c r="GA16" s="592"/>
      <c r="GB16" s="592"/>
      <c r="GC16" s="592"/>
      <c r="GD16" s="592"/>
      <c r="GE16" s="592"/>
      <c r="GF16" s="592"/>
      <c r="GG16" s="592"/>
      <c r="GH16" s="592"/>
      <c r="GI16" s="592"/>
      <c r="GJ16" s="592"/>
      <c r="GK16" s="592"/>
      <c r="GL16" s="592"/>
      <c r="GM16" s="592"/>
      <c r="GN16" s="592"/>
      <c r="GO16" s="592"/>
      <c r="GP16" s="592"/>
      <c r="GQ16" s="592"/>
      <c r="GR16" s="592"/>
      <c r="GS16" s="592"/>
      <c r="GT16" s="592"/>
      <c r="GU16" s="592"/>
      <c r="GV16" s="592"/>
      <c r="GW16" s="592"/>
      <c r="GX16" s="592"/>
      <c r="GY16" s="592"/>
      <c r="GZ16" s="592"/>
      <c r="HA16" s="592"/>
      <c r="HB16" s="592"/>
      <c r="HC16" s="592"/>
      <c r="HD16" s="592"/>
      <c r="HE16" s="592"/>
      <c r="HF16" s="592"/>
      <c r="HG16" s="592"/>
      <c r="HH16" s="592"/>
      <c r="HI16" s="592"/>
      <c r="HJ16" s="592"/>
      <c r="HK16" s="592"/>
      <c r="HL16" s="592"/>
      <c r="HM16" s="592"/>
      <c r="HN16" s="592"/>
      <c r="HO16" s="592"/>
      <c r="HP16" s="592"/>
      <c r="HQ16" s="592"/>
      <c r="HR16" s="592"/>
      <c r="HS16" s="592"/>
      <c r="HT16" s="592"/>
      <c r="HU16" s="592"/>
      <c r="HV16" s="592"/>
      <c r="HW16" s="592"/>
      <c r="HX16" s="592"/>
      <c r="HY16" s="592"/>
      <c r="HZ16" s="592"/>
      <c r="IA16" s="592"/>
      <c r="IB16" s="592"/>
      <c r="IC16" s="592"/>
      <c r="ID16" s="592"/>
      <c r="IE16" s="592"/>
      <c r="IF16" s="592"/>
      <c r="IG16" s="592"/>
      <c r="IH16" s="592"/>
      <c r="II16" s="592"/>
      <c r="IJ16" s="592"/>
      <c r="IK16" s="592"/>
      <c r="IL16" s="592"/>
      <c r="IM16" s="592"/>
      <c r="IN16" s="592"/>
      <c r="IO16" s="592"/>
      <c r="IP16" s="592"/>
      <c r="IQ16" s="592"/>
      <c r="IR16" s="592"/>
      <c r="IS16" s="592"/>
      <c r="IT16" s="592"/>
      <c r="IU16" s="592"/>
      <c r="IV16" s="592"/>
    </row>
    <row r="17" spans="1:256" s="593" customFormat="1" ht="15">
      <c r="A17" s="607" t="s">
        <v>3357</v>
      </c>
      <c r="B17" s="613" t="s">
        <v>3358</v>
      </c>
      <c r="C17" s="609">
        <v>41761</v>
      </c>
      <c r="D17" s="610">
        <v>42000</v>
      </c>
      <c r="E17" s="609">
        <v>4661</v>
      </c>
      <c r="F17" s="610">
        <v>5000</v>
      </c>
      <c r="G17" s="611">
        <f t="shared" si="0"/>
        <v>46422</v>
      </c>
      <c r="H17" s="612">
        <f t="shared" si="0"/>
        <v>47000</v>
      </c>
      <c r="I17" s="592"/>
      <c r="J17" s="592"/>
      <c r="K17" s="592"/>
      <c r="L17" s="592"/>
      <c r="M17" s="592"/>
      <c r="N17" s="592"/>
      <c r="O17" s="592"/>
      <c r="P17" s="592"/>
      <c r="Q17" s="592"/>
      <c r="R17" s="592"/>
      <c r="S17" s="592"/>
      <c r="T17" s="592"/>
      <c r="U17" s="592"/>
      <c r="V17" s="592"/>
      <c r="W17" s="592"/>
      <c r="X17" s="592"/>
      <c r="Y17" s="592"/>
      <c r="Z17" s="592"/>
      <c r="AA17" s="592"/>
      <c r="AB17" s="592"/>
      <c r="AC17" s="592"/>
      <c r="AD17" s="592"/>
      <c r="AE17" s="592"/>
      <c r="AF17" s="592"/>
      <c r="AG17" s="592"/>
      <c r="AH17" s="592"/>
      <c r="AI17" s="592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2"/>
      <c r="BC17" s="592"/>
      <c r="BD17" s="592"/>
      <c r="BE17" s="592"/>
      <c r="BF17" s="592"/>
      <c r="BG17" s="592"/>
      <c r="BH17" s="592"/>
      <c r="BI17" s="592"/>
      <c r="BJ17" s="592"/>
      <c r="BK17" s="592"/>
      <c r="BL17" s="592"/>
      <c r="BM17" s="592"/>
      <c r="BN17" s="592"/>
      <c r="BO17" s="592"/>
      <c r="BP17" s="592"/>
      <c r="BQ17" s="592"/>
      <c r="BR17" s="592"/>
      <c r="BS17" s="592"/>
      <c r="BT17" s="592"/>
      <c r="BU17" s="592"/>
      <c r="BV17" s="592"/>
      <c r="BW17" s="592"/>
      <c r="BX17" s="592"/>
      <c r="BY17" s="592"/>
      <c r="BZ17" s="592"/>
      <c r="CA17" s="592"/>
      <c r="CB17" s="592"/>
      <c r="CC17" s="592"/>
      <c r="CD17" s="592"/>
      <c r="CE17" s="592"/>
      <c r="CF17" s="592"/>
      <c r="CG17" s="592"/>
      <c r="CH17" s="592"/>
      <c r="CI17" s="592"/>
      <c r="CJ17" s="592"/>
      <c r="CK17" s="592"/>
      <c r="CL17" s="592"/>
      <c r="CM17" s="592"/>
      <c r="CN17" s="592"/>
      <c r="CO17" s="592"/>
      <c r="CP17" s="592"/>
      <c r="CQ17" s="592"/>
      <c r="CR17" s="592"/>
      <c r="CS17" s="592"/>
      <c r="CT17" s="592"/>
      <c r="CU17" s="592"/>
      <c r="CV17" s="592"/>
      <c r="CW17" s="592"/>
      <c r="CX17" s="592"/>
      <c r="CY17" s="592"/>
      <c r="CZ17" s="592"/>
      <c r="DA17" s="592"/>
      <c r="DB17" s="592"/>
      <c r="DC17" s="592"/>
      <c r="DD17" s="592"/>
      <c r="DE17" s="592"/>
      <c r="DF17" s="592"/>
      <c r="DG17" s="592"/>
      <c r="DH17" s="592"/>
      <c r="DI17" s="592"/>
      <c r="DJ17" s="592"/>
      <c r="DK17" s="592"/>
      <c r="DL17" s="592"/>
      <c r="DM17" s="592"/>
      <c r="DN17" s="592"/>
      <c r="DO17" s="592"/>
      <c r="DP17" s="592"/>
      <c r="DQ17" s="592"/>
      <c r="DR17" s="592"/>
      <c r="DS17" s="592"/>
      <c r="DT17" s="592"/>
      <c r="DU17" s="592"/>
      <c r="DV17" s="592"/>
      <c r="DW17" s="592"/>
      <c r="DX17" s="592"/>
      <c r="DY17" s="592"/>
      <c r="DZ17" s="592"/>
      <c r="EA17" s="592"/>
      <c r="EB17" s="592"/>
      <c r="EC17" s="592"/>
      <c r="ED17" s="592"/>
      <c r="EE17" s="592"/>
      <c r="EF17" s="592"/>
      <c r="EG17" s="592"/>
      <c r="EH17" s="592"/>
      <c r="EI17" s="592"/>
      <c r="EJ17" s="592"/>
      <c r="EK17" s="592"/>
      <c r="EL17" s="592"/>
      <c r="EM17" s="592"/>
      <c r="EN17" s="592"/>
      <c r="EO17" s="592"/>
      <c r="EP17" s="592"/>
      <c r="EQ17" s="592"/>
      <c r="ER17" s="592"/>
      <c r="ES17" s="592"/>
      <c r="ET17" s="592"/>
      <c r="EU17" s="592"/>
      <c r="EV17" s="592"/>
      <c r="EW17" s="592"/>
      <c r="EX17" s="592"/>
      <c r="EY17" s="592"/>
      <c r="EZ17" s="592"/>
      <c r="FA17" s="592"/>
      <c r="FB17" s="592"/>
      <c r="FC17" s="592"/>
      <c r="FD17" s="592"/>
      <c r="FE17" s="592"/>
      <c r="FF17" s="592"/>
      <c r="FG17" s="592"/>
      <c r="FH17" s="592"/>
      <c r="FI17" s="592"/>
      <c r="FJ17" s="592"/>
      <c r="FK17" s="592"/>
      <c r="FL17" s="592"/>
      <c r="FM17" s="592"/>
      <c r="FN17" s="592"/>
      <c r="FO17" s="592"/>
      <c r="FP17" s="592"/>
      <c r="FQ17" s="592"/>
      <c r="FR17" s="592"/>
      <c r="FS17" s="592"/>
      <c r="FT17" s="592"/>
      <c r="FU17" s="592"/>
      <c r="FV17" s="592"/>
      <c r="FW17" s="592"/>
      <c r="FX17" s="592"/>
      <c r="FY17" s="592"/>
      <c r="FZ17" s="592"/>
      <c r="GA17" s="592"/>
      <c r="GB17" s="592"/>
      <c r="GC17" s="592"/>
      <c r="GD17" s="592"/>
      <c r="GE17" s="592"/>
      <c r="GF17" s="592"/>
      <c r="GG17" s="592"/>
      <c r="GH17" s="592"/>
      <c r="GI17" s="592"/>
      <c r="GJ17" s="592"/>
      <c r="GK17" s="592"/>
      <c r="GL17" s="592"/>
      <c r="GM17" s="592"/>
      <c r="GN17" s="592"/>
      <c r="GO17" s="592"/>
      <c r="GP17" s="592"/>
      <c r="GQ17" s="592"/>
      <c r="GR17" s="592"/>
      <c r="GS17" s="592"/>
      <c r="GT17" s="592"/>
      <c r="GU17" s="592"/>
      <c r="GV17" s="592"/>
      <c r="GW17" s="592"/>
      <c r="GX17" s="592"/>
      <c r="GY17" s="592"/>
      <c r="GZ17" s="592"/>
      <c r="HA17" s="592"/>
      <c r="HB17" s="592"/>
      <c r="HC17" s="592"/>
      <c r="HD17" s="592"/>
      <c r="HE17" s="592"/>
      <c r="HF17" s="592"/>
      <c r="HG17" s="592"/>
      <c r="HH17" s="592"/>
      <c r="HI17" s="592"/>
      <c r="HJ17" s="592"/>
      <c r="HK17" s="592"/>
      <c r="HL17" s="592"/>
      <c r="HM17" s="592"/>
      <c r="HN17" s="592"/>
      <c r="HO17" s="592"/>
      <c r="HP17" s="592"/>
      <c r="HQ17" s="592"/>
      <c r="HR17" s="592"/>
      <c r="HS17" s="592"/>
      <c r="HT17" s="592"/>
      <c r="HU17" s="592"/>
      <c r="HV17" s="592"/>
      <c r="HW17" s="592"/>
      <c r="HX17" s="592"/>
      <c r="HY17" s="592"/>
      <c r="HZ17" s="592"/>
      <c r="IA17" s="592"/>
      <c r="IB17" s="592"/>
      <c r="IC17" s="592"/>
      <c r="ID17" s="592"/>
      <c r="IE17" s="592"/>
      <c r="IF17" s="592"/>
      <c r="IG17" s="592"/>
      <c r="IH17" s="592"/>
      <c r="II17" s="592"/>
      <c r="IJ17" s="592"/>
      <c r="IK17" s="592"/>
      <c r="IL17" s="592"/>
      <c r="IM17" s="592"/>
      <c r="IN17" s="592"/>
      <c r="IO17" s="592"/>
      <c r="IP17" s="592"/>
      <c r="IQ17" s="592"/>
      <c r="IR17" s="592"/>
      <c r="IS17" s="592"/>
      <c r="IT17" s="592"/>
      <c r="IU17" s="592"/>
      <c r="IV17" s="592"/>
    </row>
    <row r="18" spans="1:256" s="593" customFormat="1" ht="15">
      <c r="A18" s="607" t="s">
        <v>3359</v>
      </c>
      <c r="B18" s="608" t="s">
        <v>3360</v>
      </c>
      <c r="C18" s="611">
        <v>0</v>
      </c>
      <c r="D18" s="610">
        <v>1</v>
      </c>
      <c r="E18" s="611">
        <v>0</v>
      </c>
      <c r="F18" s="610">
        <v>1</v>
      </c>
      <c r="G18" s="611">
        <f t="shared" si="0"/>
        <v>0</v>
      </c>
      <c r="H18" s="612">
        <f t="shared" si="0"/>
        <v>2</v>
      </c>
      <c r="I18" s="592"/>
      <c r="J18" s="592"/>
      <c r="K18" s="592"/>
      <c r="L18" s="592"/>
      <c r="M18" s="592"/>
      <c r="N18" s="592"/>
      <c r="O18" s="592"/>
      <c r="P18" s="592"/>
      <c r="Q18" s="592"/>
      <c r="R18" s="592"/>
      <c r="S18" s="592"/>
      <c r="T18" s="592"/>
      <c r="U18" s="592"/>
      <c r="V18" s="592"/>
      <c r="W18" s="592"/>
      <c r="X18" s="592"/>
      <c r="Y18" s="592"/>
      <c r="Z18" s="592"/>
      <c r="AA18" s="592"/>
      <c r="AB18" s="592"/>
      <c r="AC18" s="592"/>
      <c r="AD18" s="592"/>
      <c r="AE18" s="592"/>
      <c r="AF18" s="592"/>
      <c r="AG18" s="592"/>
      <c r="AH18" s="592"/>
      <c r="AI18" s="592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2"/>
      <c r="BC18" s="592"/>
      <c r="BD18" s="592"/>
      <c r="BE18" s="592"/>
      <c r="BF18" s="592"/>
      <c r="BG18" s="592"/>
      <c r="BH18" s="592"/>
      <c r="BI18" s="592"/>
      <c r="BJ18" s="592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2"/>
      <c r="CD18" s="592"/>
      <c r="CE18" s="592"/>
      <c r="CF18" s="592"/>
      <c r="CG18" s="592"/>
      <c r="CH18" s="592"/>
      <c r="CI18" s="592"/>
      <c r="CJ18" s="592"/>
      <c r="CK18" s="592"/>
      <c r="CL18" s="592"/>
      <c r="CM18" s="592"/>
      <c r="CN18" s="592"/>
      <c r="CO18" s="592"/>
      <c r="CP18" s="592"/>
      <c r="CQ18" s="592"/>
      <c r="CR18" s="592"/>
      <c r="CS18" s="592"/>
      <c r="CT18" s="592"/>
      <c r="CU18" s="592"/>
      <c r="CV18" s="592"/>
      <c r="CW18" s="592"/>
      <c r="CX18" s="592"/>
      <c r="CY18" s="592"/>
      <c r="CZ18" s="592"/>
      <c r="DA18" s="592"/>
      <c r="DB18" s="592"/>
      <c r="DC18" s="592"/>
      <c r="DD18" s="592"/>
      <c r="DE18" s="592"/>
      <c r="DF18" s="592"/>
      <c r="DG18" s="592"/>
      <c r="DH18" s="592"/>
      <c r="DI18" s="592"/>
      <c r="DJ18" s="592"/>
      <c r="DK18" s="592"/>
      <c r="DL18" s="592"/>
      <c r="DM18" s="592"/>
      <c r="DN18" s="592"/>
      <c r="DO18" s="592"/>
      <c r="DP18" s="592"/>
      <c r="DQ18" s="592"/>
      <c r="DR18" s="592"/>
      <c r="DS18" s="592"/>
      <c r="DT18" s="592"/>
      <c r="DU18" s="592"/>
      <c r="DV18" s="592"/>
      <c r="DW18" s="592"/>
      <c r="DX18" s="592"/>
      <c r="DY18" s="592"/>
      <c r="DZ18" s="592"/>
      <c r="EA18" s="592"/>
      <c r="EB18" s="592"/>
      <c r="EC18" s="592"/>
      <c r="ED18" s="592"/>
      <c r="EE18" s="592"/>
      <c r="EF18" s="592"/>
      <c r="EG18" s="592"/>
      <c r="EH18" s="592"/>
      <c r="EI18" s="592"/>
      <c r="EJ18" s="592"/>
      <c r="EK18" s="592"/>
      <c r="EL18" s="592"/>
      <c r="EM18" s="592"/>
      <c r="EN18" s="592"/>
      <c r="EO18" s="592"/>
      <c r="EP18" s="592"/>
      <c r="EQ18" s="592"/>
      <c r="ER18" s="592"/>
      <c r="ES18" s="592"/>
      <c r="ET18" s="592"/>
      <c r="EU18" s="592"/>
      <c r="EV18" s="592"/>
      <c r="EW18" s="592"/>
      <c r="EX18" s="592"/>
      <c r="EY18" s="592"/>
      <c r="EZ18" s="592"/>
      <c r="FA18" s="592"/>
      <c r="FB18" s="592"/>
      <c r="FC18" s="592"/>
      <c r="FD18" s="592"/>
      <c r="FE18" s="592"/>
      <c r="FF18" s="592"/>
      <c r="FG18" s="592"/>
      <c r="FH18" s="592"/>
      <c r="FI18" s="592"/>
      <c r="FJ18" s="592"/>
      <c r="FK18" s="592"/>
      <c r="FL18" s="592"/>
      <c r="FM18" s="592"/>
      <c r="FN18" s="592"/>
      <c r="FO18" s="592"/>
      <c r="FP18" s="592"/>
      <c r="FQ18" s="592"/>
      <c r="FR18" s="592"/>
      <c r="FS18" s="592"/>
      <c r="FT18" s="592"/>
      <c r="FU18" s="592"/>
      <c r="FV18" s="592"/>
      <c r="FW18" s="592"/>
      <c r="FX18" s="592"/>
      <c r="FY18" s="592"/>
      <c r="FZ18" s="592"/>
      <c r="GA18" s="592"/>
      <c r="GB18" s="592"/>
      <c r="GC18" s="592"/>
      <c r="GD18" s="592"/>
      <c r="GE18" s="592"/>
      <c r="GF18" s="592"/>
      <c r="GG18" s="592"/>
      <c r="GH18" s="592"/>
      <c r="GI18" s="592"/>
      <c r="GJ18" s="592"/>
      <c r="GK18" s="592"/>
      <c r="GL18" s="592"/>
      <c r="GM18" s="592"/>
      <c r="GN18" s="592"/>
      <c r="GO18" s="592"/>
      <c r="GP18" s="592"/>
      <c r="GQ18" s="592"/>
      <c r="GR18" s="592"/>
      <c r="GS18" s="592"/>
      <c r="GT18" s="592"/>
      <c r="GU18" s="592"/>
      <c r="GV18" s="592"/>
      <c r="GW18" s="592"/>
      <c r="GX18" s="592"/>
      <c r="GY18" s="592"/>
      <c r="GZ18" s="592"/>
      <c r="HA18" s="592"/>
      <c r="HB18" s="592"/>
      <c r="HC18" s="592"/>
      <c r="HD18" s="592"/>
      <c r="HE18" s="592"/>
      <c r="HF18" s="592"/>
      <c r="HG18" s="592"/>
      <c r="HH18" s="592"/>
      <c r="HI18" s="592"/>
      <c r="HJ18" s="592"/>
      <c r="HK18" s="592"/>
      <c r="HL18" s="592"/>
      <c r="HM18" s="592"/>
      <c r="HN18" s="592"/>
      <c r="HO18" s="592"/>
      <c r="HP18" s="592"/>
      <c r="HQ18" s="592"/>
      <c r="HR18" s="592"/>
      <c r="HS18" s="592"/>
      <c r="HT18" s="592"/>
      <c r="HU18" s="592"/>
      <c r="HV18" s="592"/>
      <c r="HW18" s="592"/>
      <c r="HX18" s="592"/>
      <c r="HY18" s="592"/>
      <c r="HZ18" s="592"/>
      <c r="IA18" s="592"/>
      <c r="IB18" s="592"/>
      <c r="IC18" s="592"/>
      <c r="ID18" s="592"/>
      <c r="IE18" s="592"/>
      <c r="IF18" s="592"/>
      <c r="IG18" s="592"/>
      <c r="IH18" s="592"/>
      <c r="II18" s="592"/>
      <c r="IJ18" s="592"/>
      <c r="IK18" s="592"/>
      <c r="IL18" s="592"/>
      <c r="IM18" s="592"/>
      <c r="IN18" s="592"/>
      <c r="IO18" s="592"/>
      <c r="IP18" s="592"/>
      <c r="IQ18" s="592"/>
      <c r="IR18" s="592"/>
      <c r="IS18" s="592"/>
      <c r="IT18" s="592"/>
      <c r="IU18" s="592"/>
      <c r="IV18" s="592"/>
    </row>
    <row r="19" spans="1:256" s="593" customFormat="1" ht="24">
      <c r="A19" s="607" t="s">
        <v>3361</v>
      </c>
      <c r="B19" s="608" t="s">
        <v>3362</v>
      </c>
      <c r="C19" s="609">
        <v>2996</v>
      </c>
      <c r="D19" s="610">
        <v>3000</v>
      </c>
      <c r="E19" s="609">
        <v>2221</v>
      </c>
      <c r="F19" s="610">
        <v>2300</v>
      </c>
      <c r="G19" s="611">
        <f t="shared" si="0"/>
        <v>5217</v>
      </c>
      <c r="H19" s="612">
        <f t="shared" si="0"/>
        <v>5300</v>
      </c>
      <c r="I19" s="592"/>
      <c r="J19" s="592"/>
      <c r="K19" s="592"/>
      <c r="L19" s="592"/>
      <c r="M19" s="592"/>
      <c r="N19" s="592"/>
      <c r="O19" s="592"/>
      <c r="P19" s="592"/>
      <c r="Q19" s="592"/>
      <c r="R19" s="592"/>
      <c r="S19" s="592"/>
      <c r="T19" s="592"/>
      <c r="U19" s="592"/>
      <c r="V19" s="592"/>
      <c r="W19" s="592"/>
      <c r="X19" s="592"/>
      <c r="Y19" s="592"/>
      <c r="Z19" s="592"/>
      <c r="AA19" s="592"/>
      <c r="AB19" s="592"/>
      <c r="AC19" s="592"/>
      <c r="AD19" s="592"/>
      <c r="AE19" s="592"/>
      <c r="AF19" s="592"/>
      <c r="AG19" s="592"/>
      <c r="AH19" s="592"/>
      <c r="AI19" s="592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592"/>
      <c r="BC19" s="592"/>
      <c r="BD19" s="592"/>
      <c r="BE19" s="592"/>
      <c r="BF19" s="592"/>
      <c r="BG19" s="592"/>
      <c r="BH19" s="592"/>
      <c r="BI19" s="592"/>
      <c r="BJ19" s="592"/>
      <c r="BK19" s="592"/>
      <c r="BL19" s="592"/>
      <c r="BM19" s="592"/>
      <c r="BN19" s="592"/>
      <c r="BO19" s="592"/>
      <c r="BP19" s="592"/>
      <c r="BQ19" s="592"/>
      <c r="BR19" s="592"/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2"/>
      <c r="CD19" s="592"/>
      <c r="CE19" s="592"/>
      <c r="CF19" s="592"/>
      <c r="CG19" s="592"/>
      <c r="CH19" s="592"/>
      <c r="CI19" s="592"/>
      <c r="CJ19" s="592"/>
      <c r="CK19" s="592"/>
      <c r="CL19" s="592"/>
      <c r="CM19" s="592"/>
      <c r="CN19" s="592"/>
      <c r="CO19" s="592"/>
      <c r="CP19" s="592"/>
      <c r="CQ19" s="592"/>
      <c r="CR19" s="592"/>
      <c r="CS19" s="592"/>
      <c r="CT19" s="592"/>
      <c r="CU19" s="592"/>
      <c r="CV19" s="592"/>
      <c r="CW19" s="592"/>
      <c r="CX19" s="592"/>
      <c r="CY19" s="592"/>
      <c r="CZ19" s="592"/>
      <c r="DA19" s="592"/>
      <c r="DB19" s="592"/>
      <c r="DC19" s="592"/>
      <c r="DD19" s="592"/>
      <c r="DE19" s="592"/>
      <c r="DF19" s="592"/>
      <c r="DG19" s="592"/>
      <c r="DH19" s="592"/>
      <c r="DI19" s="592"/>
      <c r="DJ19" s="592"/>
      <c r="DK19" s="592"/>
      <c r="DL19" s="592"/>
      <c r="DM19" s="592"/>
      <c r="DN19" s="592"/>
      <c r="DO19" s="592"/>
      <c r="DP19" s="592"/>
      <c r="DQ19" s="592"/>
      <c r="DR19" s="592"/>
      <c r="DS19" s="592"/>
      <c r="DT19" s="592"/>
      <c r="DU19" s="592"/>
      <c r="DV19" s="592"/>
      <c r="DW19" s="592"/>
      <c r="DX19" s="592"/>
      <c r="DY19" s="592"/>
      <c r="DZ19" s="592"/>
      <c r="EA19" s="592"/>
      <c r="EB19" s="592"/>
      <c r="EC19" s="592"/>
      <c r="ED19" s="592"/>
      <c r="EE19" s="592"/>
      <c r="EF19" s="592"/>
      <c r="EG19" s="592"/>
      <c r="EH19" s="592"/>
      <c r="EI19" s="592"/>
      <c r="EJ19" s="592"/>
      <c r="EK19" s="592"/>
      <c r="EL19" s="592"/>
      <c r="EM19" s="592"/>
      <c r="EN19" s="592"/>
      <c r="EO19" s="592"/>
      <c r="EP19" s="592"/>
      <c r="EQ19" s="592"/>
      <c r="ER19" s="592"/>
      <c r="ES19" s="592"/>
      <c r="ET19" s="592"/>
      <c r="EU19" s="592"/>
      <c r="EV19" s="592"/>
      <c r="EW19" s="592"/>
      <c r="EX19" s="592"/>
      <c r="EY19" s="592"/>
      <c r="EZ19" s="592"/>
      <c r="FA19" s="592"/>
      <c r="FB19" s="592"/>
      <c r="FC19" s="592"/>
      <c r="FD19" s="592"/>
      <c r="FE19" s="592"/>
      <c r="FF19" s="592"/>
      <c r="FG19" s="592"/>
      <c r="FH19" s="592"/>
      <c r="FI19" s="592"/>
      <c r="FJ19" s="592"/>
      <c r="FK19" s="592"/>
      <c r="FL19" s="592"/>
      <c r="FM19" s="592"/>
      <c r="FN19" s="592"/>
      <c r="FO19" s="592"/>
      <c r="FP19" s="592"/>
      <c r="FQ19" s="592"/>
      <c r="FR19" s="592"/>
      <c r="FS19" s="592"/>
      <c r="FT19" s="592"/>
      <c r="FU19" s="592"/>
      <c r="FV19" s="592"/>
      <c r="FW19" s="592"/>
      <c r="FX19" s="592"/>
      <c r="FY19" s="592"/>
      <c r="FZ19" s="592"/>
      <c r="GA19" s="592"/>
      <c r="GB19" s="592"/>
      <c r="GC19" s="592"/>
      <c r="GD19" s="592"/>
      <c r="GE19" s="592"/>
      <c r="GF19" s="592"/>
      <c r="GG19" s="592"/>
      <c r="GH19" s="592"/>
      <c r="GI19" s="592"/>
      <c r="GJ19" s="592"/>
      <c r="GK19" s="592"/>
      <c r="GL19" s="592"/>
      <c r="GM19" s="592"/>
      <c r="GN19" s="592"/>
      <c r="GO19" s="592"/>
      <c r="GP19" s="592"/>
      <c r="GQ19" s="592"/>
      <c r="GR19" s="592"/>
      <c r="GS19" s="592"/>
      <c r="GT19" s="592"/>
      <c r="GU19" s="592"/>
      <c r="GV19" s="592"/>
      <c r="GW19" s="592"/>
      <c r="GX19" s="592"/>
      <c r="GY19" s="592"/>
      <c r="GZ19" s="592"/>
      <c r="HA19" s="592"/>
      <c r="HB19" s="592"/>
      <c r="HC19" s="592"/>
      <c r="HD19" s="592"/>
      <c r="HE19" s="592"/>
      <c r="HF19" s="592"/>
      <c r="HG19" s="592"/>
      <c r="HH19" s="592"/>
      <c r="HI19" s="592"/>
      <c r="HJ19" s="592"/>
      <c r="HK19" s="592"/>
      <c r="HL19" s="592"/>
      <c r="HM19" s="592"/>
      <c r="HN19" s="592"/>
      <c r="HO19" s="592"/>
      <c r="HP19" s="592"/>
      <c r="HQ19" s="592"/>
      <c r="HR19" s="592"/>
      <c r="HS19" s="592"/>
      <c r="HT19" s="592"/>
      <c r="HU19" s="592"/>
      <c r="HV19" s="592"/>
      <c r="HW19" s="592"/>
      <c r="HX19" s="592"/>
      <c r="HY19" s="592"/>
      <c r="HZ19" s="592"/>
      <c r="IA19" s="592"/>
      <c r="IB19" s="592"/>
      <c r="IC19" s="592"/>
      <c r="ID19" s="592"/>
      <c r="IE19" s="592"/>
      <c r="IF19" s="592"/>
      <c r="IG19" s="592"/>
      <c r="IH19" s="592"/>
      <c r="II19" s="592"/>
      <c r="IJ19" s="592"/>
      <c r="IK19" s="592"/>
      <c r="IL19" s="592"/>
      <c r="IM19" s="592"/>
      <c r="IN19" s="592"/>
      <c r="IO19" s="592"/>
      <c r="IP19" s="592"/>
      <c r="IQ19" s="592"/>
      <c r="IR19" s="592"/>
      <c r="IS19" s="592"/>
      <c r="IT19" s="592"/>
      <c r="IU19" s="592"/>
      <c r="IV19" s="592"/>
    </row>
    <row r="20" spans="1:256" s="593" customFormat="1" ht="15">
      <c r="A20" s="607" t="s">
        <v>3363</v>
      </c>
      <c r="B20" s="608" t="s">
        <v>3364</v>
      </c>
      <c r="C20" s="611">
        <v>0</v>
      </c>
      <c r="D20" s="610">
        <v>1</v>
      </c>
      <c r="E20" s="611">
        <v>0</v>
      </c>
      <c r="F20" s="610">
        <v>1</v>
      </c>
      <c r="G20" s="611">
        <f t="shared" si="0"/>
        <v>0</v>
      </c>
      <c r="H20" s="612">
        <f t="shared" si="0"/>
        <v>2</v>
      </c>
      <c r="I20" s="592"/>
      <c r="J20" s="592"/>
      <c r="K20" s="592"/>
      <c r="L20" s="592"/>
      <c r="M20" s="592"/>
      <c r="N20" s="592"/>
      <c r="O20" s="592"/>
      <c r="P20" s="592"/>
      <c r="Q20" s="592"/>
      <c r="R20" s="592"/>
      <c r="S20" s="592"/>
      <c r="T20" s="592"/>
      <c r="U20" s="592"/>
      <c r="V20" s="592"/>
      <c r="W20" s="592"/>
      <c r="X20" s="592"/>
      <c r="Y20" s="592"/>
      <c r="Z20" s="592"/>
      <c r="AA20" s="592"/>
      <c r="AB20" s="592"/>
      <c r="AC20" s="592"/>
      <c r="AD20" s="592"/>
      <c r="AE20" s="592"/>
      <c r="AF20" s="592"/>
      <c r="AG20" s="592"/>
      <c r="AH20" s="592"/>
      <c r="AI20" s="592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2"/>
      <c r="BC20" s="592"/>
      <c r="BD20" s="592"/>
      <c r="BE20" s="592"/>
      <c r="BF20" s="592"/>
      <c r="BG20" s="592"/>
      <c r="BH20" s="592"/>
      <c r="BI20" s="592"/>
      <c r="BJ20" s="592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2"/>
      <c r="CD20" s="592"/>
      <c r="CE20" s="592"/>
      <c r="CF20" s="592"/>
      <c r="CG20" s="592"/>
      <c r="CH20" s="592"/>
      <c r="CI20" s="592"/>
      <c r="CJ20" s="592"/>
      <c r="CK20" s="592"/>
      <c r="CL20" s="592"/>
      <c r="CM20" s="592"/>
      <c r="CN20" s="592"/>
      <c r="CO20" s="592"/>
      <c r="CP20" s="592"/>
      <c r="CQ20" s="592"/>
      <c r="CR20" s="592"/>
      <c r="CS20" s="592"/>
      <c r="CT20" s="592"/>
      <c r="CU20" s="592"/>
      <c r="CV20" s="592"/>
      <c r="CW20" s="592"/>
      <c r="CX20" s="592"/>
      <c r="CY20" s="592"/>
      <c r="CZ20" s="592"/>
      <c r="DA20" s="592"/>
      <c r="DB20" s="592"/>
      <c r="DC20" s="592"/>
      <c r="DD20" s="592"/>
      <c r="DE20" s="592"/>
      <c r="DF20" s="592"/>
      <c r="DG20" s="592"/>
      <c r="DH20" s="592"/>
      <c r="DI20" s="592"/>
      <c r="DJ20" s="592"/>
      <c r="DK20" s="592"/>
      <c r="DL20" s="592"/>
      <c r="DM20" s="592"/>
      <c r="DN20" s="592"/>
      <c r="DO20" s="592"/>
      <c r="DP20" s="592"/>
      <c r="DQ20" s="592"/>
      <c r="DR20" s="592"/>
      <c r="DS20" s="592"/>
      <c r="DT20" s="592"/>
      <c r="DU20" s="592"/>
      <c r="DV20" s="592"/>
      <c r="DW20" s="592"/>
      <c r="DX20" s="592"/>
      <c r="DY20" s="592"/>
      <c r="DZ20" s="592"/>
      <c r="EA20" s="592"/>
      <c r="EB20" s="592"/>
      <c r="EC20" s="592"/>
      <c r="ED20" s="592"/>
      <c r="EE20" s="592"/>
      <c r="EF20" s="592"/>
      <c r="EG20" s="592"/>
      <c r="EH20" s="592"/>
      <c r="EI20" s="592"/>
      <c r="EJ20" s="592"/>
      <c r="EK20" s="592"/>
      <c r="EL20" s="592"/>
      <c r="EM20" s="592"/>
      <c r="EN20" s="592"/>
      <c r="EO20" s="592"/>
      <c r="EP20" s="592"/>
      <c r="EQ20" s="592"/>
      <c r="ER20" s="592"/>
      <c r="ES20" s="592"/>
      <c r="ET20" s="592"/>
      <c r="EU20" s="592"/>
      <c r="EV20" s="592"/>
      <c r="EW20" s="592"/>
      <c r="EX20" s="592"/>
      <c r="EY20" s="592"/>
      <c r="EZ20" s="592"/>
      <c r="FA20" s="592"/>
      <c r="FB20" s="592"/>
      <c r="FC20" s="592"/>
      <c r="FD20" s="592"/>
      <c r="FE20" s="592"/>
      <c r="FF20" s="592"/>
      <c r="FG20" s="592"/>
      <c r="FH20" s="592"/>
      <c r="FI20" s="592"/>
      <c r="FJ20" s="592"/>
      <c r="FK20" s="592"/>
      <c r="FL20" s="592"/>
      <c r="FM20" s="592"/>
      <c r="FN20" s="592"/>
      <c r="FO20" s="592"/>
      <c r="FP20" s="592"/>
      <c r="FQ20" s="592"/>
      <c r="FR20" s="592"/>
      <c r="FS20" s="592"/>
      <c r="FT20" s="592"/>
      <c r="FU20" s="592"/>
      <c r="FV20" s="592"/>
      <c r="FW20" s="592"/>
      <c r="FX20" s="592"/>
      <c r="FY20" s="592"/>
      <c r="FZ20" s="592"/>
      <c r="GA20" s="592"/>
      <c r="GB20" s="592"/>
      <c r="GC20" s="592"/>
      <c r="GD20" s="592"/>
      <c r="GE20" s="592"/>
      <c r="GF20" s="592"/>
      <c r="GG20" s="592"/>
      <c r="GH20" s="592"/>
      <c r="GI20" s="592"/>
      <c r="GJ20" s="592"/>
      <c r="GK20" s="592"/>
      <c r="GL20" s="592"/>
      <c r="GM20" s="592"/>
      <c r="GN20" s="592"/>
      <c r="GO20" s="592"/>
      <c r="GP20" s="592"/>
      <c r="GQ20" s="592"/>
      <c r="GR20" s="592"/>
      <c r="GS20" s="592"/>
      <c r="GT20" s="592"/>
      <c r="GU20" s="592"/>
      <c r="GV20" s="592"/>
      <c r="GW20" s="592"/>
      <c r="GX20" s="592"/>
      <c r="GY20" s="592"/>
      <c r="GZ20" s="592"/>
      <c r="HA20" s="592"/>
      <c r="HB20" s="592"/>
      <c r="HC20" s="592"/>
      <c r="HD20" s="592"/>
      <c r="HE20" s="592"/>
      <c r="HF20" s="592"/>
      <c r="HG20" s="592"/>
      <c r="HH20" s="592"/>
      <c r="HI20" s="592"/>
      <c r="HJ20" s="592"/>
      <c r="HK20" s="592"/>
      <c r="HL20" s="592"/>
      <c r="HM20" s="592"/>
      <c r="HN20" s="592"/>
      <c r="HO20" s="592"/>
      <c r="HP20" s="592"/>
      <c r="HQ20" s="592"/>
      <c r="HR20" s="592"/>
      <c r="HS20" s="592"/>
      <c r="HT20" s="592"/>
      <c r="HU20" s="592"/>
      <c r="HV20" s="592"/>
      <c r="HW20" s="592"/>
      <c r="HX20" s="592"/>
      <c r="HY20" s="592"/>
      <c r="HZ20" s="592"/>
      <c r="IA20" s="592"/>
      <c r="IB20" s="592"/>
      <c r="IC20" s="592"/>
      <c r="ID20" s="592"/>
      <c r="IE20" s="592"/>
      <c r="IF20" s="592"/>
      <c r="IG20" s="592"/>
      <c r="IH20" s="592"/>
      <c r="II20" s="592"/>
      <c r="IJ20" s="592"/>
      <c r="IK20" s="592"/>
      <c r="IL20" s="592"/>
      <c r="IM20" s="592"/>
      <c r="IN20" s="592"/>
      <c r="IO20" s="592"/>
      <c r="IP20" s="592"/>
      <c r="IQ20" s="592"/>
      <c r="IR20" s="592"/>
      <c r="IS20" s="592"/>
      <c r="IT20" s="592"/>
      <c r="IU20" s="592"/>
      <c r="IV20" s="592"/>
    </row>
    <row r="21" spans="1:256" s="593" customFormat="1" ht="15">
      <c r="A21" s="607" t="s">
        <v>3365</v>
      </c>
      <c r="B21" s="613" t="s">
        <v>3366</v>
      </c>
      <c r="C21" s="614">
        <v>0</v>
      </c>
      <c r="D21" s="610">
        <v>1</v>
      </c>
      <c r="E21" s="609">
        <v>1</v>
      </c>
      <c r="F21" s="610">
        <v>1</v>
      </c>
      <c r="G21" s="611">
        <f t="shared" si="0"/>
        <v>1</v>
      </c>
      <c r="H21" s="612">
        <f t="shared" si="0"/>
        <v>2</v>
      </c>
      <c r="I21" s="592"/>
      <c r="J21" s="592"/>
      <c r="K21" s="592"/>
      <c r="L21" s="592"/>
      <c r="M21" s="592"/>
      <c r="N21" s="592"/>
      <c r="O21" s="592"/>
      <c r="P21" s="592"/>
      <c r="Q21" s="592"/>
      <c r="R21" s="592"/>
      <c r="S21" s="592"/>
      <c r="T21" s="592"/>
      <c r="U21" s="592"/>
      <c r="V21" s="592"/>
      <c r="W21" s="592"/>
      <c r="X21" s="592"/>
      <c r="Y21" s="592"/>
      <c r="Z21" s="592"/>
      <c r="AA21" s="592"/>
      <c r="AB21" s="592"/>
      <c r="AC21" s="592"/>
      <c r="AD21" s="592"/>
      <c r="AE21" s="592"/>
      <c r="AF21" s="592"/>
      <c r="AG21" s="592"/>
      <c r="AH21" s="592"/>
      <c r="AI21" s="592"/>
      <c r="AJ21" s="592"/>
      <c r="AK21" s="592"/>
      <c r="AL21" s="592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2"/>
      <c r="BC21" s="592"/>
      <c r="BD21" s="592"/>
      <c r="BE21" s="592"/>
      <c r="BF21" s="592"/>
      <c r="BG21" s="592"/>
      <c r="BH21" s="592"/>
      <c r="BI21" s="592"/>
      <c r="BJ21" s="592"/>
      <c r="BK21" s="592"/>
      <c r="BL21" s="592"/>
      <c r="BM21" s="592"/>
      <c r="BN21" s="592"/>
      <c r="BO21" s="592"/>
      <c r="BP21" s="592"/>
      <c r="BQ21" s="592"/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2"/>
      <c r="CD21" s="592"/>
      <c r="CE21" s="592"/>
      <c r="CF21" s="592"/>
      <c r="CG21" s="592"/>
      <c r="CH21" s="592"/>
      <c r="CI21" s="592"/>
      <c r="CJ21" s="592"/>
      <c r="CK21" s="592"/>
      <c r="CL21" s="592"/>
      <c r="CM21" s="592"/>
      <c r="CN21" s="592"/>
      <c r="CO21" s="592"/>
      <c r="CP21" s="592"/>
      <c r="CQ21" s="592"/>
      <c r="CR21" s="592"/>
      <c r="CS21" s="592"/>
      <c r="CT21" s="592"/>
      <c r="CU21" s="592"/>
      <c r="CV21" s="592"/>
      <c r="CW21" s="592"/>
      <c r="CX21" s="592"/>
      <c r="CY21" s="592"/>
      <c r="CZ21" s="592"/>
      <c r="DA21" s="592"/>
      <c r="DB21" s="592"/>
      <c r="DC21" s="592"/>
      <c r="DD21" s="592"/>
      <c r="DE21" s="592"/>
      <c r="DF21" s="592"/>
      <c r="DG21" s="592"/>
      <c r="DH21" s="592"/>
      <c r="DI21" s="592"/>
      <c r="DJ21" s="592"/>
      <c r="DK21" s="592"/>
      <c r="DL21" s="592"/>
      <c r="DM21" s="592"/>
      <c r="DN21" s="592"/>
      <c r="DO21" s="592"/>
      <c r="DP21" s="592"/>
      <c r="DQ21" s="592"/>
      <c r="DR21" s="592"/>
      <c r="DS21" s="592"/>
      <c r="DT21" s="592"/>
      <c r="DU21" s="592"/>
      <c r="DV21" s="592"/>
      <c r="DW21" s="592"/>
      <c r="DX21" s="592"/>
      <c r="DY21" s="592"/>
      <c r="DZ21" s="592"/>
      <c r="EA21" s="592"/>
      <c r="EB21" s="592"/>
      <c r="EC21" s="592"/>
      <c r="ED21" s="592"/>
      <c r="EE21" s="592"/>
      <c r="EF21" s="592"/>
      <c r="EG21" s="592"/>
      <c r="EH21" s="592"/>
      <c r="EI21" s="592"/>
      <c r="EJ21" s="592"/>
      <c r="EK21" s="592"/>
      <c r="EL21" s="592"/>
      <c r="EM21" s="592"/>
      <c r="EN21" s="592"/>
      <c r="EO21" s="592"/>
      <c r="EP21" s="592"/>
      <c r="EQ21" s="592"/>
      <c r="ER21" s="592"/>
      <c r="ES21" s="592"/>
      <c r="ET21" s="592"/>
      <c r="EU21" s="592"/>
      <c r="EV21" s="592"/>
      <c r="EW21" s="592"/>
      <c r="EX21" s="592"/>
      <c r="EY21" s="592"/>
      <c r="EZ21" s="592"/>
      <c r="FA21" s="592"/>
      <c r="FB21" s="592"/>
      <c r="FC21" s="592"/>
      <c r="FD21" s="592"/>
      <c r="FE21" s="592"/>
      <c r="FF21" s="592"/>
      <c r="FG21" s="592"/>
      <c r="FH21" s="592"/>
      <c r="FI21" s="592"/>
      <c r="FJ21" s="592"/>
      <c r="FK21" s="592"/>
      <c r="FL21" s="592"/>
      <c r="FM21" s="592"/>
      <c r="FN21" s="592"/>
      <c r="FO21" s="592"/>
      <c r="FP21" s="592"/>
      <c r="FQ21" s="592"/>
      <c r="FR21" s="592"/>
      <c r="FS21" s="592"/>
      <c r="FT21" s="592"/>
      <c r="FU21" s="592"/>
      <c r="FV21" s="592"/>
      <c r="FW21" s="592"/>
      <c r="FX21" s="592"/>
      <c r="FY21" s="592"/>
      <c r="FZ21" s="592"/>
      <c r="GA21" s="592"/>
      <c r="GB21" s="592"/>
      <c r="GC21" s="592"/>
      <c r="GD21" s="592"/>
      <c r="GE21" s="592"/>
      <c r="GF21" s="592"/>
      <c r="GG21" s="592"/>
      <c r="GH21" s="592"/>
      <c r="GI21" s="592"/>
      <c r="GJ21" s="592"/>
      <c r="GK21" s="592"/>
      <c r="GL21" s="592"/>
      <c r="GM21" s="592"/>
      <c r="GN21" s="592"/>
      <c r="GO21" s="592"/>
      <c r="GP21" s="592"/>
      <c r="GQ21" s="592"/>
      <c r="GR21" s="592"/>
      <c r="GS21" s="592"/>
      <c r="GT21" s="592"/>
      <c r="GU21" s="592"/>
      <c r="GV21" s="592"/>
      <c r="GW21" s="592"/>
      <c r="GX21" s="592"/>
      <c r="GY21" s="592"/>
      <c r="GZ21" s="592"/>
      <c r="HA21" s="592"/>
      <c r="HB21" s="592"/>
      <c r="HC21" s="592"/>
      <c r="HD21" s="592"/>
      <c r="HE21" s="592"/>
      <c r="HF21" s="592"/>
      <c r="HG21" s="592"/>
      <c r="HH21" s="592"/>
      <c r="HI21" s="592"/>
      <c r="HJ21" s="592"/>
      <c r="HK21" s="592"/>
      <c r="HL21" s="592"/>
      <c r="HM21" s="592"/>
      <c r="HN21" s="592"/>
      <c r="HO21" s="592"/>
      <c r="HP21" s="592"/>
      <c r="HQ21" s="592"/>
      <c r="HR21" s="592"/>
      <c r="HS21" s="592"/>
      <c r="HT21" s="592"/>
      <c r="HU21" s="592"/>
      <c r="HV21" s="592"/>
      <c r="HW21" s="592"/>
      <c r="HX21" s="592"/>
      <c r="HY21" s="592"/>
      <c r="HZ21" s="592"/>
      <c r="IA21" s="592"/>
      <c r="IB21" s="592"/>
      <c r="IC21" s="592"/>
      <c r="ID21" s="592"/>
      <c r="IE21" s="592"/>
      <c r="IF21" s="592"/>
      <c r="IG21" s="592"/>
      <c r="IH21" s="592"/>
      <c r="II21" s="592"/>
      <c r="IJ21" s="592"/>
      <c r="IK21" s="592"/>
      <c r="IL21" s="592"/>
      <c r="IM21" s="592"/>
      <c r="IN21" s="592"/>
      <c r="IO21" s="592"/>
      <c r="IP21" s="592"/>
      <c r="IQ21" s="592"/>
      <c r="IR21" s="592"/>
      <c r="IS21" s="592"/>
      <c r="IT21" s="592"/>
      <c r="IU21" s="592"/>
      <c r="IV21" s="592"/>
    </row>
    <row r="22" spans="1:256" s="593" customFormat="1" ht="15">
      <c r="A22" s="607" t="s">
        <v>3367</v>
      </c>
      <c r="B22" s="613" t="s">
        <v>3368</v>
      </c>
      <c r="C22" s="609">
        <v>1749</v>
      </c>
      <c r="D22" s="610">
        <v>1800</v>
      </c>
      <c r="E22" s="609">
        <v>1506</v>
      </c>
      <c r="F22" s="610">
        <v>1500</v>
      </c>
      <c r="G22" s="611">
        <f t="shared" si="0"/>
        <v>3255</v>
      </c>
      <c r="H22" s="612">
        <f t="shared" si="0"/>
        <v>3300</v>
      </c>
      <c r="I22" s="592"/>
      <c r="J22" s="592"/>
      <c r="K22" s="592"/>
      <c r="L22" s="592"/>
      <c r="M22" s="592"/>
      <c r="N22" s="592"/>
      <c r="O22" s="592"/>
      <c r="P22" s="592"/>
      <c r="Q22" s="592"/>
      <c r="R22" s="592"/>
      <c r="S22" s="592"/>
      <c r="T22" s="592"/>
      <c r="U22" s="592"/>
      <c r="V22" s="592"/>
      <c r="W22" s="592"/>
      <c r="X22" s="592"/>
      <c r="Y22" s="592"/>
      <c r="Z22" s="592"/>
      <c r="AA22" s="592"/>
      <c r="AB22" s="592"/>
      <c r="AC22" s="592"/>
      <c r="AD22" s="592"/>
      <c r="AE22" s="592"/>
      <c r="AF22" s="592"/>
      <c r="AG22" s="592"/>
      <c r="AH22" s="592"/>
      <c r="AI22" s="592"/>
      <c r="AJ22" s="592"/>
      <c r="AK22" s="592"/>
      <c r="AL22" s="592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2"/>
      <c r="BC22" s="592"/>
      <c r="BD22" s="592"/>
      <c r="BE22" s="592"/>
      <c r="BF22" s="592"/>
      <c r="BG22" s="592"/>
      <c r="BH22" s="592"/>
      <c r="BI22" s="592"/>
      <c r="BJ22" s="592"/>
      <c r="BK22" s="592"/>
      <c r="BL22" s="592"/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2"/>
      <c r="CD22" s="592"/>
      <c r="CE22" s="592"/>
      <c r="CF22" s="592"/>
      <c r="CG22" s="592"/>
      <c r="CH22" s="592"/>
      <c r="CI22" s="592"/>
      <c r="CJ22" s="592"/>
      <c r="CK22" s="592"/>
      <c r="CL22" s="592"/>
      <c r="CM22" s="592"/>
      <c r="CN22" s="592"/>
      <c r="CO22" s="592"/>
      <c r="CP22" s="592"/>
      <c r="CQ22" s="592"/>
      <c r="CR22" s="592"/>
      <c r="CS22" s="592"/>
      <c r="CT22" s="592"/>
      <c r="CU22" s="592"/>
      <c r="CV22" s="592"/>
      <c r="CW22" s="592"/>
      <c r="CX22" s="592"/>
      <c r="CY22" s="592"/>
      <c r="CZ22" s="592"/>
      <c r="DA22" s="592"/>
      <c r="DB22" s="592"/>
      <c r="DC22" s="592"/>
      <c r="DD22" s="592"/>
      <c r="DE22" s="592"/>
      <c r="DF22" s="592"/>
      <c r="DG22" s="592"/>
      <c r="DH22" s="592"/>
      <c r="DI22" s="592"/>
      <c r="DJ22" s="592"/>
      <c r="DK22" s="592"/>
      <c r="DL22" s="592"/>
      <c r="DM22" s="592"/>
      <c r="DN22" s="592"/>
      <c r="DO22" s="592"/>
      <c r="DP22" s="592"/>
      <c r="DQ22" s="592"/>
      <c r="DR22" s="592"/>
      <c r="DS22" s="592"/>
      <c r="DT22" s="592"/>
      <c r="DU22" s="592"/>
      <c r="DV22" s="592"/>
      <c r="DW22" s="592"/>
      <c r="DX22" s="592"/>
      <c r="DY22" s="592"/>
      <c r="DZ22" s="592"/>
      <c r="EA22" s="592"/>
      <c r="EB22" s="592"/>
      <c r="EC22" s="592"/>
      <c r="ED22" s="592"/>
      <c r="EE22" s="592"/>
      <c r="EF22" s="592"/>
      <c r="EG22" s="592"/>
      <c r="EH22" s="592"/>
      <c r="EI22" s="592"/>
      <c r="EJ22" s="592"/>
      <c r="EK22" s="592"/>
      <c r="EL22" s="592"/>
      <c r="EM22" s="592"/>
      <c r="EN22" s="592"/>
      <c r="EO22" s="592"/>
      <c r="EP22" s="592"/>
      <c r="EQ22" s="592"/>
      <c r="ER22" s="592"/>
      <c r="ES22" s="592"/>
      <c r="ET22" s="592"/>
      <c r="EU22" s="592"/>
      <c r="EV22" s="592"/>
      <c r="EW22" s="592"/>
      <c r="EX22" s="592"/>
      <c r="EY22" s="592"/>
      <c r="EZ22" s="592"/>
      <c r="FA22" s="592"/>
      <c r="FB22" s="592"/>
      <c r="FC22" s="592"/>
      <c r="FD22" s="592"/>
      <c r="FE22" s="592"/>
      <c r="FF22" s="592"/>
      <c r="FG22" s="592"/>
      <c r="FH22" s="592"/>
      <c r="FI22" s="592"/>
      <c r="FJ22" s="592"/>
      <c r="FK22" s="592"/>
      <c r="FL22" s="592"/>
      <c r="FM22" s="592"/>
      <c r="FN22" s="592"/>
      <c r="FO22" s="592"/>
      <c r="FP22" s="592"/>
      <c r="FQ22" s="592"/>
      <c r="FR22" s="592"/>
      <c r="FS22" s="592"/>
      <c r="FT22" s="592"/>
      <c r="FU22" s="592"/>
      <c r="FV22" s="592"/>
      <c r="FW22" s="592"/>
      <c r="FX22" s="592"/>
      <c r="FY22" s="592"/>
      <c r="FZ22" s="592"/>
      <c r="GA22" s="592"/>
      <c r="GB22" s="592"/>
      <c r="GC22" s="592"/>
      <c r="GD22" s="592"/>
      <c r="GE22" s="592"/>
      <c r="GF22" s="592"/>
      <c r="GG22" s="592"/>
      <c r="GH22" s="592"/>
      <c r="GI22" s="592"/>
      <c r="GJ22" s="592"/>
      <c r="GK22" s="592"/>
      <c r="GL22" s="592"/>
      <c r="GM22" s="592"/>
      <c r="GN22" s="592"/>
      <c r="GO22" s="592"/>
      <c r="GP22" s="592"/>
      <c r="GQ22" s="592"/>
      <c r="GR22" s="592"/>
      <c r="GS22" s="592"/>
      <c r="GT22" s="592"/>
      <c r="GU22" s="592"/>
      <c r="GV22" s="592"/>
      <c r="GW22" s="592"/>
      <c r="GX22" s="592"/>
      <c r="GY22" s="592"/>
      <c r="GZ22" s="592"/>
      <c r="HA22" s="592"/>
      <c r="HB22" s="592"/>
      <c r="HC22" s="592"/>
      <c r="HD22" s="592"/>
      <c r="HE22" s="592"/>
      <c r="HF22" s="592"/>
      <c r="HG22" s="592"/>
      <c r="HH22" s="592"/>
      <c r="HI22" s="592"/>
      <c r="HJ22" s="592"/>
      <c r="HK22" s="592"/>
      <c r="HL22" s="592"/>
      <c r="HM22" s="592"/>
      <c r="HN22" s="592"/>
      <c r="HO22" s="592"/>
      <c r="HP22" s="592"/>
      <c r="HQ22" s="592"/>
      <c r="HR22" s="592"/>
      <c r="HS22" s="592"/>
      <c r="HT22" s="592"/>
      <c r="HU22" s="592"/>
      <c r="HV22" s="592"/>
      <c r="HW22" s="592"/>
      <c r="HX22" s="592"/>
      <c r="HY22" s="592"/>
      <c r="HZ22" s="592"/>
      <c r="IA22" s="592"/>
      <c r="IB22" s="592"/>
      <c r="IC22" s="592"/>
      <c r="ID22" s="592"/>
      <c r="IE22" s="592"/>
      <c r="IF22" s="592"/>
      <c r="IG22" s="592"/>
      <c r="IH22" s="592"/>
      <c r="II22" s="592"/>
      <c r="IJ22" s="592"/>
      <c r="IK22" s="592"/>
      <c r="IL22" s="592"/>
      <c r="IM22" s="592"/>
      <c r="IN22" s="592"/>
      <c r="IO22" s="592"/>
      <c r="IP22" s="592"/>
      <c r="IQ22" s="592"/>
      <c r="IR22" s="592"/>
      <c r="IS22" s="592"/>
      <c r="IT22" s="592"/>
      <c r="IU22" s="592"/>
      <c r="IV22" s="592"/>
    </row>
    <row r="23" spans="1:256" s="593" customFormat="1" ht="15">
      <c r="A23" s="607" t="s">
        <v>3369</v>
      </c>
      <c r="B23" s="608" t="s">
        <v>3370</v>
      </c>
      <c r="C23" s="609">
        <v>1738</v>
      </c>
      <c r="D23" s="610">
        <v>1800</v>
      </c>
      <c r="E23" s="609">
        <v>1506</v>
      </c>
      <c r="F23" s="610">
        <v>1500</v>
      </c>
      <c r="G23" s="611">
        <f t="shared" si="0"/>
        <v>3244</v>
      </c>
      <c r="H23" s="612">
        <f t="shared" si="0"/>
        <v>3300</v>
      </c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2"/>
      <c r="AO23" s="592"/>
      <c r="AP23" s="592"/>
      <c r="AQ23" s="592"/>
      <c r="AR23" s="592"/>
      <c r="AS23" s="592"/>
      <c r="AT23" s="592"/>
      <c r="AU23" s="592"/>
      <c r="AV23" s="592"/>
      <c r="AW23" s="592"/>
      <c r="AX23" s="592"/>
      <c r="AY23" s="592"/>
      <c r="AZ23" s="592"/>
      <c r="BA23" s="592"/>
      <c r="BB23" s="592"/>
      <c r="BC23" s="592"/>
      <c r="BD23" s="592"/>
      <c r="BE23" s="592"/>
      <c r="BF23" s="592"/>
      <c r="BG23" s="592"/>
      <c r="BH23" s="592"/>
      <c r="BI23" s="592"/>
      <c r="BJ23" s="592"/>
      <c r="BK23" s="592"/>
      <c r="BL23" s="592"/>
      <c r="BM23" s="592"/>
      <c r="BN23" s="592"/>
      <c r="BO23" s="592"/>
      <c r="BP23" s="592"/>
      <c r="BQ23" s="592"/>
      <c r="BR23" s="592"/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2"/>
      <c r="CD23" s="592"/>
      <c r="CE23" s="592"/>
      <c r="CF23" s="592"/>
      <c r="CG23" s="592"/>
      <c r="CH23" s="592"/>
      <c r="CI23" s="592"/>
      <c r="CJ23" s="592"/>
      <c r="CK23" s="592"/>
      <c r="CL23" s="592"/>
      <c r="CM23" s="592"/>
      <c r="CN23" s="592"/>
      <c r="CO23" s="592"/>
      <c r="CP23" s="592"/>
      <c r="CQ23" s="592"/>
      <c r="CR23" s="592"/>
      <c r="CS23" s="592"/>
      <c r="CT23" s="592"/>
      <c r="CU23" s="592"/>
      <c r="CV23" s="592"/>
      <c r="CW23" s="592"/>
      <c r="CX23" s="592"/>
      <c r="CY23" s="592"/>
      <c r="CZ23" s="592"/>
      <c r="DA23" s="592"/>
      <c r="DB23" s="592"/>
      <c r="DC23" s="592"/>
      <c r="DD23" s="592"/>
      <c r="DE23" s="592"/>
      <c r="DF23" s="592"/>
      <c r="DG23" s="592"/>
      <c r="DH23" s="592"/>
      <c r="DI23" s="592"/>
      <c r="DJ23" s="592"/>
      <c r="DK23" s="592"/>
      <c r="DL23" s="592"/>
      <c r="DM23" s="592"/>
      <c r="DN23" s="592"/>
      <c r="DO23" s="592"/>
      <c r="DP23" s="592"/>
      <c r="DQ23" s="592"/>
      <c r="DR23" s="592"/>
      <c r="DS23" s="592"/>
      <c r="DT23" s="592"/>
      <c r="DU23" s="592"/>
      <c r="DV23" s="592"/>
      <c r="DW23" s="592"/>
      <c r="DX23" s="592"/>
      <c r="DY23" s="592"/>
      <c r="DZ23" s="592"/>
      <c r="EA23" s="592"/>
      <c r="EB23" s="592"/>
      <c r="EC23" s="592"/>
      <c r="ED23" s="592"/>
      <c r="EE23" s="592"/>
      <c r="EF23" s="592"/>
      <c r="EG23" s="592"/>
      <c r="EH23" s="592"/>
      <c r="EI23" s="592"/>
      <c r="EJ23" s="592"/>
      <c r="EK23" s="592"/>
      <c r="EL23" s="592"/>
      <c r="EM23" s="592"/>
      <c r="EN23" s="592"/>
      <c r="EO23" s="592"/>
      <c r="EP23" s="592"/>
      <c r="EQ23" s="592"/>
      <c r="ER23" s="592"/>
      <c r="ES23" s="592"/>
      <c r="ET23" s="592"/>
      <c r="EU23" s="592"/>
      <c r="EV23" s="592"/>
      <c r="EW23" s="592"/>
      <c r="EX23" s="592"/>
      <c r="EY23" s="592"/>
      <c r="EZ23" s="592"/>
      <c r="FA23" s="592"/>
      <c r="FB23" s="592"/>
      <c r="FC23" s="592"/>
      <c r="FD23" s="592"/>
      <c r="FE23" s="592"/>
      <c r="FF23" s="592"/>
      <c r="FG23" s="592"/>
      <c r="FH23" s="592"/>
      <c r="FI23" s="592"/>
      <c r="FJ23" s="592"/>
      <c r="FK23" s="592"/>
      <c r="FL23" s="592"/>
      <c r="FM23" s="592"/>
      <c r="FN23" s="592"/>
      <c r="FO23" s="592"/>
      <c r="FP23" s="592"/>
      <c r="FQ23" s="592"/>
      <c r="FR23" s="592"/>
      <c r="FS23" s="592"/>
      <c r="FT23" s="592"/>
      <c r="FU23" s="592"/>
      <c r="FV23" s="592"/>
      <c r="FW23" s="592"/>
      <c r="FX23" s="592"/>
      <c r="FY23" s="592"/>
      <c r="FZ23" s="592"/>
      <c r="GA23" s="592"/>
      <c r="GB23" s="592"/>
      <c r="GC23" s="592"/>
      <c r="GD23" s="592"/>
      <c r="GE23" s="592"/>
      <c r="GF23" s="592"/>
      <c r="GG23" s="592"/>
      <c r="GH23" s="592"/>
      <c r="GI23" s="592"/>
      <c r="GJ23" s="592"/>
      <c r="GK23" s="592"/>
      <c r="GL23" s="592"/>
      <c r="GM23" s="592"/>
      <c r="GN23" s="592"/>
      <c r="GO23" s="592"/>
      <c r="GP23" s="592"/>
      <c r="GQ23" s="592"/>
      <c r="GR23" s="592"/>
      <c r="GS23" s="592"/>
      <c r="GT23" s="592"/>
      <c r="GU23" s="592"/>
      <c r="GV23" s="592"/>
      <c r="GW23" s="592"/>
      <c r="GX23" s="592"/>
      <c r="GY23" s="592"/>
      <c r="GZ23" s="592"/>
      <c r="HA23" s="592"/>
      <c r="HB23" s="592"/>
      <c r="HC23" s="592"/>
      <c r="HD23" s="592"/>
      <c r="HE23" s="592"/>
      <c r="HF23" s="592"/>
      <c r="HG23" s="592"/>
      <c r="HH23" s="592"/>
      <c r="HI23" s="592"/>
      <c r="HJ23" s="592"/>
      <c r="HK23" s="592"/>
      <c r="HL23" s="592"/>
      <c r="HM23" s="592"/>
      <c r="HN23" s="592"/>
      <c r="HO23" s="592"/>
      <c r="HP23" s="592"/>
      <c r="HQ23" s="592"/>
      <c r="HR23" s="592"/>
      <c r="HS23" s="592"/>
      <c r="HT23" s="592"/>
      <c r="HU23" s="592"/>
      <c r="HV23" s="592"/>
      <c r="HW23" s="592"/>
      <c r="HX23" s="592"/>
      <c r="HY23" s="592"/>
      <c r="HZ23" s="592"/>
      <c r="IA23" s="592"/>
      <c r="IB23" s="592"/>
      <c r="IC23" s="592"/>
      <c r="ID23" s="592"/>
      <c r="IE23" s="592"/>
      <c r="IF23" s="592"/>
      <c r="IG23" s="592"/>
      <c r="IH23" s="592"/>
      <c r="II23" s="592"/>
      <c r="IJ23" s="592"/>
      <c r="IK23" s="592"/>
      <c r="IL23" s="592"/>
      <c r="IM23" s="592"/>
      <c r="IN23" s="592"/>
      <c r="IO23" s="592"/>
      <c r="IP23" s="592"/>
      <c r="IQ23" s="592"/>
      <c r="IR23" s="592"/>
      <c r="IS23" s="592"/>
      <c r="IT23" s="592"/>
      <c r="IU23" s="592"/>
      <c r="IV23" s="592"/>
    </row>
    <row r="24" spans="1:256" s="593" customFormat="1" ht="24">
      <c r="A24" s="607" t="s">
        <v>3371</v>
      </c>
      <c r="B24" s="608" t="s">
        <v>3372</v>
      </c>
      <c r="C24" s="609">
        <v>14827</v>
      </c>
      <c r="D24" s="610">
        <v>15000</v>
      </c>
      <c r="E24" s="609">
        <v>4030</v>
      </c>
      <c r="F24" s="610">
        <v>4100</v>
      </c>
      <c r="G24" s="611">
        <f t="shared" si="0"/>
        <v>18857</v>
      </c>
      <c r="H24" s="612">
        <f t="shared" si="0"/>
        <v>19100</v>
      </c>
      <c r="I24" s="592"/>
      <c r="J24" s="592"/>
      <c r="K24" s="592"/>
      <c r="L24" s="592"/>
      <c r="M24" s="592"/>
      <c r="N24" s="592"/>
      <c r="O24" s="592"/>
      <c r="P24" s="592"/>
      <c r="Q24" s="592"/>
      <c r="R24" s="592"/>
      <c r="S24" s="592"/>
      <c r="T24" s="592"/>
      <c r="U24" s="592"/>
      <c r="V24" s="592"/>
      <c r="W24" s="592"/>
      <c r="X24" s="592"/>
      <c r="Y24" s="592"/>
      <c r="Z24" s="592"/>
      <c r="AA24" s="592"/>
      <c r="AB24" s="592"/>
      <c r="AC24" s="592"/>
      <c r="AD24" s="592"/>
      <c r="AE24" s="592"/>
      <c r="AF24" s="592"/>
      <c r="AG24" s="592"/>
      <c r="AH24" s="592"/>
      <c r="AI24" s="592"/>
      <c r="AJ24" s="592"/>
      <c r="AK24" s="592"/>
      <c r="AL24" s="592"/>
      <c r="AM24" s="592"/>
      <c r="AN24" s="592"/>
      <c r="AO24" s="592"/>
      <c r="AP24" s="592"/>
      <c r="AQ24" s="592"/>
      <c r="AR24" s="592"/>
      <c r="AS24" s="592"/>
      <c r="AT24" s="592"/>
      <c r="AU24" s="592"/>
      <c r="AV24" s="592"/>
      <c r="AW24" s="592"/>
      <c r="AX24" s="592"/>
      <c r="AY24" s="592"/>
      <c r="AZ24" s="592"/>
      <c r="BA24" s="592"/>
      <c r="BB24" s="592"/>
      <c r="BC24" s="592"/>
      <c r="BD24" s="592"/>
      <c r="BE24" s="592"/>
      <c r="BF24" s="592"/>
      <c r="BG24" s="592"/>
      <c r="BH24" s="592"/>
      <c r="BI24" s="592"/>
      <c r="BJ24" s="592"/>
      <c r="BK24" s="592"/>
      <c r="BL24" s="592"/>
      <c r="BM24" s="592"/>
      <c r="BN24" s="592"/>
      <c r="BO24" s="592"/>
      <c r="BP24" s="592"/>
      <c r="BQ24" s="592"/>
      <c r="BR24" s="592"/>
      <c r="BS24" s="592"/>
      <c r="BT24" s="592"/>
      <c r="BU24" s="592"/>
      <c r="BV24" s="592"/>
      <c r="BW24" s="592"/>
      <c r="BX24" s="592"/>
      <c r="BY24" s="592"/>
      <c r="BZ24" s="592"/>
      <c r="CA24" s="592"/>
      <c r="CB24" s="592"/>
      <c r="CC24" s="592"/>
      <c r="CD24" s="592"/>
      <c r="CE24" s="592"/>
      <c r="CF24" s="592"/>
      <c r="CG24" s="592"/>
      <c r="CH24" s="592"/>
      <c r="CI24" s="592"/>
      <c r="CJ24" s="592"/>
      <c r="CK24" s="592"/>
      <c r="CL24" s="592"/>
      <c r="CM24" s="592"/>
      <c r="CN24" s="592"/>
      <c r="CO24" s="592"/>
      <c r="CP24" s="592"/>
      <c r="CQ24" s="592"/>
      <c r="CR24" s="592"/>
      <c r="CS24" s="592"/>
      <c r="CT24" s="592"/>
      <c r="CU24" s="592"/>
      <c r="CV24" s="592"/>
      <c r="CW24" s="592"/>
      <c r="CX24" s="592"/>
      <c r="CY24" s="592"/>
      <c r="CZ24" s="592"/>
      <c r="DA24" s="592"/>
      <c r="DB24" s="592"/>
      <c r="DC24" s="592"/>
      <c r="DD24" s="592"/>
      <c r="DE24" s="592"/>
      <c r="DF24" s="592"/>
      <c r="DG24" s="592"/>
      <c r="DH24" s="592"/>
      <c r="DI24" s="592"/>
      <c r="DJ24" s="592"/>
      <c r="DK24" s="592"/>
      <c r="DL24" s="592"/>
      <c r="DM24" s="592"/>
      <c r="DN24" s="592"/>
      <c r="DO24" s="592"/>
      <c r="DP24" s="592"/>
      <c r="DQ24" s="592"/>
      <c r="DR24" s="592"/>
      <c r="DS24" s="592"/>
      <c r="DT24" s="592"/>
      <c r="DU24" s="592"/>
      <c r="DV24" s="592"/>
      <c r="DW24" s="592"/>
      <c r="DX24" s="592"/>
      <c r="DY24" s="592"/>
      <c r="DZ24" s="592"/>
      <c r="EA24" s="592"/>
      <c r="EB24" s="592"/>
      <c r="EC24" s="592"/>
      <c r="ED24" s="592"/>
      <c r="EE24" s="592"/>
      <c r="EF24" s="592"/>
      <c r="EG24" s="592"/>
      <c r="EH24" s="592"/>
      <c r="EI24" s="592"/>
      <c r="EJ24" s="592"/>
      <c r="EK24" s="592"/>
      <c r="EL24" s="592"/>
      <c r="EM24" s="592"/>
      <c r="EN24" s="592"/>
      <c r="EO24" s="592"/>
      <c r="EP24" s="592"/>
      <c r="EQ24" s="592"/>
      <c r="ER24" s="592"/>
      <c r="ES24" s="592"/>
      <c r="ET24" s="592"/>
      <c r="EU24" s="592"/>
      <c r="EV24" s="592"/>
      <c r="EW24" s="592"/>
      <c r="EX24" s="592"/>
      <c r="EY24" s="592"/>
      <c r="EZ24" s="592"/>
      <c r="FA24" s="592"/>
      <c r="FB24" s="592"/>
      <c r="FC24" s="592"/>
      <c r="FD24" s="592"/>
      <c r="FE24" s="592"/>
      <c r="FF24" s="592"/>
      <c r="FG24" s="592"/>
      <c r="FH24" s="592"/>
      <c r="FI24" s="592"/>
      <c r="FJ24" s="592"/>
      <c r="FK24" s="592"/>
      <c r="FL24" s="592"/>
      <c r="FM24" s="592"/>
      <c r="FN24" s="592"/>
      <c r="FO24" s="592"/>
      <c r="FP24" s="592"/>
      <c r="FQ24" s="592"/>
      <c r="FR24" s="592"/>
      <c r="FS24" s="592"/>
      <c r="FT24" s="592"/>
      <c r="FU24" s="592"/>
      <c r="FV24" s="592"/>
      <c r="FW24" s="592"/>
      <c r="FX24" s="592"/>
      <c r="FY24" s="592"/>
      <c r="FZ24" s="592"/>
      <c r="GA24" s="592"/>
      <c r="GB24" s="592"/>
      <c r="GC24" s="592"/>
      <c r="GD24" s="592"/>
      <c r="GE24" s="592"/>
      <c r="GF24" s="592"/>
      <c r="GG24" s="592"/>
      <c r="GH24" s="592"/>
      <c r="GI24" s="592"/>
      <c r="GJ24" s="592"/>
      <c r="GK24" s="592"/>
      <c r="GL24" s="592"/>
      <c r="GM24" s="592"/>
      <c r="GN24" s="592"/>
      <c r="GO24" s="592"/>
      <c r="GP24" s="592"/>
      <c r="GQ24" s="592"/>
      <c r="GR24" s="592"/>
      <c r="GS24" s="592"/>
      <c r="GT24" s="592"/>
      <c r="GU24" s="592"/>
      <c r="GV24" s="592"/>
      <c r="GW24" s="592"/>
      <c r="GX24" s="592"/>
      <c r="GY24" s="592"/>
      <c r="GZ24" s="592"/>
      <c r="HA24" s="592"/>
      <c r="HB24" s="592"/>
      <c r="HC24" s="592"/>
      <c r="HD24" s="592"/>
      <c r="HE24" s="592"/>
      <c r="HF24" s="592"/>
      <c r="HG24" s="592"/>
      <c r="HH24" s="592"/>
      <c r="HI24" s="592"/>
      <c r="HJ24" s="592"/>
      <c r="HK24" s="592"/>
      <c r="HL24" s="592"/>
      <c r="HM24" s="592"/>
      <c r="HN24" s="592"/>
      <c r="HO24" s="592"/>
      <c r="HP24" s="592"/>
      <c r="HQ24" s="592"/>
      <c r="HR24" s="592"/>
      <c r="HS24" s="592"/>
      <c r="HT24" s="592"/>
      <c r="HU24" s="592"/>
      <c r="HV24" s="592"/>
      <c r="HW24" s="592"/>
      <c r="HX24" s="592"/>
      <c r="HY24" s="592"/>
      <c r="HZ24" s="592"/>
      <c r="IA24" s="592"/>
      <c r="IB24" s="592"/>
      <c r="IC24" s="592"/>
      <c r="ID24" s="592"/>
      <c r="IE24" s="592"/>
      <c r="IF24" s="592"/>
      <c r="IG24" s="592"/>
      <c r="IH24" s="592"/>
      <c r="II24" s="592"/>
      <c r="IJ24" s="592"/>
      <c r="IK24" s="592"/>
      <c r="IL24" s="592"/>
      <c r="IM24" s="592"/>
      <c r="IN24" s="592"/>
      <c r="IO24" s="592"/>
      <c r="IP24" s="592"/>
      <c r="IQ24" s="592"/>
      <c r="IR24" s="592"/>
      <c r="IS24" s="592"/>
      <c r="IT24" s="592"/>
      <c r="IU24" s="592"/>
      <c r="IV24" s="592"/>
    </row>
    <row r="25" spans="1:256" s="593" customFormat="1" ht="15">
      <c r="A25" s="615" t="s">
        <v>3373</v>
      </c>
      <c r="B25" s="613" t="s">
        <v>3374</v>
      </c>
      <c r="C25" s="609">
        <v>1703</v>
      </c>
      <c r="D25" s="610">
        <v>1700</v>
      </c>
      <c r="E25" s="609">
        <v>807</v>
      </c>
      <c r="F25" s="610">
        <v>800</v>
      </c>
      <c r="G25" s="611">
        <f t="shared" si="0"/>
        <v>2510</v>
      </c>
      <c r="H25" s="612">
        <f t="shared" si="0"/>
        <v>2500</v>
      </c>
      <c r="I25" s="592"/>
      <c r="J25" s="592"/>
      <c r="K25" s="592"/>
      <c r="L25" s="592"/>
      <c r="M25" s="592"/>
      <c r="N25" s="592"/>
      <c r="O25" s="592"/>
      <c r="P25" s="592"/>
      <c r="Q25" s="592"/>
      <c r="R25" s="592"/>
      <c r="S25" s="592"/>
      <c r="T25" s="592"/>
      <c r="U25" s="592"/>
      <c r="V25" s="592"/>
      <c r="W25" s="592"/>
      <c r="X25" s="592"/>
      <c r="Y25" s="592"/>
      <c r="Z25" s="592"/>
      <c r="AA25" s="592"/>
      <c r="AB25" s="592"/>
      <c r="AC25" s="592"/>
      <c r="AD25" s="592"/>
      <c r="AE25" s="592"/>
      <c r="AF25" s="592"/>
      <c r="AG25" s="592"/>
      <c r="AH25" s="592"/>
      <c r="AI25" s="592"/>
      <c r="AJ25" s="592"/>
      <c r="AK25" s="592"/>
      <c r="AL25" s="592"/>
      <c r="AM25" s="592"/>
      <c r="AN25" s="592"/>
      <c r="AO25" s="592"/>
      <c r="AP25" s="592"/>
      <c r="AQ25" s="592"/>
      <c r="AR25" s="592"/>
      <c r="AS25" s="592"/>
      <c r="AT25" s="592"/>
      <c r="AU25" s="592"/>
      <c r="AV25" s="592"/>
      <c r="AW25" s="592"/>
      <c r="AX25" s="592"/>
      <c r="AY25" s="592"/>
      <c r="AZ25" s="592"/>
      <c r="BA25" s="592"/>
      <c r="BB25" s="592"/>
      <c r="BC25" s="592"/>
      <c r="BD25" s="592"/>
      <c r="BE25" s="592"/>
      <c r="BF25" s="592"/>
      <c r="BG25" s="592"/>
      <c r="BH25" s="592"/>
      <c r="BI25" s="592"/>
      <c r="BJ25" s="592"/>
      <c r="BK25" s="592"/>
      <c r="BL25" s="592"/>
      <c r="BM25" s="592"/>
      <c r="BN25" s="592"/>
      <c r="BO25" s="592"/>
      <c r="BP25" s="592"/>
      <c r="BQ25" s="592"/>
      <c r="BR25" s="592"/>
      <c r="BS25" s="592"/>
      <c r="BT25" s="592"/>
      <c r="BU25" s="592"/>
      <c r="BV25" s="592"/>
      <c r="BW25" s="592"/>
      <c r="BX25" s="592"/>
      <c r="BY25" s="592"/>
      <c r="BZ25" s="592"/>
      <c r="CA25" s="592"/>
      <c r="CB25" s="592"/>
      <c r="CC25" s="592"/>
      <c r="CD25" s="592"/>
      <c r="CE25" s="592"/>
      <c r="CF25" s="592"/>
      <c r="CG25" s="592"/>
      <c r="CH25" s="592"/>
      <c r="CI25" s="592"/>
      <c r="CJ25" s="592"/>
      <c r="CK25" s="592"/>
      <c r="CL25" s="592"/>
      <c r="CM25" s="592"/>
      <c r="CN25" s="592"/>
      <c r="CO25" s="592"/>
      <c r="CP25" s="592"/>
      <c r="CQ25" s="592"/>
      <c r="CR25" s="592"/>
      <c r="CS25" s="592"/>
      <c r="CT25" s="592"/>
      <c r="CU25" s="592"/>
      <c r="CV25" s="592"/>
      <c r="CW25" s="592"/>
      <c r="CX25" s="592"/>
      <c r="CY25" s="592"/>
      <c r="CZ25" s="592"/>
      <c r="DA25" s="592"/>
      <c r="DB25" s="592"/>
      <c r="DC25" s="592"/>
      <c r="DD25" s="592"/>
      <c r="DE25" s="592"/>
      <c r="DF25" s="592"/>
      <c r="DG25" s="592"/>
      <c r="DH25" s="592"/>
      <c r="DI25" s="592"/>
      <c r="DJ25" s="592"/>
      <c r="DK25" s="592"/>
      <c r="DL25" s="592"/>
      <c r="DM25" s="592"/>
      <c r="DN25" s="592"/>
      <c r="DO25" s="592"/>
      <c r="DP25" s="592"/>
      <c r="DQ25" s="592"/>
      <c r="DR25" s="592"/>
      <c r="DS25" s="592"/>
      <c r="DT25" s="592"/>
      <c r="DU25" s="592"/>
      <c r="DV25" s="592"/>
      <c r="DW25" s="592"/>
      <c r="DX25" s="592"/>
      <c r="DY25" s="592"/>
      <c r="DZ25" s="592"/>
      <c r="EA25" s="592"/>
      <c r="EB25" s="592"/>
      <c r="EC25" s="592"/>
      <c r="ED25" s="592"/>
      <c r="EE25" s="592"/>
      <c r="EF25" s="592"/>
      <c r="EG25" s="592"/>
      <c r="EH25" s="592"/>
      <c r="EI25" s="592"/>
      <c r="EJ25" s="592"/>
      <c r="EK25" s="592"/>
      <c r="EL25" s="592"/>
      <c r="EM25" s="592"/>
      <c r="EN25" s="592"/>
      <c r="EO25" s="592"/>
      <c r="EP25" s="592"/>
      <c r="EQ25" s="592"/>
      <c r="ER25" s="592"/>
      <c r="ES25" s="592"/>
      <c r="ET25" s="592"/>
      <c r="EU25" s="592"/>
      <c r="EV25" s="592"/>
      <c r="EW25" s="592"/>
      <c r="EX25" s="592"/>
      <c r="EY25" s="592"/>
      <c r="EZ25" s="592"/>
      <c r="FA25" s="592"/>
      <c r="FB25" s="592"/>
      <c r="FC25" s="592"/>
      <c r="FD25" s="592"/>
      <c r="FE25" s="592"/>
      <c r="FF25" s="592"/>
      <c r="FG25" s="592"/>
      <c r="FH25" s="592"/>
      <c r="FI25" s="592"/>
      <c r="FJ25" s="592"/>
      <c r="FK25" s="592"/>
      <c r="FL25" s="592"/>
      <c r="FM25" s="592"/>
      <c r="FN25" s="592"/>
      <c r="FO25" s="592"/>
      <c r="FP25" s="592"/>
      <c r="FQ25" s="592"/>
      <c r="FR25" s="592"/>
      <c r="FS25" s="592"/>
      <c r="FT25" s="592"/>
      <c r="FU25" s="592"/>
      <c r="FV25" s="592"/>
      <c r="FW25" s="592"/>
      <c r="FX25" s="592"/>
      <c r="FY25" s="592"/>
      <c r="FZ25" s="592"/>
      <c r="GA25" s="592"/>
      <c r="GB25" s="592"/>
      <c r="GC25" s="592"/>
      <c r="GD25" s="592"/>
      <c r="GE25" s="592"/>
      <c r="GF25" s="592"/>
      <c r="GG25" s="592"/>
      <c r="GH25" s="592"/>
      <c r="GI25" s="592"/>
      <c r="GJ25" s="592"/>
      <c r="GK25" s="592"/>
      <c r="GL25" s="592"/>
      <c r="GM25" s="592"/>
      <c r="GN25" s="592"/>
      <c r="GO25" s="592"/>
      <c r="GP25" s="592"/>
      <c r="GQ25" s="592"/>
      <c r="GR25" s="592"/>
      <c r="GS25" s="592"/>
      <c r="GT25" s="592"/>
      <c r="GU25" s="592"/>
      <c r="GV25" s="592"/>
      <c r="GW25" s="592"/>
      <c r="GX25" s="592"/>
      <c r="GY25" s="592"/>
      <c r="GZ25" s="592"/>
      <c r="HA25" s="592"/>
      <c r="HB25" s="592"/>
      <c r="HC25" s="592"/>
      <c r="HD25" s="592"/>
      <c r="HE25" s="592"/>
      <c r="HF25" s="592"/>
      <c r="HG25" s="592"/>
      <c r="HH25" s="592"/>
      <c r="HI25" s="592"/>
      <c r="HJ25" s="592"/>
      <c r="HK25" s="592"/>
      <c r="HL25" s="592"/>
      <c r="HM25" s="592"/>
      <c r="HN25" s="592"/>
      <c r="HO25" s="592"/>
      <c r="HP25" s="592"/>
      <c r="HQ25" s="592"/>
      <c r="HR25" s="592"/>
      <c r="HS25" s="592"/>
      <c r="HT25" s="592"/>
      <c r="HU25" s="592"/>
      <c r="HV25" s="592"/>
      <c r="HW25" s="592"/>
      <c r="HX25" s="592"/>
      <c r="HY25" s="592"/>
      <c r="HZ25" s="592"/>
      <c r="IA25" s="592"/>
      <c r="IB25" s="592"/>
      <c r="IC25" s="592"/>
      <c r="ID25" s="592"/>
      <c r="IE25" s="592"/>
      <c r="IF25" s="592"/>
      <c r="IG25" s="592"/>
      <c r="IH25" s="592"/>
      <c r="II25" s="592"/>
      <c r="IJ25" s="592"/>
      <c r="IK25" s="592"/>
      <c r="IL25" s="592"/>
      <c r="IM25" s="592"/>
      <c r="IN25" s="592"/>
      <c r="IO25" s="592"/>
      <c r="IP25" s="592"/>
      <c r="IQ25" s="592"/>
      <c r="IR25" s="592"/>
      <c r="IS25" s="592"/>
      <c r="IT25" s="592"/>
      <c r="IU25" s="592"/>
      <c r="IV25" s="592"/>
    </row>
    <row r="26" spans="1:256" s="593" customFormat="1" ht="15">
      <c r="A26" s="607" t="s">
        <v>3375</v>
      </c>
      <c r="B26" s="613" t="s">
        <v>3376</v>
      </c>
      <c r="C26" s="609">
        <v>15099</v>
      </c>
      <c r="D26" s="610">
        <v>15000</v>
      </c>
      <c r="E26" s="609">
        <v>2454</v>
      </c>
      <c r="F26" s="610">
        <v>2400</v>
      </c>
      <c r="G26" s="611">
        <f t="shared" si="0"/>
        <v>17553</v>
      </c>
      <c r="H26" s="612">
        <f t="shared" si="0"/>
        <v>17400</v>
      </c>
      <c r="I26" s="592"/>
      <c r="J26" s="592"/>
      <c r="K26" s="592"/>
      <c r="L26" s="592"/>
      <c r="M26" s="592"/>
      <c r="N26" s="592"/>
      <c r="O26" s="592"/>
      <c r="P26" s="592"/>
      <c r="Q26" s="592"/>
      <c r="R26" s="592"/>
      <c r="S26" s="592"/>
      <c r="T26" s="592"/>
      <c r="U26" s="592"/>
      <c r="V26" s="592"/>
      <c r="W26" s="592"/>
      <c r="X26" s="592"/>
      <c r="Y26" s="592"/>
      <c r="Z26" s="592"/>
      <c r="AA26" s="592"/>
      <c r="AB26" s="592"/>
      <c r="AC26" s="592"/>
      <c r="AD26" s="592"/>
      <c r="AE26" s="592"/>
      <c r="AF26" s="592"/>
      <c r="AG26" s="592"/>
      <c r="AH26" s="592"/>
      <c r="AI26" s="592"/>
      <c r="AJ26" s="592"/>
      <c r="AK26" s="592"/>
      <c r="AL26" s="592"/>
      <c r="AM26" s="592"/>
      <c r="AN26" s="592"/>
      <c r="AO26" s="592"/>
      <c r="AP26" s="592"/>
      <c r="AQ26" s="592"/>
      <c r="AR26" s="592"/>
      <c r="AS26" s="592"/>
      <c r="AT26" s="592"/>
      <c r="AU26" s="592"/>
      <c r="AV26" s="592"/>
      <c r="AW26" s="592"/>
      <c r="AX26" s="592"/>
      <c r="AY26" s="592"/>
      <c r="AZ26" s="592"/>
      <c r="BA26" s="592"/>
      <c r="BB26" s="592"/>
      <c r="BC26" s="592"/>
      <c r="BD26" s="592"/>
      <c r="BE26" s="592"/>
      <c r="BF26" s="592"/>
      <c r="BG26" s="592"/>
      <c r="BH26" s="592"/>
      <c r="BI26" s="592"/>
      <c r="BJ26" s="592"/>
      <c r="BK26" s="592"/>
      <c r="BL26" s="592"/>
      <c r="BM26" s="592"/>
      <c r="BN26" s="592"/>
      <c r="BO26" s="592"/>
      <c r="BP26" s="592"/>
      <c r="BQ26" s="592"/>
      <c r="BR26" s="592"/>
      <c r="BS26" s="592"/>
      <c r="BT26" s="592"/>
      <c r="BU26" s="592"/>
      <c r="BV26" s="592"/>
      <c r="BW26" s="592"/>
      <c r="BX26" s="592"/>
      <c r="BY26" s="592"/>
      <c r="BZ26" s="592"/>
      <c r="CA26" s="592"/>
      <c r="CB26" s="592"/>
      <c r="CC26" s="592"/>
      <c r="CD26" s="592"/>
      <c r="CE26" s="592"/>
      <c r="CF26" s="592"/>
      <c r="CG26" s="592"/>
      <c r="CH26" s="592"/>
      <c r="CI26" s="592"/>
      <c r="CJ26" s="592"/>
      <c r="CK26" s="592"/>
      <c r="CL26" s="592"/>
      <c r="CM26" s="592"/>
      <c r="CN26" s="592"/>
      <c r="CO26" s="592"/>
      <c r="CP26" s="592"/>
      <c r="CQ26" s="592"/>
      <c r="CR26" s="592"/>
      <c r="CS26" s="592"/>
      <c r="CT26" s="592"/>
      <c r="CU26" s="592"/>
      <c r="CV26" s="592"/>
      <c r="CW26" s="592"/>
      <c r="CX26" s="592"/>
      <c r="CY26" s="592"/>
      <c r="CZ26" s="592"/>
      <c r="DA26" s="592"/>
      <c r="DB26" s="592"/>
      <c r="DC26" s="592"/>
      <c r="DD26" s="592"/>
      <c r="DE26" s="592"/>
      <c r="DF26" s="592"/>
      <c r="DG26" s="592"/>
      <c r="DH26" s="592"/>
      <c r="DI26" s="592"/>
      <c r="DJ26" s="592"/>
      <c r="DK26" s="592"/>
      <c r="DL26" s="592"/>
      <c r="DM26" s="592"/>
      <c r="DN26" s="592"/>
      <c r="DO26" s="592"/>
      <c r="DP26" s="592"/>
      <c r="DQ26" s="592"/>
      <c r="DR26" s="592"/>
      <c r="DS26" s="592"/>
      <c r="DT26" s="592"/>
      <c r="DU26" s="592"/>
      <c r="DV26" s="592"/>
      <c r="DW26" s="592"/>
      <c r="DX26" s="592"/>
      <c r="DY26" s="592"/>
      <c r="DZ26" s="592"/>
      <c r="EA26" s="592"/>
      <c r="EB26" s="592"/>
      <c r="EC26" s="592"/>
      <c r="ED26" s="592"/>
      <c r="EE26" s="592"/>
      <c r="EF26" s="592"/>
      <c r="EG26" s="592"/>
      <c r="EH26" s="592"/>
      <c r="EI26" s="592"/>
      <c r="EJ26" s="592"/>
      <c r="EK26" s="592"/>
      <c r="EL26" s="592"/>
      <c r="EM26" s="592"/>
      <c r="EN26" s="592"/>
      <c r="EO26" s="592"/>
      <c r="EP26" s="592"/>
      <c r="EQ26" s="592"/>
      <c r="ER26" s="592"/>
      <c r="ES26" s="592"/>
      <c r="ET26" s="592"/>
      <c r="EU26" s="592"/>
      <c r="EV26" s="592"/>
      <c r="EW26" s="592"/>
      <c r="EX26" s="592"/>
      <c r="EY26" s="592"/>
      <c r="EZ26" s="592"/>
      <c r="FA26" s="592"/>
      <c r="FB26" s="592"/>
      <c r="FC26" s="592"/>
      <c r="FD26" s="592"/>
      <c r="FE26" s="592"/>
      <c r="FF26" s="592"/>
      <c r="FG26" s="592"/>
      <c r="FH26" s="592"/>
      <c r="FI26" s="592"/>
      <c r="FJ26" s="592"/>
      <c r="FK26" s="592"/>
      <c r="FL26" s="592"/>
      <c r="FM26" s="592"/>
      <c r="FN26" s="592"/>
      <c r="FO26" s="592"/>
      <c r="FP26" s="592"/>
      <c r="FQ26" s="592"/>
      <c r="FR26" s="592"/>
      <c r="FS26" s="592"/>
      <c r="FT26" s="592"/>
      <c r="FU26" s="592"/>
      <c r="FV26" s="592"/>
      <c r="FW26" s="592"/>
      <c r="FX26" s="592"/>
      <c r="FY26" s="592"/>
      <c r="FZ26" s="592"/>
      <c r="GA26" s="592"/>
      <c r="GB26" s="592"/>
      <c r="GC26" s="592"/>
      <c r="GD26" s="592"/>
      <c r="GE26" s="592"/>
      <c r="GF26" s="592"/>
      <c r="GG26" s="592"/>
      <c r="GH26" s="592"/>
      <c r="GI26" s="592"/>
      <c r="GJ26" s="592"/>
      <c r="GK26" s="592"/>
      <c r="GL26" s="592"/>
      <c r="GM26" s="592"/>
      <c r="GN26" s="592"/>
      <c r="GO26" s="592"/>
      <c r="GP26" s="592"/>
      <c r="GQ26" s="592"/>
      <c r="GR26" s="592"/>
      <c r="GS26" s="592"/>
      <c r="GT26" s="592"/>
      <c r="GU26" s="592"/>
      <c r="GV26" s="592"/>
      <c r="GW26" s="592"/>
      <c r="GX26" s="592"/>
      <c r="GY26" s="592"/>
      <c r="GZ26" s="592"/>
      <c r="HA26" s="592"/>
      <c r="HB26" s="592"/>
      <c r="HC26" s="592"/>
      <c r="HD26" s="592"/>
      <c r="HE26" s="592"/>
      <c r="HF26" s="592"/>
      <c r="HG26" s="592"/>
      <c r="HH26" s="592"/>
      <c r="HI26" s="592"/>
      <c r="HJ26" s="592"/>
      <c r="HK26" s="592"/>
      <c r="HL26" s="592"/>
      <c r="HM26" s="592"/>
      <c r="HN26" s="592"/>
      <c r="HO26" s="592"/>
      <c r="HP26" s="592"/>
      <c r="HQ26" s="592"/>
      <c r="HR26" s="592"/>
      <c r="HS26" s="592"/>
      <c r="HT26" s="592"/>
      <c r="HU26" s="592"/>
      <c r="HV26" s="592"/>
      <c r="HW26" s="592"/>
      <c r="HX26" s="592"/>
      <c r="HY26" s="592"/>
      <c r="HZ26" s="592"/>
      <c r="IA26" s="592"/>
      <c r="IB26" s="592"/>
      <c r="IC26" s="592"/>
      <c r="ID26" s="592"/>
      <c r="IE26" s="592"/>
      <c r="IF26" s="592"/>
      <c r="IG26" s="592"/>
      <c r="IH26" s="592"/>
      <c r="II26" s="592"/>
      <c r="IJ26" s="592"/>
      <c r="IK26" s="592"/>
      <c r="IL26" s="592"/>
      <c r="IM26" s="592"/>
      <c r="IN26" s="592"/>
      <c r="IO26" s="592"/>
      <c r="IP26" s="592"/>
      <c r="IQ26" s="592"/>
      <c r="IR26" s="592"/>
      <c r="IS26" s="592"/>
      <c r="IT26" s="592"/>
      <c r="IU26" s="592"/>
      <c r="IV26" s="592"/>
    </row>
    <row r="27" spans="1:256" s="593" customFormat="1" ht="15">
      <c r="A27" s="607" t="s">
        <v>3377</v>
      </c>
      <c r="B27" s="608" t="s">
        <v>3378</v>
      </c>
      <c r="C27" s="611">
        <v>0</v>
      </c>
      <c r="D27" s="610">
        <v>40</v>
      </c>
      <c r="E27" s="611">
        <v>0</v>
      </c>
      <c r="F27" s="610">
        <v>10</v>
      </c>
      <c r="G27" s="611">
        <f t="shared" si="0"/>
        <v>0</v>
      </c>
      <c r="H27" s="612">
        <f t="shared" si="0"/>
        <v>50</v>
      </c>
      <c r="I27" s="592"/>
      <c r="J27" s="592"/>
      <c r="K27" s="592"/>
      <c r="L27" s="592"/>
      <c r="M27" s="592"/>
      <c r="N27" s="592"/>
      <c r="O27" s="592"/>
      <c r="P27" s="592"/>
      <c r="Q27" s="592"/>
      <c r="R27" s="592"/>
      <c r="S27" s="592"/>
      <c r="T27" s="592"/>
      <c r="U27" s="592"/>
      <c r="V27" s="592"/>
      <c r="W27" s="592"/>
      <c r="X27" s="592"/>
      <c r="Y27" s="592"/>
      <c r="Z27" s="592"/>
      <c r="AA27" s="592"/>
      <c r="AB27" s="592"/>
      <c r="AC27" s="592"/>
      <c r="AD27" s="592"/>
      <c r="AE27" s="592"/>
      <c r="AF27" s="592"/>
      <c r="AG27" s="592"/>
      <c r="AH27" s="592"/>
      <c r="AI27" s="592"/>
      <c r="AJ27" s="592"/>
      <c r="AK27" s="592"/>
      <c r="AL27" s="592"/>
      <c r="AM27" s="592"/>
      <c r="AN27" s="592"/>
      <c r="AO27" s="592"/>
      <c r="AP27" s="592"/>
      <c r="AQ27" s="592"/>
      <c r="AR27" s="592"/>
      <c r="AS27" s="592"/>
      <c r="AT27" s="592"/>
      <c r="AU27" s="592"/>
      <c r="AV27" s="592"/>
      <c r="AW27" s="592"/>
      <c r="AX27" s="592"/>
      <c r="AY27" s="592"/>
      <c r="AZ27" s="592"/>
      <c r="BA27" s="592"/>
      <c r="BB27" s="592"/>
      <c r="BC27" s="592"/>
      <c r="BD27" s="592"/>
      <c r="BE27" s="592"/>
      <c r="BF27" s="592"/>
      <c r="BG27" s="592"/>
      <c r="BH27" s="592"/>
      <c r="BI27" s="592"/>
      <c r="BJ27" s="592"/>
      <c r="BK27" s="592"/>
      <c r="BL27" s="592"/>
      <c r="BM27" s="592"/>
      <c r="BN27" s="592"/>
      <c r="BO27" s="592"/>
      <c r="BP27" s="592"/>
      <c r="BQ27" s="592"/>
      <c r="BR27" s="592"/>
      <c r="BS27" s="592"/>
      <c r="BT27" s="592"/>
      <c r="BU27" s="592"/>
      <c r="BV27" s="592"/>
      <c r="BW27" s="592"/>
      <c r="BX27" s="592"/>
      <c r="BY27" s="592"/>
      <c r="BZ27" s="592"/>
      <c r="CA27" s="592"/>
      <c r="CB27" s="592"/>
      <c r="CC27" s="592"/>
      <c r="CD27" s="592"/>
      <c r="CE27" s="592"/>
      <c r="CF27" s="592"/>
      <c r="CG27" s="592"/>
      <c r="CH27" s="592"/>
      <c r="CI27" s="592"/>
      <c r="CJ27" s="592"/>
      <c r="CK27" s="592"/>
      <c r="CL27" s="592"/>
      <c r="CM27" s="592"/>
      <c r="CN27" s="592"/>
      <c r="CO27" s="592"/>
      <c r="CP27" s="592"/>
      <c r="CQ27" s="592"/>
      <c r="CR27" s="592"/>
      <c r="CS27" s="592"/>
      <c r="CT27" s="592"/>
      <c r="CU27" s="592"/>
      <c r="CV27" s="592"/>
      <c r="CW27" s="592"/>
      <c r="CX27" s="592"/>
      <c r="CY27" s="592"/>
      <c r="CZ27" s="592"/>
      <c r="DA27" s="592"/>
      <c r="DB27" s="592"/>
      <c r="DC27" s="592"/>
      <c r="DD27" s="592"/>
      <c r="DE27" s="592"/>
      <c r="DF27" s="592"/>
      <c r="DG27" s="592"/>
      <c r="DH27" s="592"/>
      <c r="DI27" s="592"/>
      <c r="DJ27" s="592"/>
      <c r="DK27" s="592"/>
      <c r="DL27" s="592"/>
      <c r="DM27" s="592"/>
      <c r="DN27" s="592"/>
      <c r="DO27" s="592"/>
      <c r="DP27" s="592"/>
      <c r="DQ27" s="592"/>
      <c r="DR27" s="592"/>
      <c r="DS27" s="592"/>
      <c r="DT27" s="592"/>
      <c r="DU27" s="592"/>
      <c r="DV27" s="592"/>
      <c r="DW27" s="592"/>
      <c r="DX27" s="592"/>
      <c r="DY27" s="592"/>
      <c r="DZ27" s="592"/>
      <c r="EA27" s="592"/>
      <c r="EB27" s="592"/>
      <c r="EC27" s="592"/>
      <c r="ED27" s="592"/>
      <c r="EE27" s="592"/>
      <c r="EF27" s="592"/>
      <c r="EG27" s="592"/>
      <c r="EH27" s="592"/>
      <c r="EI27" s="592"/>
      <c r="EJ27" s="592"/>
      <c r="EK27" s="592"/>
      <c r="EL27" s="592"/>
      <c r="EM27" s="592"/>
      <c r="EN27" s="592"/>
      <c r="EO27" s="592"/>
      <c r="EP27" s="592"/>
      <c r="EQ27" s="592"/>
      <c r="ER27" s="592"/>
      <c r="ES27" s="592"/>
      <c r="ET27" s="592"/>
      <c r="EU27" s="592"/>
      <c r="EV27" s="592"/>
      <c r="EW27" s="592"/>
      <c r="EX27" s="592"/>
      <c r="EY27" s="592"/>
      <c r="EZ27" s="592"/>
      <c r="FA27" s="592"/>
      <c r="FB27" s="592"/>
      <c r="FC27" s="592"/>
      <c r="FD27" s="592"/>
      <c r="FE27" s="592"/>
      <c r="FF27" s="592"/>
      <c r="FG27" s="592"/>
      <c r="FH27" s="592"/>
      <c r="FI27" s="592"/>
      <c r="FJ27" s="592"/>
      <c r="FK27" s="592"/>
      <c r="FL27" s="592"/>
      <c r="FM27" s="592"/>
      <c r="FN27" s="592"/>
      <c r="FO27" s="592"/>
      <c r="FP27" s="592"/>
      <c r="FQ27" s="592"/>
      <c r="FR27" s="592"/>
      <c r="FS27" s="592"/>
      <c r="FT27" s="592"/>
      <c r="FU27" s="592"/>
      <c r="FV27" s="592"/>
      <c r="FW27" s="592"/>
      <c r="FX27" s="592"/>
      <c r="FY27" s="592"/>
      <c r="FZ27" s="592"/>
      <c r="GA27" s="592"/>
      <c r="GB27" s="592"/>
      <c r="GC27" s="592"/>
      <c r="GD27" s="592"/>
      <c r="GE27" s="592"/>
      <c r="GF27" s="592"/>
      <c r="GG27" s="592"/>
      <c r="GH27" s="592"/>
      <c r="GI27" s="592"/>
      <c r="GJ27" s="592"/>
      <c r="GK27" s="592"/>
      <c r="GL27" s="592"/>
      <c r="GM27" s="592"/>
      <c r="GN27" s="592"/>
      <c r="GO27" s="592"/>
      <c r="GP27" s="592"/>
      <c r="GQ27" s="592"/>
      <c r="GR27" s="592"/>
      <c r="GS27" s="592"/>
      <c r="GT27" s="592"/>
      <c r="GU27" s="592"/>
      <c r="GV27" s="592"/>
      <c r="GW27" s="592"/>
      <c r="GX27" s="592"/>
      <c r="GY27" s="592"/>
      <c r="GZ27" s="592"/>
      <c r="HA27" s="592"/>
      <c r="HB27" s="592"/>
      <c r="HC27" s="592"/>
      <c r="HD27" s="592"/>
      <c r="HE27" s="592"/>
      <c r="HF27" s="592"/>
      <c r="HG27" s="592"/>
      <c r="HH27" s="592"/>
      <c r="HI27" s="592"/>
      <c r="HJ27" s="592"/>
      <c r="HK27" s="592"/>
      <c r="HL27" s="592"/>
      <c r="HM27" s="592"/>
      <c r="HN27" s="592"/>
      <c r="HO27" s="592"/>
      <c r="HP27" s="592"/>
      <c r="HQ27" s="592"/>
      <c r="HR27" s="592"/>
      <c r="HS27" s="592"/>
      <c r="HT27" s="592"/>
      <c r="HU27" s="592"/>
      <c r="HV27" s="592"/>
      <c r="HW27" s="592"/>
      <c r="HX27" s="592"/>
      <c r="HY27" s="592"/>
      <c r="HZ27" s="592"/>
      <c r="IA27" s="592"/>
      <c r="IB27" s="592"/>
      <c r="IC27" s="592"/>
      <c r="ID27" s="592"/>
      <c r="IE27" s="592"/>
      <c r="IF27" s="592"/>
      <c r="IG27" s="592"/>
      <c r="IH27" s="592"/>
      <c r="II27" s="592"/>
      <c r="IJ27" s="592"/>
      <c r="IK27" s="592"/>
      <c r="IL27" s="592"/>
      <c r="IM27" s="592"/>
      <c r="IN27" s="592"/>
      <c r="IO27" s="592"/>
      <c r="IP27" s="592"/>
      <c r="IQ27" s="592"/>
      <c r="IR27" s="592"/>
      <c r="IS27" s="592"/>
      <c r="IT27" s="592"/>
      <c r="IU27" s="592"/>
      <c r="IV27" s="592"/>
    </row>
    <row r="28" spans="1:256" s="593" customFormat="1" ht="15">
      <c r="A28" s="607" t="s">
        <v>3379</v>
      </c>
      <c r="B28" s="608" t="s">
        <v>3380</v>
      </c>
      <c r="C28" s="609">
        <v>64513</v>
      </c>
      <c r="D28" s="610">
        <v>56000</v>
      </c>
      <c r="E28" s="609">
        <v>12330</v>
      </c>
      <c r="F28" s="610">
        <v>10000</v>
      </c>
      <c r="G28" s="611">
        <f t="shared" si="0"/>
        <v>76843</v>
      </c>
      <c r="H28" s="612">
        <f t="shared" si="0"/>
        <v>66000</v>
      </c>
      <c r="I28" s="592"/>
      <c r="J28" s="592"/>
      <c r="K28" s="592"/>
      <c r="L28" s="592"/>
      <c r="M28" s="592"/>
      <c r="N28" s="592"/>
      <c r="O28" s="592"/>
      <c r="P28" s="592"/>
      <c r="Q28" s="592"/>
      <c r="R28" s="592"/>
      <c r="S28" s="592"/>
      <c r="T28" s="592"/>
      <c r="U28" s="592"/>
      <c r="V28" s="592"/>
      <c r="W28" s="592"/>
      <c r="X28" s="592"/>
      <c r="Y28" s="592"/>
      <c r="Z28" s="592"/>
      <c r="AA28" s="592"/>
      <c r="AB28" s="592"/>
      <c r="AC28" s="592"/>
      <c r="AD28" s="592"/>
      <c r="AE28" s="592"/>
      <c r="AF28" s="592"/>
      <c r="AG28" s="592"/>
      <c r="AH28" s="592"/>
      <c r="AI28" s="592"/>
      <c r="AJ28" s="592"/>
      <c r="AK28" s="592"/>
      <c r="AL28" s="592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2"/>
      <c r="BC28" s="592"/>
      <c r="BD28" s="592"/>
      <c r="BE28" s="592"/>
      <c r="BF28" s="592"/>
      <c r="BG28" s="592"/>
      <c r="BH28" s="592"/>
      <c r="BI28" s="592"/>
      <c r="BJ28" s="592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592"/>
      <c r="BX28" s="592"/>
      <c r="BY28" s="592"/>
      <c r="BZ28" s="592"/>
      <c r="CA28" s="592"/>
      <c r="CB28" s="592"/>
      <c r="CC28" s="592"/>
      <c r="CD28" s="592"/>
      <c r="CE28" s="592"/>
      <c r="CF28" s="592"/>
      <c r="CG28" s="592"/>
      <c r="CH28" s="592"/>
      <c r="CI28" s="592"/>
      <c r="CJ28" s="592"/>
      <c r="CK28" s="592"/>
      <c r="CL28" s="592"/>
      <c r="CM28" s="592"/>
      <c r="CN28" s="592"/>
      <c r="CO28" s="592"/>
      <c r="CP28" s="592"/>
      <c r="CQ28" s="592"/>
      <c r="CR28" s="592"/>
      <c r="CS28" s="592"/>
      <c r="CT28" s="592"/>
      <c r="CU28" s="592"/>
      <c r="CV28" s="592"/>
      <c r="CW28" s="592"/>
      <c r="CX28" s="592"/>
      <c r="CY28" s="592"/>
      <c r="CZ28" s="592"/>
      <c r="DA28" s="592"/>
      <c r="DB28" s="592"/>
      <c r="DC28" s="592"/>
      <c r="DD28" s="592"/>
      <c r="DE28" s="592"/>
      <c r="DF28" s="592"/>
      <c r="DG28" s="592"/>
      <c r="DH28" s="592"/>
      <c r="DI28" s="592"/>
      <c r="DJ28" s="592"/>
      <c r="DK28" s="592"/>
      <c r="DL28" s="592"/>
      <c r="DM28" s="592"/>
      <c r="DN28" s="592"/>
      <c r="DO28" s="592"/>
      <c r="DP28" s="592"/>
      <c r="DQ28" s="592"/>
      <c r="DR28" s="592"/>
      <c r="DS28" s="592"/>
      <c r="DT28" s="592"/>
      <c r="DU28" s="592"/>
      <c r="DV28" s="592"/>
      <c r="DW28" s="592"/>
      <c r="DX28" s="592"/>
      <c r="DY28" s="592"/>
      <c r="DZ28" s="592"/>
      <c r="EA28" s="592"/>
      <c r="EB28" s="592"/>
      <c r="EC28" s="592"/>
      <c r="ED28" s="592"/>
      <c r="EE28" s="592"/>
      <c r="EF28" s="592"/>
      <c r="EG28" s="592"/>
      <c r="EH28" s="592"/>
      <c r="EI28" s="592"/>
      <c r="EJ28" s="592"/>
      <c r="EK28" s="592"/>
      <c r="EL28" s="592"/>
      <c r="EM28" s="592"/>
      <c r="EN28" s="592"/>
      <c r="EO28" s="592"/>
      <c r="EP28" s="592"/>
      <c r="EQ28" s="592"/>
      <c r="ER28" s="592"/>
      <c r="ES28" s="592"/>
      <c r="ET28" s="592"/>
      <c r="EU28" s="592"/>
      <c r="EV28" s="592"/>
      <c r="EW28" s="592"/>
      <c r="EX28" s="592"/>
      <c r="EY28" s="592"/>
      <c r="EZ28" s="592"/>
      <c r="FA28" s="592"/>
      <c r="FB28" s="592"/>
      <c r="FC28" s="592"/>
      <c r="FD28" s="592"/>
      <c r="FE28" s="592"/>
      <c r="FF28" s="592"/>
      <c r="FG28" s="592"/>
      <c r="FH28" s="592"/>
      <c r="FI28" s="592"/>
      <c r="FJ28" s="592"/>
      <c r="FK28" s="592"/>
      <c r="FL28" s="592"/>
      <c r="FM28" s="592"/>
      <c r="FN28" s="592"/>
      <c r="FO28" s="592"/>
      <c r="FP28" s="592"/>
      <c r="FQ28" s="592"/>
      <c r="FR28" s="592"/>
      <c r="FS28" s="592"/>
      <c r="FT28" s="592"/>
      <c r="FU28" s="592"/>
      <c r="FV28" s="592"/>
      <c r="FW28" s="592"/>
      <c r="FX28" s="592"/>
      <c r="FY28" s="592"/>
      <c r="FZ28" s="592"/>
      <c r="GA28" s="592"/>
      <c r="GB28" s="592"/>
      <c r="GC28" s="592"/>
      <c r="GD28" s="592"/>
      <c r="GE28" s="592"/>
      <c r="GF28" s="592"/>
      <c r="GG28" s="592"/>
      <c r="GH28" s="592"/>
      <c r="GI28" s="592"/>
      <c r="GJ28" s="592"/>
      <c r="GK28" s="592"/>
      <c r="GL28" s="592"/>
      <c r="GM28" s="592"/>
      <c r="GN28" s="592"/>
      <c r="GO28" s="592"/>
      <c r="GP28" s="592"/>
      <c r="GQ28" s="592"/>
      <c r="GR28" s="592"/>
      <c r="GS28" s="592"/>
      <c r="GT28" s="592"/>
      <c r="GU28" s="592"/>
      <c r="GV28" s="592"/>
      <c r="GW28" s="592"/>
      <c r="GX28" s="592"/>
      <c r="GY28" s="592"/>
      <c r="GZ28" s="592"/>
      <c r="HA28" s="592"/>
      <c r="HB28" s="592"/>
      <c r="HC28" s="592"/>
      <c r="HD28" s="592"/>
      <c r="HE28" s="592"/>
      <c r="HF28" s="592"/>
      <c r="HG28" s="592"/>
      <c r="HH28" s="592"/>
      <c r="HI28" s="592"/>
      <c r="HJ28" s="592"/>
      <c r="HK28" s="592"/>
      <c r="HL28" s="592"/>
      <c r="HM28" s="592"/>
      <c r="HN28" s="592"/>
      <c r="HO28" s="592"/>
      <c r="HP28" s="592"/>
      <c r="HQ28" s="592"/>
      <c r="HR28" s="592"/>
      <c r="HS28" s="592"/>
      <c r="HT28" s="592"/>
      <c r="HU28" s="592"/>
      <c r="HV28" s="592"/>
      <c r="HW28" s="592"/>
      <c r="HX28" s="592"/>
      <c r="HY28" s="592"/>
      <c r="HZ28" s="592"/>
      <c r="IA28" s="592"/>
      <c r="IB28" s="592"/>
      <c r="IC28" s="592"/>
      <c r="ID28" s="592"/>
      <c r="IE28" s="592"/>
      <c r="IF28" s="592"/>
      <c r="IG28" s="592"/>
      <c r="IH28" s="592"/>
      <c r="II28" s="592"/>
      <c r="IJ28" s="592"/>
      <c r="IK28" s="592"/>
      <c r="IL28" s="592"/>
      <c r="IM28" s="592"/>
      <c r="IN28" s="592"/>
      <c r="IO28" s="592"/>
      <c r="IP28" s="592"/>
      <c r="IQ28" s="592"/>
      <c r="IR28" s="592"/>
      <c r="IS28" s="592"/>
      <c r="IT28" s="592"/>
      <c r="IU28" s="592"/>
      <c r="IV28" s="592"/>
    </row>
    <row r="29" spans="1:256" s="593" customFormat="1" ht="24">
      <c r="A29" s="602" t="s">
        <v>3381</v>
      </c>
      <c r="B29" s="605" t="s">
        <v>3382</v>
      </c>
      <c r="C29" s="604">
        <v>0</v>
      </c>
      <c r="D29" s="604">
        <v>10000</v>
      </c>
      <c r="E29" s="604">
        <v>0</v>
      </c>
      <c r="F29" s="604">
        <v>3000</v>
      </c>
      <c r="G29" s="604">
        <f t="shared" si="0"/>
        <v>0</v>
      </c>
      <c r="H29" s="616">
        <f t="shared" si="0"/>
        <v>13000</v>
      </c>
      <c r="I29" s="592"/>
      <c r="J29" s="592"/>
      <c r="K29" s="592"/>
      <c r="L29" s="592"/>
      <c r="M29" s="592"/>
      <c r="N29" s="592"/>
      <c r="O29" s="592"/>
      <c r="P29" s="592"/>
      <c r="Q29" s="592"/>
      <c r="R29" s="592"/>
      <c r="S29" s="592"/>
      <c r="T29" s="592"/>
      <c r="U29" s="592"/>
      <c r="V29" s="592"/>
      <c r="W29" s="592"/>
      <c r="X29" s="592"/>
      <c r="Y29" s="592"/>
      <c r="Z29" s="592"/>
      <c r="AA29" s="592"/>
      <c r="AB29" s="592"/>
      <c r="AC29" s="592"/>
      <c r="AD29" s="592"/>
      <c r="AE29" s="592"/>
      <c r="AF29" s="592"/>
      <c r="AG29" s="592"/>
      <c r="AH29" s="592"/>
      <c r="AI29" s="592"/>
      <c r="AJ29" s="592"/>
      <c r="AK29" s="592"/>
      <c r="AL29" s="592"/>
      <c r="AM29" s="592"/>
      <c r="AN29" s="592"/>
      <c r="AO29" s="592"/>
      <c r="AP29" s="592"/>
      <c r="AQ29" s="592"/>
      <c r="AR29" s="592"/>
      <c r="AS29" s="592"/>
      <c r="AT29" s="592"/>
      <c r="AU29" s="592"/>
      <c r="AV29" s="592"/>
      <c r="AW29" s="592"/>
      <c r="AX29" s="592"/>
      <c r="AY29" s="592"/>
      <c r="AZ29" s="592"/>
      <c r="BA29" s="592"/>
      <c r="BB29" s="592"/>
      <c r="BC29" s="592"/>
      <c r="BD29" s="592"/>
      <c r="BE29" s="592"/>
      <c r="BF29" s="592"/>
      <c r="BG29" s="592"/>
      <c r="BH29" s="592"/>
      <c r="BI29" s="592"/>
      <c r="BJ29" s="592"/>
      <c r="BK29" s="592"/>
      <c r="BL29" s="592"/>
      <c r="BM29" s="592"/>
      <c r="BN29" s="592"/>
      <c r="BO29" s="592"/>
      <c r="BP29" s="592"/>
      <c r="BQ29" s="592"/>
      <c r="BR29" s="592"/>
      <c r="BS29" s="592"/>
      <c r="BT29" s="592"/>
      <c r="BU29" s="592"/>
      <c r="BV29" s="592"/>
      <c r="BW29" s="592"/>
      <c r="BX29" s="592"/>
      <c r="BY29" s="592"/>
      <c r="BZ29" s="592"/>
      <c r="CA29" s="592"/>
      <c r="CB29" s="592"/>
      <c r="CC29" s="592"/>
      <c r="CD29" s="592"/>
      <c r="CE29" s="592"/>
      <c r="CF29" s="592"/>
      <c r="CG29" s="592"/>
      <c r="CH29" s="592"/>
      <c r="CI29" s="592"/>
      <c r="CJ29" s="592"/>
      <c r="CK29" s="592"/>
      <c r="CL29" s="592"/>
      <c r="CM29" s="592"/>
      <c r="CN29" s="592"/>
      <c r="CO29" s="592"/>
      <c r="CP29" s="592"/>
      <c r="CQ29" s="592"/>
      <c r="CR29" s="592"/>
      <c r="CS29" s="592"/>
      <c r="CT29" s="592"/>
      <c r="CU29" s="592"/>
      <c r="CV29" s="592"/>
      <c r="CW29" s="592"/>
      <c r="CX29" s="592"/>
      <c r="CY29" s="592"/>
      <c r="CZ29" s="592"/>
      <c r="DA29" s="592"/>
      <c r="DB29" s="592"/>
      <c r="DC29" s="592"/>
      <c r="DD29" s="592"/>
      <c r="DE29" s="592"/>
      <c r="DF29" s="592"/>
      <c r="DG29" s="592"/>
      <c r="DH29" s="592"/>
      <c r="DI29" s="592"/>
      <c r="DJ29" s="592"/>
      <c r="DK29" s="592"/>
      <c r="DL29" s="592"/>
      <c r="DM29" s="592"/>
      <c r="DN29" s="592"/>
      <c r="DO29" s="592"/>
      <c r="DP29" s="592"/>
      <c r="DQ29" s="592"/>
      <c r="DR29" s="592"/>
      <c r="DS29" s="592"/>
      <c r="DT29" s="592"/>
      <c r="DU29" s="592"/>
      <c r="DV29" s="592"/>
      <c r="DW29" s="592"/>
      <c r="DX29" s="592"/>
      <c r="DY29" s="592"/>
      <c r="DZ29" s="592"/>
      <c r="EA29" s="592"/>
      <c r="EB29" s="592"/>
      <c r="EC29" s="592"/>
      <c r="ED29" s="592"/>
      <c r="EE29" s="592"/>
      <c r="EF29" s="592"/>
      <c r="EG29" s="592"/>
      <c r="EH29" s="592"/>
      <c r="EI29" s="592"/>
      <c r="EJ29" s="592"/>
      <c r="EK29" s="592"/>
      <c r="EL29" s="592"/>
      <c r="EM29" s="592"/>
      <c r="EN29" s="592"/>
      <c r="EO29" s="592"/>
      <c r="EP29" s="592"/>
      <c r="EQ29" s="592"/>
      <c r="ER29" s="592"/>
      <c r="ES29" s="592"/>
      <c r="ET29" s="592"/>
      <c r="EU29" s="592"/>
      <c r="EV29" s="592"/>
      <c r="EW29" s="592"/>
      <c r="EX29" s="592"/>
      <c r="EY29" s="592"/>
      <c r="EZ29" s="592"/>
      <c r="FA29" s="592"/>
      <c r="FB29" s="592"/>
      <c r="FC29" s="592"/>
      <c r="FD29" s="592"/>
      <c r="FE29" s="592"/>
      <c r="FF29" s="592"/>
      <c r="FG29" s="592"/>
      <c r="FH29" s="592"/>
      <c r="FI29" s="592"/>
      <c r="FJ29" s="592"/>
      <c r="FK29" s="592"/>
      <c r="FL29" s="592"/>
      <c r="FM29" s="592"/>
      <c r="FN29" s="592"/>
      <c r="FO29" s="592"/>
      <c r="FP29" s="592"/>
      <c r="FQ29" s="592"/>
      <c r="FR29" s="592"/>
      <c r="FS29" s="592"/>
      <c r="FT29" s="592"/>
      <c r="FU29" s="592"/>
      <c r="FV29" s="592"/>
      <c r="FW29" s="592"/>
      <c r="FX29" s="592"/>
      <c r="FY29" s="592"/>
      <c r="FZ29" s="592"/>
      <c r="GA29" s="592"/>
      <c r="GB29" s="592"/>
      <c r="GC29" s="592"/>
      <c r="GD29" s="592"/>
      <c r="GE29" s="592"/>
      <c r="GF29" s="592"/>
      <c r="GG29" s="592"/>
      <c r="GH29" s="592"/>
      <c r="GI29" s="592"/>
      <c r="GJ29" s="592"/>
      <c r="GK29" s="592"/>
      <c r="GL29" s="592"/>
      <c r="GM29" s="592"/>
      <c r="GN29" s="592"/>
      <c r="GO29" s="592"/>
      <c r="GP29" s="592"/>
      <c r="GQ29" s="592"/>
      <c r="GR29" s="592"/>
      <c r="GS29" s="592"/>
      <c r="GT29" s="592"/>
      <c r="GU29" s="592"/>
      <c r="GV29" s="592"/>
      <c r="GW29" s="592"/>
      <c r="GX29" s="592"/>
      <c r="GY29" s="592"/>
      <c r="GZ29" s="592"/>
      <c r="HA29" s="592"/>
      <c r="HB29" s="592"/>
      <c r="HC29" s="592"/>
      <c r="HD29" s="592"/>
      <c r="HE29" s="592"/>
      <c r="HF29" s="592"/>
      <c r="HG29" s="592"/>
      <c r="HH29" s="592"/>
      <c r="HI29" s="592"/>
      <c r="HJ29" s="592"/>
      <c r="HK29" s="592"/>
      <c r="HL29" s="592"/>
      <c r="HM29" s="592"/>
      <c r="HN29" s="592"/>
      <c r="HO29" s="592"/>
      <c r="HP29" s="592"/>
      <c r="HQ29" s="592"/>
      <c r="HR29" s="592"/>
      <c r="HS29" s="592"/>
      <c r="HT29" s="592"/>
      <c r="HU29" s="592"/>
      <c r="HV29" s="592"/>
      <c r="HW29" s="592"/>
      <c r="HX29" s="592"/>
      <c r="HY29" s="592"/>
      <c r="HZ29" s="592"/>
      <c r="IA29" s="592"/>
      <c r="IB29" s="592"/>
      <c r="IC29" s="592"/>
      <c r="ID29" s="592"/>
      <c r="IE29" s="592"/>
      <c r="IF29" s="592"/>
      <c r="IG29" s="592"/>
      <c r="IH29" s="592"/>
      <c r="II29" s="592"/>
      <c r="IJ29" s="592"/>
      <c r="IK29" s="592"/>
      <c r="IL29" s="592"/>
      <c r="IM29" s="592"/>
      <c r="IN29" s="592"/>
      <c r="IO29" s="592"/>
      <c r="IP29" s="592"/>
      <c r="IQ29" s="592"/>
      <c r="IR29" s="592"/>
      <c r="IS29" s="592"/>
      <c r="IT29" s="592"/>
      <c r="IU29" s="592"/>
      <c r="IV29" s="592"/>
    </row>
    <row r="30" spans="1:256" s="268" customFormat="1" ht="12">
      <c r="A30" s="761" t="s">
        <v>3383</v>
      </c>
      <c r="B30" s="761"/>
      <c r="C30" s="590">
        <f>SUM(C31:C67)</f>
        <v>691655</v>
      </c>
      <c r="D30" s="590">
        <f>SUM(D31:D67)</f>
        <v>714620</v>
      </c>
      <c r="E30" s="590">
        <f>SUM(E31:E67)</f>
        <v>132142</v>
      </c>
      <c r="F30" s="590">
        <f>SUM(F31:F67)</f>
        <v>134050</v>
      </c>
      <c r="G30" s="590">
        <f t="shared" si="0"/>
        <v>823797</v>
      </c>
      <c r="H30" s="591">
        <f t="shared" si="0"/>
        <v>848670</v>
      </c>
    </row>
    <row r="31" spans="1:256" s="593" customFormat="1" ht="24">
      <c r="A31" s="617" t="s">
        <v>3384</v>
      </c>
      <c r="B31" s="618" t="s">
        <v>3385</v>
      </c>
      <c r="C31" s="609">
        <v>104</v>
      </c>
      <c r="D31" s="619">
        <v>100</v>
      </c>
      <c r="E31" s="609">
        <v>33</v>
      </c>
      <c r="F31" s="619">
        <v>30</v>
      </c>
      <c r="G31" s="611">
        <f t="shared" si="0"/>
        <v>137</v>
      </c>
      <c r="H31" s="612">
        <f t="shared" si="0"/>
        <v>130</v>
      </c>
      <c r="I31" s="592"/>
      <c r="J31" s="592"/>
      <c r="K31" s="592"/>
      <c r="L31" s="592"/>
      <c r="M31" s="592"/>
      <c r="N31" s="592"/>
      <c r="O31" s="592"/>
      <c r="P31" s="592"/>
      <c r="Q31" s="592"/>
      <c r="R31" s="592"/>
      <c r="S31" s="592"/>
      <c r="T31" s="592"/>
      <c r="U31" s="592"/>
      <c r="V31" s="592"/>
      <c r="W31" s="592"/>
      <c r="X31" s="592"/>
      <c r="Y31" s="592"/>
      <c r="Z31" s="592"/>
      <c r="AA31" s="592"/>
      <c r="AB31" s="592"/>
      <c r="AC31" s="592"/>
      <c r="AD31" s="592"/>
      <c r="AE31" s="592"/>
      <c r="AF31" s="592"/>
      <c r="AG31" s="592"/>
      <c r="AH31" s="592"/>
      <c r="AI31" s="592"/>
      <c r="AJ31" s="592"/>
      <c r="AK31" s="592"/>
      <c r="AL31" s="592"/>
      <c r="AM31" s="592"/>
      <c r="AN31" s="592"/>
      <c r="AO31" s="592"/>
      <c r="AP31" s="592"/>
      <c r="AQ31" s="592"/>
      <c r="AR31" s="592"/>
      <c r="AS31" s="592"/>
      <c r="AT31" s="592"/>
      <c r="AU31" s="592"/>
      <c r="AV31" s="592"/>
      <c r="AW31" s="592"/>
      <c r="AX31" s="592"/>
      <c r="AY31" s="592"/>
      <c r="AZ31" s="592"/>
      <c r="BA31" s="592"/>
      <c r="BB31" s="592"/>
      <c r="BC31" s="592"/>
      <c r="BD31" s="592"/>
      <c r="BE31" s="592"/>
      <c r="BF31" s="592"/>
      <c r="BG31" s="592"/>
      <c r="BH31" s="592"/>
      <c r="BI31" s="592"/>
      <c r="BJ31" s="592"/>
      <c r="BK31" s="592"/>
      <c r="BL31" s="592"/>
      <c r="BM31" s="592"/>
      <c r="BN31" s="592"/>
      <c r="BO31" s="592"/>
      <c r="BP31" s="592"/>
      <c r="BQ31" s="592"/>
      <c r="BR31" s="592"/>
      <c r="BS31" s="592"/>
      <c r="BT31" s="592"/>
      <c r="BU31" s="592"/>
      <c r="BV31" s="592"/>
      <c r="BW31" s="592"/>
      <c r="BX31" s="592"/>
      <c r="BY31" s="592"/>
      <c r="BZ31" s="592"/>
      <c r="CA31" s="592"/>
      <c r="CB31" s="592"/>
      <c r="CC31" s="592"/>
      <c r="CD31" s="592"/>
      <c r="CE31" s="592"/>
      <c r="CF31" s="592"/>
      <c r="CG31" s="592"/>
      <c r="CH31" s="592"/>
      <c r="CI31" s="592"/>
      <c r="CJ31" s="592"/>
      <c r="CK31" s="592"/>
      <c r="CL31" s="592"/>
      <c r="CM31" s="592"/>
      <c r="CN31" s="592"/>
      <c r="CO31" s="592"/>
      <c r="CP31" s="592"/>
      <c r="CQ31" s="592"/>
      <c r="CR31" s="592"/>
      <c r="CS31" s="592"/>
      <c r="CT31" s="592"/>
      <c r="CU31" s="592"/>
      <c r="CV31" s="592"/>
      <c r="CW31" s="592"/>
      <c r="CX31" s="592"/>
      <c r="CY31" s="592"/>
      <c r="CZ31" s="592"/>
      <c r="DA31" s="592"/>
      <c r="DB31" s="592"/>
      <c r="DC31" s="592"/>
      <c r="DD31" s="592"/>
      <c r="DE31" s="592"/>
      <c r="DF31" s="592"/>
      <c r="DG31" s="592"/>
      <c r="DH31" s="592"/>
      <c r="DI31" s="592"/>
      <c r="DJ31" s="592"/>
      <c r="DK31" s="592"/>
      <c r="DL31" s="592"/>
      <c r="DM31" s="592"/>
      <c r="DN31" s="592"/>
      <c r="DO31" s="592"/>
      <c r="DP31" s="592"/>
      <c r="DQ31" s="592"/>
      <c r="DR31" s="592"/>
      <c r="DS31" s="592"/>
      <c r="DT31" s="592"/>
      <c r="DU31" s="592"/>
      <c r="DV31" s="592"/>
      <c r="DW31" s="592"/>
      <c r="DX31" s="592"/>
      <c r="DY31" s="592"/>
      <c r="DZ31" s="592"/>
      <c r="EA31" s="592"/>
      <c r="EB31" s="592"/>
      <c r="EC31" s="592"/>
      <c r="ED31" s="592"/>
      <c r="EE31" s="592"/>
      <c r="EF31" s="592"/>
      <c r="EG31" s="592"/>
      <c r="EH31" s="592"/>
      <c r="EI31" s="592"/>
      <c r="EJ31" s="592"/>
      <c r="EK31" s="592"/>
      <c r="EL31" s="592"/>
      <c r="EM31" s="592"/>
      <c r="EN31" s="592"/>
      <c r="EO31" s="592"/>
      <c r="EP31" s="592"/>
      <c r="EQ31" s="592"/>
      <c r="ER31" s="592"/>
      <c r="ES31" s="592"/>
      <c r="ET31" s="592"/>
      <c r="EU31" s="592"/>
      <c r="EV31" s="592"/>
      <c r="EW31" s="592"/>
      <c r="EX31" s="592"/>
      <c r="EY31" s="592"/>
      <c r="EZ31" s="592"/>
      <c r="FA31" s="592"/>
      <c r="FB31" s="592"/>
      <c r="FC31" s="592"/>
      <c r="FD31" s="592"/>
      <c r="FE31" s="592"/>
      <c r="FF31" s="592"/>
      <c r="FG31" s="592"/>
      <c r="FH31" s="592"/>
      <c r="FI31" s="592"/>
      <c r="FJ31" s="592"/>
      <c r="FK31" s="592"/>
      <c r="FL31" s="592"/>
      <c r="FM31" s="592"/>
      <c r="FN31" s="592"/>
      <c r="FO31" s="592"/>
      <c r="FP31" s="592"/>
      <c r="FQ31" s="592"/>
      <c r="FR31" s="592"/>
      <c r="FS31" s="592"/>
      <c r="FT31" s="592"/>
      <c r="FU31" s="592"/>
      <c r="FV31" s="592"/>
      <c r="FW31" s="592"/>
      <c r="FX31" s="592"/>
      <c r="FY31" s="592"/>
      <c r="FZ31" s="592"/>
      <c r="GA31" s="592"/>
      <c r="GB31" s="592"/>
      <c r="GC31" s="592"/>
      <c r="GD31" s="592"/>
      <c r="GE31" s="592"/>
      <c r="GF31" s="592"/>
      <c r="GG31" s="592"/>
      <c r="GH31" s="592"/>
      <c r="GI31" s="592"/>
      <c r="GJ31" s="592"/>
      <c r="GK31" s="592"/>
      <c r="GL31" s="592"/>
      <c r="GM31" s="592"/>
      <c r="GN31" s="592"/>
      <c r="GO31" s="592"/>
      <c r="GP31" s="592"/>
      <c r="GQ31" s="592"/>
      <c r="GR31" s="592"/>
      <c r="GS31" s="592"/>
      <c r="GT31" s="592"/>
      <c r="GU31" s="592"/>
      <c r="GV31" s="592"/>
      <c r="GW31" s="592"/>
      <c r="GX31" s="592"/>
      <c r="GY31" s="592"/>
      <c r="GZ31" s="592"/>
      <c r="HA31" s="592"/>
      <c r="HB31" s="592"/>
      <c r="HC31" s="592"/>
      <c r="HD31" s="592"/>
      <c r="HE31" s="592"/>
      <c r="HF31" s="592"/>
      <c r="HG31" s="592"/>
      <c r="HH31" s="592"/>
      <c r="HI31" s="592"/>
      <c r="HJ31" s="592"/>
      <c r="HK31" s="592"/>
      <c r="HL31" s="592"/>
      <c r="HM31" s="592"/>
      <c r="HN31" s="592"/>
      <c r="HO31" s="592"/>
      <c r="HP31" s="592"/>
      <c r="HQ31" s="592"/>
      <c r="HR31" s="592"/>
      <c r="HS31" s="592"/>
      <c r="HT31" s="592"/>
      <c r="HU31" s="592"/>
      <c r="HV31" s="592"/>
      <c r="HW31" s="592"/>
      <c r="HX31" s="592"/>
      <c r="HY31" s="592"/>
      <c r="HZ31" s="592"/>
      <c r="IA31" s="592"/>
      <c r="IB31" s="592"/>
      <c r="IC31" s="592"/>
      <c r="ID31" s="592"/>
      <c r="IE31" s="592"/>
      <c r="IF31" s="592"/>
      <c r="IG31" s="592"/>
      <c r="IH31" s="592"/>
      <c r="II31" s="592"/>
      <c r="IJ31" s="592"/>
      <c r="IK31" s="592"/>
      <c r="IL31" s="592"/>
      <c r="IM31" s="592"/>
      <c r="IN31" s="592"/>
      <c r="IO31" s="592"/>
      <c r="IP31" s="592"/>
      <c r="IQ31" s="592"/>
      <c r="IR31" s="592"/>
      <c r="IS31" s="592"/>
      <c r="IT31" s="592"/>
      <c r="IU31" s="592"/>
      <c r="IV31" s="592"/>
    </row>
    <row r="32" spans="1:256" s="593" customFormat="1" ht="15">
      <c r="A32" s="617" t="s">
        <v>3386</v>
      </c>
      <c r="B32" s="618" t="s">
        <v>3387</v>
      </c>
      <c r="C32" s="609">
        <v>57814</v>
      </c>
      <c r="D32" s="619">
        <v>59000</v>
      </c>
      <c r="E32" s="609">
        <v>11031</v>
      </c>
      <c r="F32" s="619">
        <v>12400</v>
      </c>
      <c r="G32" s="611">
        <f t="shared" si="0"/>
        <v>68845</v>
      </c>
      <c r="H32" s="612">
        <f t="shared" si="0"/>
        <v>71400</v>
      </c>
      <c r="I32" s="592"/>
      <c r="J32" s="592"/>
      <c r="K32" s="592"/>
      <c r="L32" s="592"/>
      <c r="M32" s="592"/>
      <c r="N32" s="592"/>
      <c r="O32" s="592"/>
      <c r="P32" s="592"/>
      <c r="Q32" s="592"/>
      <c r="R32" s="592"/>
      <c r="S32" s="592"/>
      <c r="T32" s="592"/>
      <c r="U32" s="592"/>
      <c r="V32" s="592"/>
      <c r="W32" s="592"/>
      <c r="X32" s="592"/>
      <c r="Y32" s="592"/>
      <c r="Z32" s="592"/>
      <c r="AA32" s="592"/>
      <c r="AB32" s="592"/>
      <c r="AC32" s="592"/>
      <c r="AD32" s="592"/>
      <c r="AE32" s="592"/>
      <c r="AF32" s="592"/>
      <c r="AG32" s="592"/>
      <c r="AH32" s="592"/>
      <c r="AI32" s="592"/>
      <c r="AJ32" s="592"/>
      <c r="AK32" s="592"/>
      <c r="AL32" s="592"/>
      <c r="AM32" s="592"/>
      <c r="AN32" s="592"/>
      <c r="AO32" s="592"/>
      <c r="AP32" s="592"/>
      <c r="AQ32" s="592"/>
      <c r="AR32" s="592"/>
      <c r="AS32" s="592"/>
      <c r="AT32" s="592"/>
      <c r="AU32" s="592"/>
      <c r="AV32" s="592"/>
      <c r="AW32" s="592"/>
      <c r="AX32" s="592"/>
      <c r="AY32" s="592"/>
      <c r="AZ32" s="592"/>
      <c r="BA32" s="592"/>
      <c r="BB32" s="592"/>
      <c r="BC32" s="592"/>
      <c r="BD32" s="592"/>
      <c r="BE32" s="592"/>
      <c r="BF32" s="592"/>
      <c r="BG32" s="592"/>
      <c r="BH32" s="592"/>
      <c r="BI32" s="592"/>
      <c r="BJ32" s="592"/>
      <c r="BK32" s="592"/>
      <c r="BL32" s="592"/>
      <c r="BM32" s="592"/>
      <c r="BN32" s="592"/>
      <c r="BO32" s="592"/>
      <c r="BP32" s="592"/>
      <c r="BQ32" s="592"/>
      <c r="BR32" s="592"/>
      <c r="BS32" s="592"/>
      <c r="BT32" s="592"/>
      <c r="BU32" s="592"/>
      <c r="BV32" s="592"/>
      <c r="BW32" s="592"/>
      <c r="BX32" s="592"/>
      <c r="BY32" s="592"/>
      <c r="BZ32" s="592"/>
      <c r="CA32" s="592"/>
      <c r="CB32" s="592"/>
      <c r="CC32" s="592"/>
      <c r="CD32" s="592"/>
      <c r="CE32" s="592"/>
      <c r="CF32" s="592"/>
      <c r="CG32" s="592"/>
      <c r="CH32" s="592"/>
      <c r="CI32" s="592"/>
      <c r="CJ32" s="592"/>
      <c r="CK32" s="592"/>
      <c r="CL32" s="592"/>
      <c r="CM32" s="592"/>
      <c r="CN32" s="592"/>
      <c r="CO32" s="592"/>
      <c r="CP32" s="592"/>
      <c r="CQ32" s="592"/>
      <c r="CR32" s="592"/>
      <c r="CS32" s="592"/>
      <c r="CT32" s="592"/>
      <c r="CU32" s="592"/>
      <c r="CV32" s="592"/>
      <c r="CW32" s="592"/>
      <c r="CX32" s="592"/>
      <c r="CY32" s="592"/>
      <c r="CZ32" s="592"/>
      <c r="DA32" s="592"/>
      <c r="DB32" s="592"/>
      <c r="DC32" s="592"/>
      <c r="DD32" s="592"/>
      <c r="DE32" s="592"/>
      <c r="DF32" s="592"/>
      <c r="DG32" s="592"/>
      <c r="DH32" s="592"/>
      <c r="DI32" s="592"/>
      <c r="DJ32" s="592"/>
      <c r="DK32" s="592"/>
      <c r="DL32" s="592"/>
      <c r="DM32" s="592"/>
      <c r="DN32" s="592"/>
      <c r="DO32" s="592"/>
      <c r="DP32" s="592"/>
      <c r="DQ32" s="592"/>
      <c r="DR32" s="592"/>
      <c r="DS32" s="592"/>
      <c r="DT32" s="592"/>
      <c r="DU32" s="592"/>
      <c r="DV32" s="592"/>
      <c r="DW32" s="592"/>
      <c r="DX32" s="592"/>
      <c r="DY32" s="592"/>
      <c r="DZ32" s="592"/>
      <c r="EA32" s="592"/>
      <c r="EB32" s="592"/>
      <c r="EC32" s="592"/>
      <c r="ED32" s="592"/>
      <c r="EE32" s="592"/>
      <c r="EF32" s="592"/>
      <c r="EG32" s="592"/>
      <c r="EH32" s="592"/>
      <c r="EI32" s="592"/>
      <c r="EJ32" s="592"/>
      <c r="EK32" s="592"/>
      <c r="EL32" s="592"/>
      <c r="EM32" s="592"/>
      <c r="EN32" s="592"/>
      <c r="EO32" s="592"/>
      <c r="EP32" s="592"/>
      <c r="EQ32" s="592"/>
      <c r="ER32" s="592"/>
      <c r="ES32" s="592"/>
      <c r="ET32" s="592"/>
      <c r="EU32" s="592"/>
      <c r="EV32" s="592"/>
      <c r="EW32" s="592"/>
      <c r="EX32" s="592"/>
      <c r="EY32" s="592"/>
      <c r="EZ32" s="592"/>
      <c r="FA32" s="592"/>
      <c r="FB32" s="592"/>
      <c r="FC32" s="592"/>
      <c r="FD32" s="592"/>
      <c r="FE32" s="592"/>
      <c r="FF32" s="592"/>
      <c r="FG32" s="592"/>
      <c r="FH32" s="592"/>
      <c r="FI32" s="592"/>
      <c r="FJ32" s="592"/>
      <c r="FK32" s="592"/>
      <c r="FL32" s="592"/>
      <c r="FM32" s="592"/>
      <c r="FN32" s="592"/>
      <c r="FO32" s="592"/>
      <c r="FP32" s="592"/>
      <c r="FQ32" s="592"/>
      <c r="FR32" s="592"/>
      <c r="FS32" s="592"/>
      <c r="FT32" s="592"/>
      <c r="FU32" s="592"/>
      <c r="FV32" s="592"/>
      <c r="FW32" s="592"/>
      <c r="FX32" s="592"/>
      <c r="FY32" s="592"/>
      <c r="FZ32" s="592"/>
      <c r="GA32" s="592"/>
      <c r="GB32" s="592"/>
      <c r="GC32" s="592"/>
      <c r="GD32" s="592"/>
      <c r="GE32" s="592"/>
      <c r="GF32" s="592"/>
      <c r="GG32" s="592"/>
      <c r="GH32" s="592"/>
      <c r="GI32" s="592"/>
      <c r="GJ32" s="592"/>
      <c r="GK32" s="592"/>
      <c r="GL32" s="592"/>
      <c r="GM32" s="592"/>
      <c r="GN32" s="592"/>
      <c r="GO32" s="592"/>
      <c r="GP32" s="592"/>
      <c r="GQ32" s="592"/>
      <c r="GR32" s="592"/>
      <c r="GS32" s="592"/>
      <c r="GT32" s="592"/>
      <c r="GU32" s="592"/>
      <c r="GV32" s="592"/>
      <c r="GW32" s="592"/>
      <c r="GX32" s="592"/>
      <c r="GY32" s="592"/>
      <c r="GZ32" s="592"/>
      <c r="HA32" s="592"/>
      <c r="HB32" s="592"/>
      <c r="HC32" s="592"/>
      <c r="HD32" s="592"/>
      <c r="HE32" s="592"/>
      <c r="HF32" s="592"/>
      <c r="HG32" s="592"/>
      <c r="HH32" s="592"/>
      <c r="HI32" s="592"/>
      <c r="HJ32" s="592"/>
      <c r="HK32" s="592"/>
      <c r="HL32" s="592"/>
      <c r="HM32" s="592"/>
      <c r="HN32" s="592"/>
      <c r="HO32" s="592"/>
      <c r="HP32" s="592"/>
      <c r="HQ32" s="592"/>
      <c r="HR32" s="592"/>
      <c r="HS32" s="592"/>
      <c r="HT32" s="592"/>
      <c r="HU32" s="592"/>
      <c r="HV32" s="592"/>
      <c r="HW32" s="592"/>
      <c r="HX32" s="592"/>
      <c r="HY32" s="592"/>
      <c r="HZ32" s="592"/>
      <c r="IA32" s="592"/>
      <c r="IB32" s="592"/>
      <c r="IC32" s="592"/>
      <c r="ID32" s="592"/>
      <c r="IE32" s="592"/>
      <c r="IF32" s="592"/>
      <c r="IG32" s="592"/>
      <c r="IH32" s="592"/>
      <c r="II32" s="592"/>
      <c r="IJ32" s="592"/>
      <c r="IK32" s="592"/>
      <c r="IL32" s="592"/>
      <c r="IM32" s="592"/>
      <c r="IN32" s="592"/>
      <c r="IO32" s="592"/>
      <c r="IP32" s="592"/>
      <c r="IQ32" s="592"/>
      <c r="IR32" s="592"/>
      <c r="IS32" s="592"/>
      <c r="IT32" s="592"/>
      <c r="IU32" s="592"/>
      <c r="IV32" s="592"/>
    </row>
    <row r="33" spans="1:256" s="593" customFormat="1" ht="15">
      <c r="A33" s="617" t="s">
        <v>3388</v>
      </c>
      <c r="B33" s="618" t="s">
        <v>3389</v>
      </c>
      <c r="C33" s="609">
        <v>55530</v>
      </c>
      <c r="D33" s="619">
        <v>56000</v>
      </c>
      <c r="E33" s="609">
        <v>10537</v>
      </c>
      <c r="F33" s="619">
        <v>11000</v>
      </c>
      <c r="G33" s="611">
        <f t="shared" si="0"/>
        <v>66067</v>
      </c>
      <c r="H33" s="612">
        <f t="shared" si="0"/>
        <v>67000</v>
      </c>
      <c r="I33" s="592"/>
      <c r="J33" s="592"/>
      <c r="K33" s="592"/>
      <c r="L33" s="592"/>
      <c r="M33" s="592"/>
      <c r="N33" s="592"/>
      <c r="O33" s="592"/>
      <c r="P33" s="592"/>
      <c r="Q33" s="592"/>
      <c r="R33" s="592"/>
      <c r="S33" s="592"/>
      <c r="T33" s="592"/>
      <c r="U33" s="592"/>
      <c r="V33" s="592"/>
      <c r="W33" s="592"/>
      <c r="X33" s="592"/>
      <c r="Y33" s="592"/>
      <c r="Z33" s="592"/>
      <c r="AA33" s="592"/>
      <c r="AB33" s="592"/>
      <c r="AC33" s="592"/>
      <c r="AD33" s="592"/>
      <c r="AE33" s="592"/>
      <c r="AF33" s="592"/>
      <c r="AG33" s="592"/>
      <c r="AH33" s="592"/>
      <c r="AI33" s="592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2"/>
      <c r="BC33" s="592"/>
      <c r="BD33" s="592"/>
      <c r="BE33" s="592"/>
      <c r="BF33" s="592"/>
      <c r="BG33" s="592"/>
      <c r="BH33" s="592"/>
      <c r="BI33" s="592"/>
      <c r="BJ33" s="592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2"/>
      <c r="CD33" s="592"/>
      <c r="CE33" s="592"/>
      <c r="CF33" s="592"/>
      <c r="CG33" s="592"/>
      <c r="CH33" s="592"/>
      <c r="CI33" s="592"/>
      <c r="CJ33" s="592"/>
      <c r="CK33" s="592"/>
      <c r="CL33" s="592"/>
      <c r="CM33" s="592"/>
      <c r="CN33" s="592"/>
      <c r="CO33" s="592"/>
      <c r="CP33" s="592"/>
      <c r="CQ33" s="592"/>
      <c r="CR33" s="592"/>
      <c r="CS33" s="592"/>
      <c r="CT33" s="592"/>
      <c r="CU33" s="592"/>
      <c r="CV33" s="592"/>
      <c r="CW33" s="592"/>
      <c r="CX33" s="592"/>
      <c r="CY33" s="592"/>
      <c r="CZ33" s="592"/>
      <c r="DA33" s="592"/>
      <c r="DB33" s="592"/>
      <c r="DC33" s="592"/>
      <c r="DD33" s="592"/>
      <c r="DE33" s="592"/>
      <c r="DF33" s="592"/>
      <c r="DG33" s="592"/>
      <c r="DH33" s="592"/>
      <c r="DI33" s="592"/>
      <c r="DJ33" s="592"/>
      <c r="DK33" s="592"/>
      <c r="DL33" s="592"/>
      <c r="DM33" s="592"/>
      <c r="DN33" s="592"/>
      <c r="DO33" s="592"/>
      <c r="DP33" s="592"/>
      <c r="DQ33" s="592"/>
      <c r="DR33" s="592"/>
      <c r="DS33" s="592"/>
      <c r="DT33" s="592"/>
      <c r="DU33" s="592"/>
      <c r="DV33" s="592"/>
      <c r="DW33" s="592"/>
      <c r="DX33" s="592"/>
      <c r="DY33" s="592"/>
      <c r="DZ33" s="592"/>
      <c r="EA33" s="592"/>
      <c r="EB33" s="592"/>
      <c r="EC33" s="592"/>
      <c r="ED33" s="592"/>
      <c r="EE33" s="592"/>
      <c r="EF33" s="592"/>
      <c r="EG33" s="592"/>
      <c r="EH33" s="592"/>
      <c r="EI33" s="592"/>
      <c r="EJ33" s="592"/>
      <c r="EK33" s="592"/>
      <c r="EL33" s="592"/>
      <c r="EM33" s="592"/>
      <c r="EN33" s="592"/>
      <c r="EO33" s="592"/>
      <c r="EP33" s="592"/>
      <c r="EQ33" s="592"/>
      <c r="ER33" s="592"/>
      <c r="ES33" s="592"/>
      <c r="ET33" s="592"/>
      <c r="EU33" s="592"/>
      <c r="EV33" s="592"/>
      <c r="EW33" s="592"/>
      <c r="EX33" s="592"/>
      <c r="EY33" s="592"/>
      <c r="EZ33" s="592"/>
      <c r="FA33" s="592"/>
      <c r="FB33" s="592"/>
      <c r="FC33" s="592"/>
      <c r="FD33" s="592"/>
      <c r="FE33" s="592"/>
      <c r="FF33" s="592"/>
      <c r="FG33" s="592"/>
      <c r="FH33" s="592"/>
      <c r="FI33" s="592"/>
      <c r="FJ33" s="592"/>
      <c r="FK33" s="592"/>
      <c r="FL33" s="592"/>
      <c r="FM33" s="592"/>
      <c r="FN33" s="592"/>
      <c r="FO33" s="592"/>
      <c r="FP33" s="592"/>
      <c r="FQ33" s="592"/>
      <c r="FR33" s="592"/>
      <c r="FS33" s="592"/>
      <c r="FT33" s="592"/>
      <c r="FU33" s="592"/>
      <c r="FV33" s="592"/>
      <c r="FW33" s="592"/>
      <c r="FX33" s="592"/>
      <c r="FY33" s="592"/>
      <c r="FZ33" s="592"/>
      <c r="GA33" s="592"/>
      <c r="GB33" s="592"/>
      <c r="GC33" s="592"/>
      <c r="GD33" s="592"/>
      <c r="GE33" s="592"/>
      <c r="GF33" s="592"/>
      <c r="GG33" s="592"/>
      <c r="GH33" s="592"/>
      <c r="GI33" s="592"/>
      <c r="GJ33" s="592"/>
      <c r="GK33" s="592"/>
      <c r="GL33" s="592"/>
      <c r="GM33" s="592"/>
      <c r="GN33" s="592"/>
      <c r="GO33" s="592"/>
      <c r="GP33" s="592"/>
      <c r="GQ33" s="592"/>
      <c r="GR33" s="592"/>
      <c r="GS33" s="592"/>
      <c r="GT33" s="592"/>
      <c r="GU33" s="592"/>
      <c r="GV33" s="592"/>
      <c r="GW33" s="592"/>
      <c r="GX33" s="592"/>
      <c r="GY33" s="592"/>
      <c r="GZ33" s="592"/>
      <c r="HA33" s="592"/>
      <c r="HB33" s="592"/>
      <c r="HC33" s="592"/>
      <c r="HD33" s="592"/>
      <c r="HE33" s="592"/>
      <c r="HF33" s="592"/>
      <c r="HG33" s="592"/>
      <c r="HH33" s="592"/>
      <c r="HI33" s="592"/>
      <c r="HJ33" s="592"/>
      <c r="HK33" s="592"/>
      <c r="HL33" s="592"/>
      <c r="HM33" s="592"/>
      <c r="HN33" s="592"/>
      <c r="HO33" s="592"/>
      <c r="HP33" s="592"/>
      <c r="HQ33" s="592"/>
      <c r="HR33" s="592"/>
      <c r="HS33" s="592"/>
      <c r="HT33" s="592"/>
      <c r="HU33" s="592"/>
      <c r="HV33" s="592"/>
      <c r="HW33" s="592"/>
      <c r="HX33" s="592"/>
      <c r="HY33" s="592"/>
      <c r="HZ33" s="592"/>
      <c r="IA33" s="592"/>
      <c r="IB33" s="592"/>
      <c r="IC33" s="592"/>
      <c r="ID33" s="592"/>
      <c r="IE33" s="592"/>
      <c r="IF33" s="592"/>
      <c r="IG33" s="592"/>
      <c r="IH33" s="592"/>
      <c r="II33" s="592"/>
      <c r="IJ33" s="592"/>
      <c r="IK33" s="592"/>
      <c r="IL33" s="592"/>
      <c r="IM33" s="592"/>
      <c r="IN33" s="592"/>
      <c r="IO33" s="592"/>
      <c r="IP33" s="592"/>
      <c r="IQ33" s="592"/>
      <c r="IR33" s="592"/>
      <c r="IS33" s="592"/>
      <c r="IT33" s="592"/>
      <c r="IU33" s="592"/>
      <c r="IV33" s="592"/>
    </row>
    <row r="34" spans="1:256" s="593" customFormat="1" ht="15">
      <c r="A34" s="617" t="s">
        <v>3390</v>
      </c>
      <c r="B34" s="618" t="s">
        <v>3391</v>
      </c>
      <c r="C34" s="609">
        <v>16424</v>
      </c>
      <c r="D34" s="619">
        <v>15000</v>
      </c>
      <c r="E34" s="609">
        <v>2042</v>
      </c>
      <c r="F34" s="619">
        <v>2000</v>
      </c>
      <c r="G34" s="611">
        <f t="shared" si="0"/>
        <v>18466</v>
      </c>
      <c r="H34" s="612">
        <f t="shared" si="0"/>
        <v>17000</v>
      </c>
      <c r="I34" s="592"/>
      <c r="J34" s="592"/>
      <c r="K34" s="592"/>
      <c r="L34" s="592"/>
      <c r="M34" s="592"/>
      <c r="N34" s="592"/>
      <c r="O34" s="592"/>
      <c r="P34" s="592"/>
      <c r="Q34" s="592"/>
      <c r="R34" s="592"/>
      <c r="S34" s="592"/>
      <c r="T34" s="592"/>
      <c r="U34" s="592"/>
      <c r="V34" s="592"/>
      <c r="W34" s="592"/>
      <c r="X34" s="592"/>
      <c r="Y34" s="592"/>
      <c r="Z34" s="592"/>
      <c r="AA34" s="592"/>
      <c r="AB34" s="592"/>
      <c r="AC34" s="592"/>
      <c r="AD34" s="592"/>
      <c r="AE34" s="592"/>
      <c r="AF34" s="592"/>
      <c r="AG34" s="592"/>
      <c r="AH34" s="592"/>
      <c r="AI34" s="592"/>
      <c r="AJ34" s="592"/>
      <c r="AK34" s="592"/>
      <c r="AL34" s="592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2"/>
      <c r="BC34" s="592"/>
      <c r="BD34" s="592"/>
      <c r="BE34" s="592"/>
      <c r="BF34" s="592"/>
      <c r="BG34" s="592"/>
      <c r="BH34" s="592"/>
      <c r="BI34" s="592"/>
      <c r="BJ34" s="592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  <c r="BU34" s="592"/>
      <c r="BV34" s="592"/>
      <c r="BW34" s="592"/>
      <c r="BX34" s="592"/>
      <c r="BY34" s="592"/>
      <c r="BZ34" s="592"/>
      <c r="CA34" s="592"/>
      <c r="CB34" s="592"/>
      <c r="CC34" s="592"/>
      <c r="CD34" s="592"/>
      <c r="CE34" s="592"/>
      <c r="CF34" s="592"/>
      <c r="CG34" s="592"/>
      <c r="CH34" s="592"/>
      <c r="CI34" s="592"/>
      <c r="CJ34" s="592"/>
      <c r="CK34" s="592"/>
      <c r="CL34" s="592"/>
      <c r="CM34" s="592"/>
      <c r="CN34" s="592"/>
      <c r="CO34" s="592"/>
      <c r="CP34" s="592"/>
      <c r="CQ34" s="592"/>
      <c r="CR34" s="592"/>
      <c r="CS34" s="592"/>
      <c r="CT34" s="592"/>
      <c r="CU34" s="592"/>
      <c r="CV34" s="592"/>
      <c r="CW34" s="592"/>
      <c r="CX34" s="592"/>
      <c r="CY34" s="592"/>
      <c r="CZ34" s="592"/>
      <c r="DA34" s="592"/>
      <c r="DB34" s="592"/>
      <c r="DC34" s="592"/>
      <c r="DD34" s="592"/>
      <c r="DE34" s="592"/>
      <c r="DF34" s="592"/>
      <c r="DG34" s="592"/>
      <c r="DH34" s="592"/>
      <c r="DI34" s="592"/>
      <c r="DJ34" s="592"/>
      <c r="DK34" s="592"/>
      <c r="DL34" s="592"/>
      <c r="DM34" s="592"/>
      <c r="DN34" s="592"/>
      <c r="DO34" s="592"/>
      <c r="DP34" s="592"/>
      <c r="DQ34" s="592"/>
      <c r="DR34" s="592"/>
      <c r="DS34" s="592"/>
      <c r="DT34" s="592"/>
      <c r="DU34" s="592"/>
      <c r="DV34" s="592"/>
      <c r="DW34" s="592"/>
      <c r="DX34" s="592"/>
      <c r="DY34" s="592"/>
      <c r="DZ34" s="592"/>
      <c r="EA34" s="592"/>
      <c r="EB34" s="592"/>
      <c r="EC34" s="592"/>
      <c r="ED34" s="592"/>
      <c r="EE34" s="592"/>
      <c r="EF34" s="592"/>
      <c r="EG34" s="592"/>
      <c r="EH34" s="592"/>
      <c r="EI34" s="592"/>
      <c r="EJ34" s="592"/>
      <c r="EK34" s="592"/>
      <c r="EL34" s="592"/>
      <c r="EM34" s="592"/>
      <c r="EN34" s="592"/>
      <c r="EO34" s="592"/>
      <c r="EP34" s="592"/>
      <c r="EQ34" s="592"/>
      <c r="ER34" s="592"/>
      <c r="ES34" s="592"/>
      <c r="ET34" s="592"/>
      <c r="EU34" s="592"/>
      <c r="EV34" s="592"/>
      <c r="EW34" s="592"/>
      <c r="EX34" s="592"/>
      <c r="EY34" s="592"/>
      <c r="EZ34" s="592"/>
      <c r="FA34" s="592"/>
      <c r="FB34" s="592"/>
      <c r="FC34" s="592"/>
      <c r="FD34" s="592"/>
      <c r="FE34" s="592"/>
      <c r="FF34" s="592"/>
      <c r="FG34" s="592"/>
      <c r="FH34" s="592"/>
      <c r="FI34" s="592"/>
      <c r="FJ34" s="592"/>
      <c r="FK34" s="592"/>
      <c r="FL34" s="592"/>
      <c r="FM34" s="592"/>
      <c r="FN34" s="592"/>
      <c r="FO34" s="592"/>
      <c r="FP34" s="592"/>
      <c r="FQ34" s="592"/>
      <c r="FR34" s="592"/>
      <c r="FS34" s="592"/>
      <c r="FT34" s="592"/>
      <c r="FU34" s="592"/>
      <c r="FV34" s="592"/>
      <c r="FW34" s="592"/>
      <c r="FX34" s="592"/>
      <c r="FY34" s="592"/>
      <c r="FZ34" s="592"/>
      <c r="GA34" s="592"/>
      <c r="GB34" s="592"/>
      <c r="GC34" s="592"/>
      <c r="GD34" s="592"/>
      <c r="GE34" s="592"/>
      <c r="GF34" s="592"/>
      <c r="GG34" s="592"/>
      <c r="GH34" s="592"/>
      <c r="GI34" s="592"/>
      <c r="GJ34" s="592"/>
      <c r="GK34" s="592"/>
      <c r="GL34" s="592"/>
      <c r="GM34" s="592"/>
      <c r="GN34" s="592"/>
      <c r="GO34" s="592"/>
      <c r="GP34" s="592"/>
      <c r="GQ34" s="592"/>
      <c r="GR34" s="592"/>
      <c r="GS34" s="592"/>
      <c r="GT34" s="592"/>
      <c r="GU34" s="592"/>
      <c r="GV34" s="592"/>
      <c r="GW34" s="592"/>
      <c r="GX34" s="592"/>
      <c r="GY34" s="592"/>
      <c r="GZ34" s="592"/>
      <c r="HA34" s="592"/>
      <c r="HB34" s="592"/>
      <c r="HC34" s="592"/>
      <c r="HD34" s="592"/>
      <c r="HE34" s="592"/>
      <c r="HF34" s="592"/>
      <c r="HG34" s="592"/>
      <c r="HH34" s="592"/>
      <c r="HI34" s="592"/>
      <c r="HJ34" s="592"/>
      <c r="HK34" s="592"/>
      <c r="HL34" s="592"/>
      <c r="HM34" s="592"/>
      <c r="HN34" s="592"/>
      <c r="HO34" s="592"/>
      <c r="HP34" s="592"/>
      <c r="HQ34" s="592"/>
      <c r="HR34" s="592"/>
      <c r="HS34" s="592"/>
      <c r="HT34" s="592"/>
      <c r="HU34" s="592"/>
      <c r="HV34" s="592"/>
      <c r="HW34" s="592"/>
      <c r="HX34" s="592"/>
      <c r="HY34" s="592"/>
      <c r="HZ34" s="592"/>
      <c r="IA34" s="592"/>
      <c r="IB34" s="592"/>
      <c r="IC34" s="592"/>
      <c r="ID34" s="592"/>
      <c r="IE34" s="592"/>
      <c r="IF34" s="592"/>
      <c r="IG34" s="592"/>
      <c r="IH34" s="592"/>
      <c r="II34" s="592"/>
      <c r="IJ34" s="592"/>
      <c r="IK34" s="592"/>
      <c r="IL34" s="592"/>
      <c r="IM34" s="592"/>
      <c r="IN34" s="592"/>
      <c r="IO34" s="592"/>
      <c r="IP34" s="592"/>
      <c r="IQ34" s="592"/>
      <c r="IR34" s="592"/>
      <c r="IS34" s="592"/>
      <c r="IT34" s="592"/>
      <c r="IU34" s="592"/>
      <c r="IV34" s="592"/>
    </row>
    <row r="35" spans="1:256" s="593" customFormat="1" ht="15">
      <c r="A35" s="617" t="s">
        <v>3392</v>
      </c>
      <c r="B35" s="618" t="s">
        <v>3393</v>
      </c>
      <c r="C35" s="609">
        <v>20124</v>
      </c>
      <c r="D35" s="619">
        <v>20000</v>
      </c>
      <c r="E35" s="609">
        <v>4595</v>
      </c>
      <c r="F35" s="619">
        <v>4500</v>
      </c>
      <c r="G35" s="611">
        <f t="shared" si="0"/>
        <v>24719</v>
      </c>
      <c r="H35" s="612">
        <f t="shared" si="0"/>
        <v>24500</v>
      </c>
      <c r="I35" s="592"/>
      <c r="J35" s="592"/>
      <c r="K35" s="592"/>
      <c r="L35" s="592"/>
      <c r="M35" s="592"/>
      <c r="N35" s="592"/>
      <c r="O35" s="592"/>
      <c r="P35" s="592"/>
      <c r="Q35" s="592"/>
      <c r="R35" s="592"/>
      <c r="S35" s="592"/>
      <c r="T35" s="592"/>
      <c r="U35" s="592"/>
      <c r="V35" s="592"/>
      <c r="W35" s="592"/>
      <c r="X35" s="592"/>
      <c r="Y35" s="592"/>
      <c r="Z35" s="592"/>
      <c r="AA35" s="592"/>
      <c r="AB35" s="592"/>
      <c r="AC35" s="592"/>
      <c r="AD35" s="592"/>
      <c r="AE35" s="592"/>
      <c r="AF35" s="592"/>
      <c r="AG35" s="592"/>
      <c r="AH35" s="592"/>
      <c r="AI35" s="592"/>
      <c r="AJ35" s="592"/>
      <c r="AK35" s="592"/>
      <c r="AL35" s="592"/>
      <c r="AM35" s="592"/>
      <c r="AN35" s="592"/>
      <c r="AO35" s="592"/>
      <c r="AP35" s="592"/>
      <c r="AQ35" s="592"/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592"/>
      <c r="BC35" s="592"/>
      <c r="BD35" s="592"/>
      <c r="BE35" s="592"/>
      <c r="BF35" s="592"/>
      <c r="BG35" s="592"/>
      <c r="BH35" s="592"/>
      <c r="BI35" s="592"/>
      <c r="BJ35" s="592"/>
      <c r="BK35" s="592"/>
      <c r="BL35" s="592"/>
      <c r="BM35" s="592"/>
      <c r="BN35" s="592"/>
      <c r="BO35" s="592"/>
      <c r="BP35" s="592"/>
      <c r="BQ35" s="592"/>
      <c r="BR35" s="592"/>
      <c r="BS35" s="592"/>
      <c r="BT35" s="592"/>
      <c r="BU35" s="592"/>
      <c r="BV35" s="592"/>
      <c r="BW35" s="592"/>
      <c r="BX35" s="592"/>
      <c r="BY35" s="592"/>
      <c r="BZ35" s="592"/>
      <c r="CA35" s="592"/>
      <c r="CB35" s="592"/>
      <c r="CC35" s="592"/>
      <c r="CD35" s="592"/>
      <c r="CE35" s="592"/>
      <c r="CF35" s="592"/>
      <c r="CG35" s="592"/>
      <c r="CH35" s="592"/>
      <c r="CI35" s="592"/>
      <c r="CJ35" s="592"/>
      <c r="CK35" s="592"/>
      <c r="CL35" s="592"/>
      <c r="CM35" s="592"/>
      <c r="CN35" s="592"/>
      <c r="CO35" s="592"/>
      <c r="CP35" s="592"/>
      <c r="CQ35" s="592"/>
      <c r="CR35" s="592"/>
      <c r="CS35" s="592"/>
      <c r="CT35" s="592"/>
      <c r="CU35" s="592"/>
      <c r="CV35" s="592"/>
      <c r="CW35" s="592"/>
      <c r="CX35" s="592"/>
      <c r="CY35" s="592"/>
      <c r="CZ35" s="592"/>
      <c r="DA35" s="592"/>
      <c r="DB35" s="592"/>
      <c r="DC35" s="592"/>
      <c r="DD35" s="592"/>
      <c r="DE35" s="592"/>
      <c r="DF35" s="592"/>
      <c r="DG35" s="592"/>
      <c r="DH35" s="592"/>
      <c r="DI35" s="592"/>
      <c r="DJ35" s="592"/>
      <c r="DK35" s="592"/>
      <c r="DL35" s="592"/>
      <c r="DM35" s="592"/>
      <c r="DN35" s="592"/>
      <c r="DO35" s="592"/>
      <c r="DP35" s="592"/>
      <c r="DQ35" s="592"/>
      <c r="DR35" s="592"/>
      <c r="DS35" s="592"/>
      <c r="DT35" s="592"/>
      <c r="DU35" s="592"/>
      <c r="DV35" s="592"/>
      <c r="DW35" s="592"/>
      <c r="DX35" s="592"/>
      <c r="DY35" s="592"/>
      <c r="DZ35" s="592"/>
      <c r="EA35" s="592"/>
      <c r="EB35" s="592"/>
      <c r="EC35" s="592"/>
      <c r="ED35" s="592"/>
      <c r="EE35" s="592"/>
      <c r="EF35" s="592"/>
      <c r="EG35" s="592"/>
      <c r="EH35" s="592"/>
      <c r="EI35" s="592"/>
      <c r="EJ35" s="592"/>
      <c r="EK35" s="592"/>
      <c r="EL35" s="592"/>
      <c r="EM35" s="592"/>
      <c r="EN35" s="592"/>
      <c r="EO35" s="592"/>
      <c r="EP35" s="592"/>
      <c r="EQ35" s="592"/>
      <c r="ER35" s="592"/>
      <c r="ES35" s="592"/>
      <c r="ET35" s="592"/>
      <c r="EU35" s="592"/>
      <c r="EV35" s="592"/>
      <c r="EW35" s="592"/>
      <c r="EX35" s="592"/>
      <c r="EY35" s="592"/>
      <c r="EZ35" s="592"/>
      <c r="FA35" s="592"/>
      <c r="FB35" s="592"/>
      <c r="FC35" s="592"/>
      <c r="FD35" s="592"/>
      <c r="FE35" s="592"/>
      <c r="FF35" s="592"/>
      <c r="FG35" s="592"/>
      <c r="FH35" s="592"/>
      <c r="FI35" s="592"/>
      <c r="FJ35" s="592"/>
      <c r="FK35" s="592"/>
      <c r="FL35" s="592"/>
      <c r="FM35" s="592"/>
      <c r="FN35" s="592"/>
      <c r="FO35" s="592"/>
      <c r="FP35" s="592"/>
      <c r="FQ35" s="592"/>
      <c r="FR35" s="592"/>
      <c r="FS35" s="592"/>
      <c r="FT35" s="592"/>
      <c r="FU35" s="592"/>
      <c r="FV35" s="592"/>
      <c r="FW35" s="592"/>
      <c r="FX35" s="592"/>
      <c r="FY35" s="592"/>
      <c r="FZ35" s="592"/>
      <c r="GA35" s="592"/>
      <c r="GB35" s="592"/>
      <c r="GC35" s="592"/>
      <c r="GD35" s="592"/>
      <c r="GE35" s="592"/>
      <c r="GF35" s="592"/>
      <c r="GG35" s="592"/>
      <c r="GH35" s="592"/>
      <c r="GI35" s="592"/>
      <c r="GJ35" s="592"/>
      <c r="GK35" s="592"/>
      <c r="GL35" s="592"/>
      <c r="GM35" s="592"/>
      <c r="GN35" s="592"/>
      <c r="GO35" s="592"/>
      <c r="GP35" s="592"/>
      <c r="GQ35" s="592"/>
      <c r="GR35" s="592"/>
      <c r="GS35" s="592"/>
      <c r="GT35" s="592"/>
      <c r="GU35" s="592"/>
      <c r="GV35" s="592"/>
      <c r="GW35" s="592"/>
      <c r="GX35" s="592"/>
      <c r="GY35" s="592"/>
      <c r="GZ35" s="592"/>
      <c r="HA35" s="592"/>
      <c r="HB35" s="592"/>
      <c r="HC35" s="592"/>
      <c r="HD35" s="592"/>
      <c r="HE35" s="592"/>
      <c r="HF35" s="592"/>
      <c r="HG35" s="592"/>
      <c r="HH35" s="592"/>
      <c r="HI35" s="592"/>
      <c r="HJ35" s="592"/>
      <c r="HK35" s="592"/>
      <c r="HL35" s="592"/>
      <c r="HM35" s="592"/>
      <c r="HN35" s="592"/>
      <c r="HO35" s="592"/>
      <c r="HP35" s="592"/>
      <c r="HQ35" s="592"/>
      <c r="HR35" s="592"/>
      <c r="HS35" s="592"/>
      <c r="HT35" s="592"/>
      <c r="HU35" s="592"/>
      <c r="HV35" s="592"/>
      <c r="HW35" s="592"/>
      <c r="HX35" s="592"/>
      <c r="HY35" s="592"/>
      <c r="HZ35" s="592"/>
      <c r="IA35" s="592"/>
      <c r="IB35" s="592"/>
      <c r="IC35" s="592"/>
      <c r="ID35" s="592"/>
      <c r="IE35" s="592"/>
      <c r="IF35" s="592"/>
      <c r="IG35" s="592"/>
      <c r="IH35" s="592"/>
      <c r="II35" s="592"/>
      <c r="IJ35" s="592"/>
      <c r="IK35" s="592"/>
      <c r="IL35" s="592"/>
      <c r="IM35" s="592"/>
      <c r="IN35" s="592"/>
      <c r="IO35" s="592"/>
      <c r="IP35" s="592"/>
      <c r="IQ35" s="592"/>
      <c r="IR35" s="592"/>
      <c r="IS35" s="592"/>
      <c r="IT35" s="592"/>
      <c r="IU35" s="592"/>
      <c r="IV35" s="592"/>
    </row>
    <row r="36" spans="1:256" s="593" customFormat="1" ht="15">
      <c r="A36" s="617" t="s">
        <v>3394</v>
      </c>
      <c r="B36" s="618" t="s">
        <v>3395</v>
      </c>
      <c r="C36" s="609">
        <v>1995</v>
      </c>
      <c r="D36" s="619">
        <v>2000</v>
      </c>
      <c r="E36" s="609">
        <v>1133</v>
      </c>
      <c r="F36" s="619">
        <v>1000</v>
      </c>
      <c r="G36" s="611">
        <f t="shared" si="0"/>
        <v>3128</v>
      </c>
      <c r="H36" s="612">
        <f t="shared" si="0"/>
        <v>3000</v>
      </c>
      <c r="I36" s="592"/>
      <c r="J36" s="592"/>
      <c r="K36" s="592"/>
      <c r="L36" s="592"/>
      <c r="M36" s="592"/>
      <c r="N36" s="592"/>
      <c r="O36" s="592"/>
      <c r="P36" s="592"/>
      <c r="Q36" s="592"/>
      <c r="R36" s="592"/>
      <c r="S36" s="592"/>
      <c r="T36" s="592"/>
      <c r="U36" s="592"/>
      <c r="V36" s="592"/>
      <c r="W36" s="592"/>
      <c r="X36" s="592"/>
      <c r="Y36" s="592"/>
      <c r="Z36" s="592"/>
      <c r="AA36" s="592"/>
      <c r="AB36" s="592"/>
      <c r="AC36" s="592"/>
      <c r="AD36" s="592"/>
      <c r="AE36" s="592"/>
      <c r="AF36" s="592"/>
      <c r="AG36" s="592"/>
      <c r="AH36" s="592"/>
      <c r="AI36" s="592"/>
      <c r="AJ36" s="592"/>
      <c r="AK36" s="592"/>
      <c r="AL36" s="592"/>
      <c r="AM36" s="592"/>
      <c r="AN36" s="592"/>
      <c r="AO36" s="592"/>
      <c r="AP36" s="592"/>
      <c r="AQ36" s="592"/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  <c r="BB36" s="592"/>
      <c r="BC36" s="592"/>
      <c r="BD36" s="592"/>
      <c r="BE36" s="592"/>
      <c r="BF36" s="592"/>
      <c r="BG36" s="592"/>
      <c r="BH36" s="592"/>
      <c r="BI36" s="592"/>
      <c r="BJ36" s="592"/>
      <c r="BK36" s="592"/>
      <c r="BL36" s="592"/>
      <c r="BM36" s="592"/>
      <c r="BN36" s="592"/>
      <c r="BO36" s="592"/>
      <c r="BP36" s="592"/>
      <c r="BQ36" s="592"/>
      <c r="BR36" s="592"/>
      <c r="BS36" s="592"/>
      <c r="BT36" s="592"/>
      <c r="BU36" s="592"/>
      <c r="BV36" s="592"/>
      <c r="BW36" s="592"/>
      <c r="BX36" s="592"/>
      <c r="BY36" s="592"/>
      <c r="BZ36" s="592"/>
      <c r="CA36" s="592"/>
      <c r="CB36" s="592"/>
      <c r="CC36" s="592"/>
      <c r="CD36" s="592"/>
      <c r="CE36" s="592"/>
      <c r="CF36" s="592"/>
      <c r="CG36" s="592"/>
      <c r="CH36" s="592"/>
      <c r="CI36" s="592"/>
      <c r="CJ36" s="592"/>
      <c r="CK36" s="592"/>
      <c r="CL36" s="592"/>
      <c r="CM36" s="592"/>
      <c r="CN36" s="592"/>
      <c r="CO36" s="592"/>
      <c r="CP36" s="592"/>
      <c r="CQ36" s="592"/>
      <c r="CR36" s="592"/>
      <c r="CS36" s="592"/>
      <c r="CT36" s="592"/>
      <c r="CU36" s="592"/>
      <c r="CV36" s="592"/>
      <c r="CW36" s="592"/>
      <c r="CX36" s="592"/>
      <c r="CY36" s="592"/>
      <c r="CZ36" s="592"/>
      <c r="DA36" s="592"/>
      <c r="DB36" s="592"/>
      <c r="DC36" s="592"/>
      <c r="DD36" s="592"/>
      <c r="DE36" s="592"/>
      <c r="DF36" s="592"/>
      <c r="DG36" s="592"/>
      <c r="DH36" s="592"/>
      <c r="DI36" s="592"/>
      <c r="DJ36" s="592"/>
      <c r="DK36" s="592"/>
      <c r="DL36" s="592"/>
      <c r="DM36" s="592"/>
      <c r="DN36" s="592"/>
      <c r="DO36" s="592"/>
      <c r="DP36" s="592"/>
      <c r="DQ36" s="592"/>
      <c r="DR36" s="592"/>
      <c r="DS36" s="592"/>
      <c r="DT36" s="592"/>
      <c r="DU36" s="592"/>
      <c r="DV36" s="592"/>
      <c r="DW36" s="592"/>
      <c r="DX36" s="592"/>
      <c r="DY36" s="592"/>
      <c r="DZ36" s="592"/>
      <c r="EA36" s="592"/>
      <c r="EB36" s="592"/>
      <c r="EC36" s="592"/>
      <c r="ED36" s="592"/>
      <c r="EE36" s="592"/>
      <c r="EF36" s="592"/>
      <c r="EG36" s="592"/>
      <c r="EH36" s="592"/>
      <c r="EI36" s="592"/>
      <c r="EJ36" s="592"/>
      <c r="EK36" s="592"/>
      <c r="EL36" s="592"/>
      <c r="EM36" s="592"/>
      <c r="EN36" s="592"/>
      <c r="EO36" s="592"/>
      <c r="EP36" s="592"/>
      <c r="EQ36" s="592"/>
      <c r="ER36" s="592"/>
      <c r="ES36" s="592"/>
      <c r="ET36" s="592"/>
      <c r="EU36" s="592"/>
      <c r="EV36" s="592"/>
      <c r="EW36" s="592"/>
      <c r="EX36" s="592"/>
      <c r="EY36" s="592"/>
      <c r="EZ36" s="592"/>
      <c r="FA36" s="592"/>
      <c r="FB36" s="592"/>
      <c r="FC36" s="592"/>
      <c r="FD36" s="592"/>
      <c r="FE36" s="592"/>
      <c r="FF36" s="592"/>
      <c r="FG36" s="592"/>
      <c r="FH36" s="592"/>
      <c r="FI36" s="592"/>
      <c r="FJ36" s="592"/>
      <c r="FK36" s="592"/>
      <c r="FL36" s="592"/>
      <c r="FM36" s="592"/>
      <c r="FN36" s="592"/>
      <c r="FO36" s="592"/>
      <c r="FP36" s="592"/>
      <c r="FQ36" s="592"/>
      <c r="FR36" s="592"/>
      <c r="FS36" s="592"/>
      <c r="FT36" s="592"/>
      <c r="FU36" s="592"/>
      <c r="FV36" s="592"/>
      <c r="FW36" s="592"/>
      <c r="FX36" s="592"/>
      <c r="FY36" s="592"/>
      <c r="FZ36" s="592"/>
      <c r="GA36" s="592"/>
      <c r="GB36" s="592"/>
      <c r="GC36" s="592"/>
      <c r="GD36" s="592"/>
      <c r="GE36" s="592"/>
      <c r="GF36" s="592"/>
      <c r="GG36" s="592"/>
      <c r="GH36" s="592"/>
      <c r="GI36" s="592"/>
      <c r="GJ36" s="592"/>
      <c r="GK36" s="592"/>
      <c r="GL36" s="592"/>
      <c r="GM36" s="592"/>
      <c r="GN36" s="592"/>
      <c r="GO36" s="592"/>
      <c r="GP36" s="592"/>
      <c r="GQ36" s="592"/>
      <c r="GR36" s="592"/>
      <c r="GS36" s="592"/>
      <c r="GT36" s="592"/>
      <c r="GU36" s="592"/>
      <c r="GV36" s="592"/>
      <c r="GW36" s="592"/>
      <c r="GX36" s="592"/>
      <c r="GY36" s="592"/>
      <c r="GZ36" s="592"/>
      <c r="HA36" s="592"/>
      <c r="HB36" s="592"/>
      <c r="HC36" s="592"/>
      <c r="HD36" s="592"/>
      <c r="HE36" s="592"/>
      <c r="HF36" s="592"/>
      <c r="HG36" s="592"/>
      <c r="HH36" s="592"/>
      <c r="HI36" s="592"/>
      <c r="HJ36" s="592"/>
      <c r="HK36" s="592"/>
      <c r="HL36" s="592"/>
      <c r="HM36" s="592"/>
      <c r="HN36" s="592"/>
      <c r="HO36" s="592"/>
      <c r="HP36" s="592"/>
      <c r="HQ36" s="592"/>
      <c r="HR36" s="592"/>
      <c r="HS36" s="592"/>
      <c r="HT36" s="592"/>
      <c r="HU36" s="592"/>
      <c r="HV36" s="592"/>
      <c r="HW36" s="592"/>
      <c r="HX36" s="592"/>
      <c r="HY36" s="592"/>
      <c r="HZ36" s="592"/>
      <c r="IA36" s="592"/>
      <c r="IB36" s="592"/>
      <c r="IC36" s="592"/>
      <c r="ID36" s="592"/>
      <c r="IE36" s="592"/>
      <c r="IF36" s="592"/>
      <c r="IG36" s="592"/>
      <c r="IH36" s="592"/>
      <c r="II36" s="592"/>
      <c r="IJ36" s="592"/>
      <c r="IK36" s="592"/>
      <c r="IL36" s="592"/>
      <c r="IM36" s="592"/>
      <c r="IN36" s="592"/>
      <c r="IO36" s="592"/>
      <c r="IP36" s="592"/>
      <c r="IQ36" s="592"/>
      <c r="IR36" s="592"/>
      <c r="IS36" s="592"/>
      <c r="IT36" s="592"/>
      <c r="IU36" s="592"/>
      <c r="IV36" s="592"/>
    </row>
    <row r="37" spans="1:256" s="593" customFormat="1" ht="24">
      <c r="A37" s="617" t="s">
        <v>3396</v>
      </c>
      <c r="B37" s="618" t="s">
        <v>3397</v>
      </c>
      <c r="C37" s="609">
        <v>47245</v>
      </c>
      <c r="D37" s="619">
        <v>47500</v>
      </c>
      <c r="E37" s="609">
        <v>8183</v>
      </c>
      <c r="F37" s="619">
        <v>8200</v>
      </c>
      <c r="G37" s="611">
        <f t="shared" si="0"/>
        <v>55428</v>
      </c>
      <c r="H37" s="612">
        <f t="shared" si="0"/>
        <v>55700</v>
      </c>
      <c r="I37" s="592"/>
      <c r="J37" s="592"/>
      <c r="K37" s="592"/>
      <c r="L37" s="592"/>
      <c r="M37" s="592"/>
      <c r="N37" s="592"/>
      <c r="O37" s="592"/>
      <c r="P37" s="592"/>
      <c r="Q37" s="592"/>
      <c r="R37" s="592"/>
      <c r="S37" s="592"/>
      <c r="T37" s="592"/>
      <c r="U37" s="592"/>
      <c r="V37" s="592"/>
      <c r="W37" s="592"/>
      <c r="X37" s="592"/>
      <c r="Y37" s="592"/>
      <c r="Z37" s="592"/>
      <c r="AA37" s="592"/>
      <c r="AB37" s="592"/>
      <c r="AC37" s="592"/>
      <c r="AD37" s="592"/>
      <c r="AE37" s="592"/>
      <c r="AF37" s="592"/>
      <c r="AG37" s="592"/>
      <c r="AH37" s="592"/>
      <c r="AI37" s="592"/>
      <c r="AJ37" s="592"/>
      <c r="AK37" s="592"/>
      <c r="AL37" s="592"/>
      <c r="AM37" s="592"/>
      <c r="AN37" s="592"/>
      <c r="AO37" s="592"/>
      <c r="AP37" s="592"/>
      <c r="AQ37" s="592"/>
      <c r="AR37" s="592"/>
      <c r="AS37" s="592"/>
      <c r="AT37" s="592"/>
      <c r="AU37" s="592"/>
      <c r="AV37" s="592"/>
      <c r="AW37" s="592"/>
      <c r="AX37" s="592"/>
      <c r="AY37" s="592"/>
      <c r="AZ37" s="592"/>
      <c r="BA37" s="592"/>
      <c r="BB37" s="592"/>
      <c r="BC37" s="592"/>
      <c r="BD37" s="592"/>
      <c r="BE37" s="592"/>
      <c r="BF37" s="592"/>
      <c r="BG37" s="592"/>
      <c r="BH37" s="592"/>
      <c r="BI37" s="592"/>
      <c r="BJ37" s="592"/>
      <c r="BK37" s="592"/>
      <c r="BL37" s="592"/>
      <c r="BM37" s="592"/>
      <c r="BN37" s="592"/>
      <c r="BO37" s="592"/>
      <c r="BP37" s="592"/>
      <c r="BQ37" s="592"/>
      <c r="BR37" s="592"/>
      <c r="BS37" s="592"/>
      <c r="BT37" s="592"/>
      <c r="BU37" s="592"/>
      <c r="BV37" s="592"/>
      <c r="BW37" s="592"/>
      <c r="BX37" s="592"/>
      <c r="BY37" s="592"/>
      <c r="BZ37" s="592"/>
      <c r="CA37" s="592"/>
      <c r="CB37" s="592"/>
      <c r="CC37" s="592"/>
      <c r="CD37" s="592"/>
      <c r="CE37" s="592"/>
      <c r="CF37" s="592"/>
      <c r="CG37" s="592"/>
      <c r="CH37" s="592"/>
      <c r="CI37" s="592"/>
      <c r="CJ37" s="592"/>
      <c r="CK37" s="592"/>
      <c r="CL37" s="592"/>
      <c r="CM37" s="592"/>
      <c r="CN37" s="592"/>
      <c r="CO37" s="592"/>
      <c r="CP37" s="592"/>
      <c r="CQ37" s="592"/>
      <c r="CR37" s="592"/>
      <c r="CS37" s="592"/>
      <c r="CT37" s="592"/>
      <c r="CU37" s="592"/>
      <c r="CV37" s="592"/>
      <c r="CW37" s="592"/>
      <c r="CX37" s="592"/>
      <c r="CY37" s="592"/>
      <c r="CZ37" s="592"/>
      <c r="DA37" s="592"/>
      <c r="DB37" s="592"/>
      <c r="DC37" s="592"/>
      <c r="DD37" s="592"/>
      <c r="DE37" s="592"/>
      <c r="DF37" s="592"/>
      <c r="DG37" s="592"/>
      <c r="DH37" s="592"/>
      <c r="DI37" s="592"/>
      <c r="DJ37" s="592"/>
      <c r="DK37" s="592"/>
      <c r="DL37" s="592"/>
      <c r="DM37" s="592"/>
      <c r="DN37" s="592"/>
      <c r="DO37" s="592"/>
      <c r="DP37" s="592"/>
      <c r="DQ37" s="592"/>
      <c r="DR37" s="592"/>
      <c r="DS37" s="592"/>
      <c r="DT37" s="592"/>
      <c r="DU37" s="592"/>
      <c r="DV37" s="592"/>
      <c r="DW37" s="592"/>
      <c r="DX37" s="592"/>
      <c r="DY37" s="592"/>
      <c r="DZ37" s="592"/>
      <c r="EA37" s="592"/>
      <c r="EB37" s="592"/>
      <c r="EC37" s="592"/>
      <c r="ED37" s="592"/>
      <c r="EE37" s="592"/>
      <c r="EF37" s="592"/>
      <c r="EG37" s="592"/>
      <c r="EH37" s="592"/>
      <c r="EI37" s="592"/>
      <c r="EJ37" s="592"/>
      <c r="EK37" s="592"/>
      <c r="EL37" s="592"/>
      <c r="EM37" s="592"/>
      <c r="EN37" s="592"/>
      <c r="EO37" s="592"/>
      <c r="EP37" s="592"/>
      <c r="EQ37" s="592"/>
      <c r="ER37" s="592"/>
      <c r="ES37" s="592"/>
      <c r="ET37" s="592"/>
      <c r="EU37" s="592"/>
      <c r="EV37" s="592"/>
      <c r="EW37" s="592"/>
      <c r="EX37" s="592"/>
      <c r="EY37" s="592"/>
      <c r="EZ37" s="592"/>
      <c r="FA37" s="592"/>
      <c r="FB37" s="592"/>
      <c r="FC37" s="592"/>
      <c r="FD37" s="592"/>
      <c r="FE37" s="592"/>
      <c r="FF37" s="592"/>
      <c r="FG37" s="592"/>
      <c r="FH37" s="592"/>
      <c r="FI37" s="592"/>
      <c r="FJ37" s="592"/>
      <c r="FK37" s="592"/>
      <c r="FL37" s="592"/>
      <c r="FM37" s="592"/>
      <c r="FN37" s="592"/>
      <c r="FO37" s="592"/>
      <c r="FP37" s="592"/>
      <c r="FQ37" s="592"/>
      <c r="FR37" s="592"/>
      <c r="FS37" s="592"/>
      <c r="FT37" s="592"/>
      <c r="FU37" s="592"/>
      <c r="FV37" s="592"/>
      <c r="FW37" s="592"/>
      <c r="FX37" s="592"/>
      <c r="FY37" s="592"/>
      <c r="FZ37" s="592"/>
      <c r="GA37" s="592"/>
      <c r="GB37" s="592"/>
      <c r="GC37" s="592"/>
      <c r="GD37" s="592"/>
      <c r="GE37" s="592"/>
      <c r="GF37" s="592"/>
      <c r="GG37" s="592"/>
      <c r="GH37" s="592"/>
      <c r="GI37" s="592"/>
      <c r="GJ37" s="592"/>
      <c r="GK37" s="592"/>
      <c r="GL37" s="592"/>
      <c r="GM37" s="592"/>
      <c r="GN37" s="592"/>
      <c r="GO37" s="592"/>
      <c r="GP37" s="592"/>
      <c r="GQ37" s="592"/>
      <c r="GR37" s="592"/>
      <c r="GS37" s="592"/>
      <c r="GT37" s="592"/>
      <c r="GU37" s="592"/>
      <c r="GV37" s="592"/>
      <c r="GW37" s="592"/>
      <c r="GX37" s="592"/>
      <c r="GY37" s="592"/>
      <c r="GZ37" s="592"/>
      <c r="HA37" s="592"/>
      <c r="HB37" s="592"/>
      <c r="HC37" s="592"/>
      <c r="HD37" s="592"/>
      <c r="HE37" s="592"/>
      <c r="HF37" s="592"/>
      <c r="HG37" s="592"/>
      <c r="HH37" s="592"/>
      <c r="HI37" s="592"/>
      <c r="HJ37" s="592"/>
      <c r="HK37" s="592"/>
      <c r="HL37" s="592"/>
      <c r="HM37" s="592"/>
      <c r="HN37" s="592"/>
      <c r="HO37" s="592"/>
      <c r="HP37" s="592"/>
      <c r="HQ37" s="592"/>
      <c r="HR37" s="592"/>
      <c r="HS37" s="592"/>
      <c r="HT37" s="592"/>
      <c r="HU37" s="592"/>
      <c r="HV37" s="592"/>
      <c r="HW37" s="592"/>
      <c r="HX37" s="592"/>
      <c r="HY37" s="592"/>
      <c r="HZ37" s="592"/>
      <c r="IA37" s="592"/>
      <c r="IB37" s="592"/>
      <c r="IC37" s="592"/>
      <c r="ID37" s="592"/>
      <c r="IE37" s="592"/>
      <c r="IF37" s="592"/>
      <c r="IG37" s="592"/>
      <c r="IH37" s="592"/>
      <c r="II37" s="592"/>
      <c r="IJ37" s="592"/>
      <c r="IK37" s="592"/>
      <c r="IL37" s="592"/>
      <c r="IM37" s="592"/>
      <c r="IN37" s="592"/>
      <c r="IO37" s="592"/>
      <c r="IP37" s="592"/>
      <c r="IQ37" s="592"/>
      <c r="IR37" s="592"/>
      <c r="IS37" s="592"/>
      <c r="IT37" s="592"/>
      <c r="IU37" s="592"/>
      <c r="IV37" s="592"/>
    </row>
    <row r="38" spans="1:256" s="593" customFormat="1" ht="24">
      <c r="A38" s="617" t="s">
        <v>3398</v>
      </c>
      <c r="B38" s="618" t="s">
        <v>3399</v>
      </c>
      <c r="C38" s="609">
        <v>47467</v>
      </c>
      <c r="D38" s="619">
        <v>47500</v>
      </c>
      <c r="E38" s="609">
        <v>8213</v>
      </c>
      <c r="F38" s="619">
        <v>8200</v>
      </c>
      <c r="G38" s="611">
        <f t="shared" si="0"/>
        <v>55680</v>
      </c>
      <c r="H38" s="612">
        <f t="shared" si="0"/>
        <v>55700</v>
      </c>
      <c r="I38" s="592"/>
      <c r="J38" s="592"/>
      <c r="K38" s="592"/>
      <c r="L38" s="592"/>
      <c r="M38" s="592"/>
      <c r="N38" s="592"/>
      <c r="O38" s="592"/>
      <c r="P38" s="592"/>
      <c r="Q38" s="592"/>
      <c r="R38" s="592"/>
      <c r="S38" s="592"/>
      <c r="T38" s="592"/>
      <c r="U38" s="592"/>
      <c r="V38" s="592"/>
      <c r="W38" s="592"/>
      <c r="X38" s="592"/>
      <c r="Y38" s="592"/>
      <c r="Z38" s="592"/>
      <c r="AA38" s="592"/>
      <c r="AB38" s="592"/>
      <c r="AC38" s="592"/>
      <c r="AD38" s="592"/>
      <c r="AE38" s="592"/>
      <c r="AF38" s="592"/>
      <c r="AG38" s="592"/>
      <c r="AH38" s="592"/>
      <c r="AI38" s="592"/>
      <c r="AJ38" s="592"/>
      <c r="AK38" s="592"/>
      <c r="AL38" s="592"/>
      <c r="AM38" s="592"/>
      <c r="AN38" s="592"/>
      <c r="AO38" s="592"/>
      <c r="AP38" s="592"/>
      <c r="AQ38" s="592"/>
      <c r="AR38" s="592"/>
      <c r="AS38" s="592"/>
      <c r="AT38" s="592"/>
      <c r="AU38" s="592"/>
      <c r="AV38" s="592"/>
      <c r="AW38" s="592"/>
      <c r="AX38" s="592"/>
      <c r="AY38" s="592"/>
      <c r="AZ38" s="592"/>
      <c r="BA38" s="592"/>
      <c r="BB38" s="592"/>
      <c r="BC38" s="592"/>
      <c r="BD38" s="592"/>
      <c r="BE38" s="592"/>
      <c r="BF38" s="592"/>
      <c r="BG38" s="592"/>
      <c r="BH38" s="592"/>
      <c r="BI38" s="592"/>
      <c r="BJ38" s="592"/>
      <c r="BK38" s="592"/>
      <c r="BL38" s="592"/>
      <c r="BM38" s="592"/>
      <c r="BN38" s="592"/>
      <c r="BO38" s="592"/>
      <c r="BP38" s="592"/>
      <c r="BQ38" s="592"/>
      <c r="BR38" s="592"/>
      <c r="BS38" s="592"/>
      <c r="BT38" s="592"/>
      <c r="BU38" s="592"/>
      <c r="BV38" s="592"/>
      <c r="BW38" s="592"/>
      <c r="BX38" s="592"/>
      <c r="BY38" s="592"/>
      <c r="BZ38" s="592"/>
      <c r="CA38" s="592"/>
      <c r="CB38" s="592"/>
      <c r="CC38" s="592"/>
      <c r="CD38" s="592"/>
      <c r="CE38" s="592"/>
      <c r="CF38" s="592"/>
      <c r="CG38" s="592"/>
      <c r="CH38" s="592"/>
      <c r="CI38" s="592"/>
      <c r="CJ38" s="592"/>
      <c r="CK38" s="592"/>
      <c r="CL38" s="592"/>
      <c r="CM38" s="592"/>
      <c r="CN38" s="592"/>
      <c r="CO38" s="592"/>
      <c r="CP38" s="592"/>
      <c r="CQ38" s="592"/>
      <c r="CR38" s="592"/>
      <c r="CS38" s="592"/>
      <c r="CT38" s="592"/>
      <c r="CU38" s="592"/>
      <c r="CV38" s="592"/>
      <c r="CW38" s="592"/>
      <c r="CX38" s="592"/>
      <c r="CY38" s="592"/>
      <c r="CZ38" s="592"/>
      <c r="DA38" s="592"/>
      <c r="DB38" s="592"/>
      <c r="DC38" s="592"/>
      <c r="DD38" s="592"/>
      <c r="DE38" s="592"/>
      <c r="DF38" s="592"/>
      <c r="DG38" s="592"/>
      <c r="DH38" s="592"/>
      <c r="DI38" s="592"/>
      <c r="DJ38" s="592"/>
      <c r="DK38" s="592"/>
      <c r="DL38" s="592"/>
      <c r="DM38" s="592"/>
      <c r="DN38" s="592"/>
      <c r="DO38" s="592"/>
      <c r="DP38" s="592"/>
      <c r="DQ38" s="592"/>
      <c r="DR38" s="592"/>
      <c r="DS38" s="592"/>
      <c r="DT38" s="592"/>
      <c r="DU38" s="592"/>
      <c r="DV38" s="592"/>
      <c r="DW38" s="592"/>
      <c r="DX38" s="592"/>
      <c r="DY38" s="592"/>
      <c r="DZ38" s="592"/>
      <c r="EA38" s="592"/>
      <c r="EB38" s="592"/>
      <c r="EC38" s="592"/>
      <c r="ED38" s="592"/>
      <c r="EE38" s="592"/>
      <c r="EF38" s="592"/>
      <c r="EG38" s="592"/>
      <c r="EH38" s="592"/>
      <c r="EI38" s="592"/>
      <c r="EJ38" s="592"/>
      <c r="EK38" s="592"/>
      <c r="EL38" s="592"/>
      <c r="EM38" s="592"/>
      <c r="EN38" s="592"/>
      <c r="EO38" s="592"/>
      <c r="EP38" s="592"/>
      <c r="EQ38" s="592"/>
      <c r="ER38" s="592"/>
      <c r="ES38" s="592"/>
      <c r="ET38" s="592"/>
      <c r="EU38" s="592"/>
      <c r="EV38" s="592"/>
      <c r="EW38" s="592"/>
      <c r="EX38" s="592"/>
      <c r="EY38" s="592"/>
      <c r="EZ38" s="592"/>
      <c r="FA38" s="592"/>
      <c r="FB38" s="592"/>
      <c r="FC38" s="592"/>
      <c r="FD38" s="592"/>
      <c r="FE38" s="592"/>
      <c r="FF38" s="592"/>
      <c r="FG38" s="592"/>
      <c r="FH38" s="592"/>
      <c r="FI38" s="592"/>
      <c r="FJ38" s="592"/>
      <c r="FK38" s="592"/>
      <c r="FL38" s="592"/>
      <c r="FM38" s="592"/>
      <c r="FN38" s="592"/>
      <c r="FO38" s="592"/>
      <c r="FP38" s="592"/>
      <c r="FQ38" s="592"/>
      <c r="FR38" s="592"/>
      <c r="FS38" s="592"/>
      <c r="FT38" s="592"/>
      <c r="FU38" s="592"/>
      <c r="FV38" s="592"/>
      <c r="FW38" s="592"/>
      <c r="FX38" s="592"/>
      <c r="FY38" s="592"/>
      <c r="FZ38" s="592"/>
      <c r="GA38" s="592"/>
      <c r="GB38" s="592"/>
      <c r="GC38" s="592"/>
      <c r="GD38" s="592"/>
      <c r="GE38" s="592"/>
      <c r="GF38" s="592"/>
      <c r="GG38" s="592"/>
      <c r="GH38" s="592"/>
      <c r="GI38" s="592"/>
      <c r="GJ38" s="592"/>
      <c r="GK38" s="592"/>
      <c r="GL38" s="592"/>
      <c r="GM38" s="592"/>
      <c r="GN38" s="592"/>
      <c r="GO38" s="592"/>
      <c r="GP38" s="592"/>
      <c r="GQ38" s="592"/>
      <c r="GR38" s="592"/>
      <c r="GS38" s="592"/>
      <c r="GT38" s="592"/>
      <c r="GU38" s="592"/>
      <c r="GV38" s="592"/>
      <c r="GW38" s="592"/>
      <c r="GX38" s="592"/>
      <c r="GY38" s="592"/>
      <c r="GZ38" s="592"/>
      <c r="HA38" s="592"/>
      <c r="HB38" s="592"/>
      <c r="HC38" s="592"/>
      <c r="HD38" s="592"/>
      <c r="HE38" s="592"/>
      <c r="HF38" s="592"/>
      <c r="HG38" s="592"/>
      <c r="HH38" s="592"/>
      <c r="HI38" s="592"/>
      <c r="HJ38" s="592"/>
      <c r="HK38" s="592"/>
      <c r="HL38" s="592"/>
      <c r="HM38" s="592"/>
      <c r="HN38" s="592"/>
      <c r="HO38" s="592"/>
      <c r="HP38" s="592"/>
      <c r="HQ38" s="592"/>
      <c r="HR38" s="592"/>
      <c r="HS38" s="592"/>
      <c r="HT38" s="592"/>
      <c r="HU38" s="592"/>
      <c r="HV38" s="592"/>
      <c r="HW38" s="592"/>
      <c r="HX38" s="592"/>
      <c r="HY38" s="592"/>
      <c r="HZ38" s="592"/>
      <c r="IA38" s="592"/>
      <c r="IB38" s="592"/>
      <c r="IC38" s="592"/>
      <c r="ID38" s="592"/>
      <c r="IE38" s="592"/>
      <c r="IF38" s="592"/>
      <c r="IG38" s="592"/>
      <c r="IH38" s="592"/>
      <c r="II38" s="592"/>
      <c r="IJ38" s="592"/>
      <c r="IK38" s="592"/>
      <c r="IL38" s="592"/>
      <c r="IM38" s="592"/>
      <c r="IN38" s="592"/>
      <c r="IO38" s="592"/>
      <c r="IP38" s="592"/>
      <c r="IQ38" s="592"/>
      <c r="IR38" s="592"/>
      <c r="IS38" s="592"/>
      <c r="IT38" s="592"/>
      <c r="IU38" s="592"/>
      <c r="IV38" s="592"/>
    </row>
    <row r="39" spans="1:256" s="593" customFormat="1" ht="15">
      <c r="A39" s="617" t="s">
        <v>3400</v>
      </c>
      <c r="B39" s="618" t="s">
        <v>3401</v>
      </c>
      <c r="C39" s="609">
        <v>15009</v>
      </c>
      <c r="D39" s="619">
        <v>14300</v>
      </c>
      <c r="E39" s="609">
        <v>2610</v>
      </c>
      <c r="F39" s="619">
        <v>2400</v>
      </c>
      <c r="G39" s="611">
        <f t="shared" si="0"/>
        <v>17619</v>
      </c>
      <c r="H39" s="612">
        <f t="shared" si="0"/>
        <v>16700</v>
      </c>
      <c r="I39" s="592"/>
      <c r="J39" s="592"/>
      <c r="K39" s="592"/>
      <c r="L39" s="592"/>
      <c r="M39" s="592"/>
      <c r="N39" s="592"/>
      <c r="O39" s="592"/>
      <c r="P39" s="592"/>
      <c r="Q39" s="592"/>
      <c r="R39" s="592"/>
      <c r="S39" s="592"/>
      <c r="T39" s="592"/>
      <c r="U39" s="592"/>
      <c r="V39" s="592"/>
      <c r="W39" s="592"/>
      <c r="X39" s="592"/>
      <c r="Y39" s="592"/>
      <c r="Z39" s="592"/>
      <c r="AA39" s="592"/>
      <c r="AB39" s="592"/>
      <c r="AC39" s="592"/>
      <c r="AD39" s="592"/>
      <c r="AE39" s="592"/>
      <c r="AF39" s="592"/>
      <c r="AG39" s="592"/>
      <c r="AH39" s="592"/>
      <c r="AI39" s="592"/>
      <c r="AJ39" s="592"/>
      <c r="AK39" s="592"/>
      <c r="AL39" s="592"/>
      <c r="AM39" s="592"/>
      <c r="AN39" s="592"/>
      <c r="AO39" s="592"/>
      <c r="AP39" s="592"/>
      <c r="AQ39" s="592"/>
      <c r="AR39" s="592"/>
      <c r="AS39" s="592"/>
      <c r="AT39" s="592"/>
      <c r="AU39" s="592"/>
      <c r="AV39" s="592"/>
      <c r="AW39" s="592"/>
      <c r="AX39" s="592"/>
      <c r="AY39" s="592"/>
      <c r="AZ39" s="592"/>
      <c r="BA39" s="592"/>
      <c r="BB39" s="592"/>
      <c r="BC39" s="592"/>
      <c r="BD39" s="592"/>
      <c r="BE39" s="592"/>
      <c r="BF39" s="592"/>
      <c r="BG39" s="592"/>
      <c r="BH39" s="592"/>
      <c r="BI39" s="592"/>
      <c r="BJ39" s="592"/>
      <c r="BK39" s="592"/>
      <c r="BL39" s="592"/>
      <c r="BM39" s="592"/>
      <c r="BN39" s="592"/>
      <c r="BO39" s="592"/>
      <c r="BP39" s="592"/>
      <c r="BQ39" s="592"/>
      <c r="BR39" s="592"/>
      <c r="BS39" s="592"/>
      <c r="BT39" s="592"/>
      <c r="BU39" s="592"/>
      <c r="BV39" s="592"/>
      <c r="BW39" s="592"/>
      <c r="BX39" s="592"/>
      <c r="BY39" s="592"/>
      <c r="BZ39" s="592"/>
      <c r="CA39" s="592"/>
      <c r="CB39" s="592"/>
      <c r="CC39" s="592"/>
      <c r="CD39" s="592"/>
      <c r="CE39" s="592"/>
      <c r="CF39" s="592"/>
      <c r="CG39" s="592"/>
      <c r="CH39" s="592"/>
      <c r="CI39" s="592"/>
      <c r="CJ39" s="592"/>
      <c r="CK39" s="592"/>
      <c r="CL39" s="592"/>
      <c r="CM39" s="592"/>
      <c r="CN39" s="592"/>
      <c r="CO39" s="592"/>
      <c r="CP39" s="592"/>
      <c r="CQ39" s="592"/>
      <c r="CR39" s="592"/>
      <c r="CS39" s="592"/>
      <c r="CT39" s="592"/>
      <c r="CU39" s="592"/>
      <c r="CV39" s="592"/>
      <c r="CW39" s="592"/>
      <c r="CX39" s="592"/>
      <c r="CY39" s="592"/>
      <c r="CZ39" s="592"/>
      <c r="DA39" s="592"/>
      <c r="DB39" s="592"/>
      <c r="DC39" s="592"/>
      <c r="DD39" s="592"/>
      <c r="DE39" s="592"/>
      <c r="DF39" s="592"/>
      <c r="DG39" s="592"/>
      <c r="DH39" s="592"/>
      <c r="DI39" s="592"/>
      <c r="DJ39" s="592"/>
      <c r="DK39" s="592"/>
      <c r="DL39" s="592"/>
      <c r="DM39" s="592"/>
      <c r="DN39" s="592"/>
      <c r="DO39" s="592"/>
      <c r="DP39" s="592"/>
      <c r="DQ39" s="592"/>
      <c r="DR39" s="592"/>
      <c r="DS39" s="592"/>
      <c r="DT39" s="592"/>
      <c r="DU39" s="592"/>
      <c r="DV39" s="592"/>
      <c r="DW39" s="592"/>
      <c r="DX39" s="592"/>
      <c r="DY39" s="592"/>
      <c r="DZ39" s="592"/>
      <c r="EA39" s="592"/>
      <c r="EB39" s="592"/>
      <c r="EC39" s="592"/>
      <c r="ED39" s="592"/>
      <c r="EE39" s="592"/>
      <c r="EF39" s="592"/>
      <c r="EG39" s="592"/>
      <c r="EH39" s="592"/>
      <c r="EI39" s="592"/>
      <c r="EJ39" s="592"/>
      <c r="EK39" s="592"/>
      <c r="EL39" s="592"/>
      <c r="EM39" s="592"/>
      <c r="EN39" s="592"/>
      <c r="EO39" s="592"/>
      <c r="EP39" s="592"/>
      <c r="EQ39" s="592"/>
      <c r="ER39" s="592"/>
      <c r="ES39" s="592"/>
      <c r="ET39" s="592"/>
      <c r="EU39" s="592"/>
      <c r="EV39" s="592"/>
      <c r="EW39" s="592"/>
      <c r="EX39" s="592"/>
      <c r="EY39" s="592"/>
      <c r="EZ39" s="592"/>
      <c r="FA39" s="592"/>
      <c r="FB39" s="592"/>
      <c r="FC39" s="592"/>
      <c r="FD39" s="592"/>
      <c r="FE39" s="592"/>
      <c r="FF39" s="592"/>
      <c r="FG39" s="592"/>
      <c r="FH39" s="592"/>
      <c r="FI39" s="592"/>
      <c r="FJ39" s="592"/>
      <c r="FK39" s="592"/>
      <c r="FL39" s="592"/>
      <c r="FM39" s="592"/>
      <c r="FN39" s="592"/>
      <c r="FO39" s="592"/>
      <c r="FP39" s="592"/>
      <c r="FQ39" s="592"/>
      <c r="FR39" s="592"/>
      <c r="FS39" s="592"/>
      <c r="FT39" s="592"/>
      <c r="FU39" s="592"/>
      <c r="FV39" s="592"/>
      <c r="FW39" s="592"/>
      <c r="FX39" s="592"/>
      <c r="FY39" s="592"/>
      <c r="FZ39" s="592"/>
      <c r="GA39" s="592"/>
      <c r="GB39" s="592"/>
      <c r="GC39" s="592"/>
      <c r="GD39" s="592"/>
      <c r="GE39" s="592"/>
      <c r="GF39" s="592"/>
      <c r="GG39" s="592"/>
      <c r="GH39" s="592"/>
      <c r="GI39" s="592"/>
      <c r="GJ39" s="592"/>
      <c r="GK39" s="592"/>
      <c r="GL39" s="592"/>
      <c r="GM39" s="592"/>
      <c r="GN39" s="592"/>
      <c r="GO39" s="592"/>
      <c r="GP39" s="592"/>
      <c r="GQ39" s="592"/>
      <c r="GR39" s="592"/>
      <c r="GS39" s="592"/>
      <c r="GT39" s="592"/>
      <c r="GU39" s="592"/>
      <c r="GV39" s="592"/>
      <c r="GW39" s="592"/>
      <c r="GX39" s="592"/>
      <c r="GY39" s="592"/>
      <c r="GZ39" s="592"/>
      <c r="HA39" s="592"/>
      <c r="HB39" s="592"/>
      <c r="HC39" s="592"/>
      <c r="HD39" s="592"/>
      <c r="HE39" s="592"/>
      <c r="HF39" s="592"/>
      <c r="HG39" s="592"/>
      <c r="HH39" s="592"/>
      <c r="HI39" s="592"/>
      <c r="HJ39" s="592"/>
      <c r="HK39" s="592"/>
      <c r="HL39" s="592"/>
      <c r="HM39" s="592"/>
      <c r="HN39" s="592"/>
      <c r="HO39" s="592"/>
      <c r="HP39" s="592"/>
      <c r="HQ39" s="592"/>
      <c r="HR39" s="592"/>
      <c r="HS39" s="592"/>
      <c r="HT39" s="592"/>
      <c r="HU39" s="592"/>
      <c r="HV39" s="592"/>
      <c r="HW39" s="592"/>
      <c r="HX39" s="592"/>
      <c r="HY39" s="592"/>
      <c r="HZ39" s="592"/>
      <c r="IA39" s="592"/>
      <c r="IB39" s="592"/>
      <c r="IC39" s="592"/>
      <c r="ID39" s="592"/>
      <c r="IE39" s="592"/>
      <c r="IF39" s="592"/>
      <c r="IG39" s="592"/>
      <c r="IH39" s="592"/>
      <c r="II39" s="592"/>
      <c r="IJ39" s="592"/>
      <c r="IK39" s="592"/>
      <c r="IL39" s="592"/>
      <c r="IM39" s="592"/>
      <c r="IN39" s="592"/>
      <c r="IO39" s="592"/>
      <c r="IP39" s="592"/>
      <c r="IQ39" s="592"/>
      <c r="IR39" s="592"/>
      <c r="IS39" s="592"/>
      <c r="IT39" s="592"/>
      <c r="IU39" s="592"/>
      <c r="IV39" s="592"/>
    </row>
    <row r="40" spans="1:256" s="593" customFormat="1" ht="15">
      <c r="A40" s="617" t="s">
        <v>3402</v>
      </c>
      <c r="B40" s="618" t="s">
        <v>3403</v>
      </c>
      <c r="C40" s="609">
        <v>6097</v>
      </c>
      <c r="D40" s="619">
        <v>6500</v>
      </c>
      <c r="E40" s="609">
        <v>2614</v>
      </c>
      <c r="F40" s="619">
        <v>2500</v>
      </c>
      <c r="G40" s="611">
        <f t="shared" si="0"/>
        <v>8711</v>
      </c>
      <c r="H40" s="612">
        <f t="shared" si="0"/>
        <v>9000</v>
      </c>
      <c r="I40" s="592"/>
      <c r="J40" s="592"/>
      <c r="K40" s="592"/>
      <c r="L40" s="592"/>
      <c r="M40" s="592"/>
      <c r="N40" s="592"/>
      <c r="O40" s="592"/>
      <c r="P40" s="592"/>
      <c r="Q40" s="592"/>
      <c r="R40" s="592"/>
      <c r="S40" s="592"/>
      <c r="T40" s="592"/>
      <c r="U40" s="592"/>
      <c r="V40" s="592"/>
      <c r="W40" s="592"/>
      <c r="X40" s="592"/>
      <c r="Y40" s="592"/>
      <c r="Z40" s="592"/>
      <c r="AA40" s="592"/>
      <c r="AB40" s="592"/>
      <c r="AC40" s="592"/>
      <c r="AD40" s="592"/>
      <c r="AE40" s="592"/>
      <c r="AF40" s="592"/>
      <c r="AG40" s="592"/>
      <c r="AH40" s="592"/>
      <c r="AI40" s="592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2"/>
      <c r="BB40" s="592"/>
      <c r="BC40" s="592"/>
      <c r="BD40" s="592"/>
      <c r="BE40" s="592"/>
      <c r="BF40" s="592"/>
      <c r="BG40" s="592"/>
      <c r="BH40" s="592"/>
      <c r="BI40" s="592"/>
      <c r="BJ40" s="592"/>
      <c r="BK40" s="592"/>
      <c r="BL40" s="592"/>
      <c r="BM40" s="592"/>
      <c r="BN40" s="592"/>
      <c r="BO40" s="592"/>
      <c r="BP40" s="592"/>
      <c r="BQ40" s="592"/>
      <c r="BR40" s="592"/>
      <c r="BS40" s="592"/>
      <c r="BT40" s="592"/>
      <c r="BU40" s="592"/>
      <c r="BV40" s="592"/>
      <c r="BW40" s="592"/>
      <c r="BX40" s="592"/>
      <c r="BY40" s="592"/>
      <c r="BZ40" s="592"/>
      <c r="CA40" s="592"/>
      <c r="CB40" s="592"/>
      <c r="CC40" s="592"/>
      <c r="CD40" s="592"/>
      <c r="CE40" s="592"/>
      <c r="CF40" s="592"/>
      <c r="CG40" s="592"/>
      <c r="CH40" s="592"/>
      <c r="CI40" s="592"/>
      <c r="CJ40" s="592"/>
      <c r="CK40" s="592"/>
      <c r="CL40" s="592"/>
      <c r="CM40" s="592"/>
      <c r="CN40" s="592"/>
      <c r="CO40" s="592"/>
      <c r="CP40" s="592"/>
      <c r="CQ40" s="592"/>
      <c r="CR40" s="592"/>
      <c r="CS40" s="592"/>
      <c r="CT40" s="592"/>
      <c r="CU40" s="592"/>
      <c r="CV40" s="592"/>
      <c r="CW40" s="592"/>
      <c r="CX40" s="592"/>
      <c r="CY40" s="592"/>
      <c r="CZ40" s="592"/>
      <c r="DA40" s="592"/>
      <c r="DB40" s="592"/>
      <c r="DC40" s="592"/>
      <c r="DD40" s="592"/>
      <c r="DE40" s="592"/>
      <c r="DF40" s="592"/>
      <c r="DG40" s="592"/>
      <c r="DH40" s="592"/>
      <c r="DI40" s="592"/>
      <c r="DJ40" s="592"/>
      <c r="DK40" s="592"/>
      <c r="DL40" s="592"/>
      <c r="DM40" s="592"/>
      <c r="DN40" s="592"/>
      <c r="DO40" s="592"/>
      <c r="DP40" s="592"/>
      <c r="DQ40" s="592"/>
      <c r="DR40" s="592"/>
      <c r="DS40" s="592"/>
      <c r="DT40" s="592"/>
      <c r="DU40" s="592"/>
      <c r="DV40" s="592"/>
      <c r="DW40" s="592"/>
      <c r="DX40" s="592"/>
      <c r="DY40" s="592"/>
      <c r="DZ40" s="592"/>
      <c r="EA40" s="592"/>
      <c r="EB40" s="592"/>
      <c r="EC40" s="592"/>
      <c r="ED40" s="592"/>
      <c r="EE40" s="592"/>
      <c r="EF40" s="592"/>
      <c r="EG40" s="592"/>
      <c r="EH40" s="592"/>
      <c r="EI40" s="592"/>
      <c r="EJ40" s="592"/>
      <c r="EK40" s="592"/>
      <c r="EL40" s="592"/>
      <c r="EM40" s="592"/>
      <c r="EN40" s="592"/>
      <c r="EO40" s="592"/>
      <c r="EP40" s="592"/>
      <c r="EQ40" s="592"/>
      <c r="ER40" s="592"/>
      <c r="ES40" s="592"/>
      <c r="ET40" s="592"/>
      <c r="EU40" s="592"/>
      <c r="EV40" s="592"/>
      <c r="EW40" s="592"/>
      <c r="EX40" s="592"/>
      <c r="EY40" s="592"/>
      <c r="EZ40" s="592"/>
      <c r="FA40" s="592"/>
      <c r="FB40" s="592"/>
      <c r="FC40" s="592"/>
      <c r="FD40" s="592"/>
      <c r="FE40" s="592"/>
      <c r="FF40" s="592"/>
      <c r="FG40" s="592"/>
      <c r="FH40" s="592"/>
      <c r="FI40" s="592"/>
      <c r="FJ40" s="592"/>
      <c r="FK40" s="592"/>
      <c r="FL40" s="592"/>
      <c r="FM40" s="592"/>
      <c r="FN40" s="592"/>
      <c r="FO40" s="592"/>
      <c r="FP40" s="592"/>
      <c r="FQ40" s="592"/>
      <c r="FR40" s="592"/>
      <c r="FS40" s="592"/>
      <c r="FT40" s="592"/>
      <c r="FU40" s="592"/>
      <c r="FV40" s="592"/>
      <c r="FW40" s="592"/>
      <c r="FX40" s="592"/>
      <c r="FY40" s="592"/>
      <c r="FZ40" s="592"/>
      <c r="GA40" s="592"/>
      <c r="GB40" s="592"/>
      <c r="GC40" s="592"/>
      <c r="GD40" s="592"/>
      <c r="GE40" s="592"/>
      <c r="GF40" s="592"/>
      <c r="GG40" s="592"/>
      <c r="GH40" s="592"/>
      <c r="GI40" s="592"/>
      <c r="GJ40" s="592"/>
      <c r="GK40" s="592"/>
      <c r="GL40" s="592"/>
      <c r="GM40" s="592"/>
      <c r="GN40" s="592"/>
      <c r="GO40" s="592"/>
      <c r="GP40" s="592"/>
      <c r="GQ40" s="592"/>
      <c r="GR40" s="592"/>
      <c r="GS40" s="592"/>
      <c r="GT40" s="592"/>
      <c r="GU40" s="592"/>
      <c r="GV40" s="592"/>
      <c r="GW40" s="592"/>
      <c r="GX40" s="592"/>
      <c r="GY40" s="592"/>
      <c r="GZ40" s="592"/>
      <c r="HA40" s="592"/>
      <c r="HB40" s="592"/>
      <c r="HC40" s="592"/>
      <c r="HD40" s="592"/>
      <c r="HE40" s="592"/>
      <c r="HF40" s="592"/>
      <c r="HG40" s="592"/>
      <c r="HH40" s="592"/>
      <c r="HI40" s="592"/>
      <c r="HJ40" s="592"/>
      <c r="HK40" s="592"/>
      <c r="HL40" s="592"/>
      <c r="HM40" s="592"/>
      <c r="HN40" s="592"/>
      <c r="HO40" s="592"/>
      <c r="HP40" s="592"/>
      <c r="HQ40" s="592"/>
      <c r="HR40" s="592"/>
      <c r="HS40" s="592"/>
      <c r="HT40" s="592"/>
      <c r="HU40" s="592"/>
      <c r="HV40" s="592"/>
      <c r="HW40" s="592"/>
      <c r="HX40" s="592"/>
      <c r="HY40" s="592"/>
      <c r="HZ40" s="592"/>
      <c r="IA40" s="592"/>
      <c r="IB40" s="592"/>
      <c r="IC40" s="592"/>
      <c r="ID40" s="592"/>
      <c r="IE40" s="592"/>
      <c r="IF40" s="592"/>
      <c r="IG40" s="592"/>
      <c r="IH40" s="592"/>
      <c r="II40" s="592"/>
      <c r="IJ40" s="592"/>
      <c r="IK40" s="592"/>
      <c r="IL40" s="592"/>
      <c r="IM40" s="592"/>
      <c r="IN40" s="592"/>
      <c r="IO40" s="592"/>
      <c r="IP40" s="592"/>
      <c r="IQ40" s="592"/>
      <c r="IR40" s="592"/>
      <c r="IS40" s="592"/>
      <c r="IT40" s="592"/>
      <c r="IU40" s="592"/>
      <c r="IV40" s="592"/>
    </row>
    <row r="41" spans="1:256" s="593" customFormat="1" ht="24">
      <c r="A41" s="617" t="s">
        <v>3404</v>
      </c>
      <c r="B41" s="618" t="s">
        <v>3405</v>
      </c>
      <c r="C41" s="609">
        <v>10010</v>
      </c>
      <c r="D41" s="619">
        <v>9500</v>
      </c>
      <c r="E41" s="609">
        <v>2460</v>
      </c>
      <c r="F41" s="619">
        <v>2500</v>
      </c>
      <c r="G41" s="611">
        <f t="shared" si="0"/>
        <v>12470</v>
      </c>
      <c r="H41" s="612">
        <f t="shared" si="0"/>
        <v>12000</v>
      </c>
      <c r="I41" s="592"/>
      <c r="J41" s="592"/>
      <c r="K41" s="592"/>
      <c r="L41" s="592"/>
      <c r="M41" s="592"/>
      <c r="N41" s="592"/>
      <c r="O41" s="592"/>
      <c r="P41" s="592"/>
      <c r="Q41" s="592"/>
      <c r="R41" s="592"/>
      <c r="S41" s="592"/>
      <c r="T41" s="592"/>
      <c r="U41" s="592"/>
      <c r="V41" s="592"/>
      <c r="W41" s="592"/>
      <c r="X41" s="592"/>
      <c r="Y41" s="592"/>
      <c r="Z41" s="592"/>
      <c r="AA41" s="592"/>
      <c r="AB41" s="592"/>
      <c r="AC41" s="592"/>
      <c r="AD41" s="592"/>
      <c r="AE41" s="592"/>
      <c r="AF41" s="592"/>
      <c r="AG41" s="592"/>
      <c r="AH41" s="592"/>
      <c r="AI41" s="592"/>
      <c r="AJ41" s="592"/>
      <c r="AK41" s="592"/>
      <c r="AL41" s="592"/>
      <c r="AM41" s="592"/>
      <c r="AN41" s="592"/>
      <c r="AO41" s="592"/>
      <c r="AP41" s="592"/>
      <c r="AQ41" s="592"/>
      <c r="AR41" s="592"/>
      <c r="AS41" s="592"/>
      <c r="AT41" s="592"/>
      <c r="AU41" s="592"/>
      <c r="AV41" s="592"/>
      <c r="AW41" s="592"/>
      <c r="AX41" s="592"/>
      <c r="AY41" s="592"/>
      <c r="AZ41" s="592"/>
      <c r="BA41" s="592"/>
      <c r="BB41" s="592"/>
      <c r="BC41" s="592"/>
      <c r="BD41" s="592"/>
      <c r="BE41" s="592"/>
      <c r="BF41" s="592"/>
      <c r="BG41" s="592"/>
      <c r="BH41" s="592"/>
      <c r="BI41" s="592"/>
      <c r="BJ41" s="592"/>
      <c r="BK41" s="592"/>
      <c r="BL41" s="592"/>
      <c r="BM41" s="592"/>
      <c r="BN41" s="592"/>
      <c r="BO41" s="592"/>
      <c r="BP41" s="592"/>
      <c r="BQ41" s="592"/>
      <c r="BR41" s="592"/>
      <c r="BS41" s="592"/>
      <c r="BT41" s="592"/>
      <c r="BU41" s="592"/>
      <c r="BV41" s="592"/>
      <c r="BW41" s="592"/>
      <c r="BX41" s="592"/>
      <c r="BY41" s="592"/>
      <c r="BZ41" s="592"/>
      <c r="CA41" s="592"/>
      <c r="CB41" s="592"/>
      <c r="CC41" s="592"/>
      <c r="CD41" s="592"/>
      <c r="CE41" s="592"/>
      <c r="CF41" s="592"/>
      <c r="CG41" s="592"/>
      <c r="CH41" s="592"/>
      <c r="CI41" s="592"/>
      <c r="CJ41" s="592"/>
      <c r="CK41" s="592"/>
      <c r="CL41" s="592"/>
      <c r="CM41" s="592"/>
      <c r="CN41" s="592"/>
      <c r="CO41" s="592"/>
      <c r="CP41" s="592"/>
      <c r="CQ41" s="592"/>
      <c r="CR41" s="592"/>
      <c r="CS41" s="592"/>
      <c r="CT41" s="592"/>
      <c r="CU41" s="592"/>
      <c r="CV41" s="592"/>
      <c r="CW41" s="592"/>
      <c r="CX41" s="592"/>
      <c r="CY41" s="592"/>
      <c r="CZ41" s="592"/>
      <c r="DA41" s="592"/>
      <c r="DB41" s="592"/>
      <c r="DC41" s="592"/>
      <c r="DD41" s="592"/>
      <c r="DE41" s="592"/>
      <c r="DF41" s="592"/>
      <c r="DG41" s="592"/>
      <c r="DH41" s="592"/>
      <c r="DI41" s="592"/>
      <c r="DJ41" s="592"/>
      <c r="DK41" s="592"/>
      <c r="DL41" s="592"/>
      <c r="DM41" s="592"/>
      <c r="DN41" s="592"/>
      <c r="DO41" s="592"/>
      <c r="DP41" s="592"/>
      <c r="DQ41" s="592"/>
      <c r="DR41" s="592"/>
      <c r="DS41" s="592"/>
      <c r="DT41" s="592"/>
      <c r="DU41" s="592"/>
      <c r="DV41" s="592"/>
      <c r="DW41" s="592"/>
      <c r="DX41" s="592"/>
      <c r="DY41" s="592"/>
      <c r="DZ41" s="592"/>
      <c r="EA41" s="592"/>
      <c r="EB41" s="592"/>
      <c r="EC41" s="592"/>
      <c r="ED41" s="592"/>
      <c r="EE41" s="592"/>
      <c r="EF41" s="592"/>
      <c r="EG41" s="592"/>
      <c r="EH41" s="592"/>
      <c r="EI41" s="592"/>
      <c r="EJ41" s="592"/>
      <c r="EK41" s="592"/>
      <c r="EL41" s="592"/>
      <c r="EM41" s="592"/>
      <c r="EN41" s="592"/>
      <c r="EO41" s="592"/>
      <c r="EP41" s="592"/>
      <c r="EQ41" s="592"/>
      <c r="ER41" s="592"/>
      <c r="ES41" s="592"/>
      <c r="ET41" s="592"/>
      <c r="EU41" s="592"/>
      <c r="EV41" s="592"/>
      <c r="EW41" s="592"/>
      <c r="EX41" s="592"/>
      <c r="EY41" s="592"/>
      <c r="EZ41" s="592"/>
      <c r="FA41" s="592"/>
      <c r="FB41" s="592"/>
      <c r="FC41" s="592"/>
      <c r="FD41" s="592"/>
      <c r="FE41" s="592"/>
      <c r="FF41" s="592"/>
      <c r="FG41" s="592"/>
      <c r="FH41" s="592"/>
      <c r="FI41" s="592"/>
      <c r="FJ41" s="592"/>
      <c r="FK41" s="592"/>
      <c r="FL41" s="592"/>
      <c r="FM41" s="592"/>
      <c r="FN41" s="592"/>
      <c r="FO41" s="592"/>
      <c r="FP41" s="592"/>
      <c r="FQ41" s="592"/>
      <c r="FR41" s="592"/>
      <c r="FS41" s="592"/>
      <c r="FT41" s="592"/>
      <c r="FU41" s="592"/>
      <c r="FV41" s="592"/>
      <c r="FW41" s="592"/>
      <c r="FX41" s="592"/>
      <c r="FY41" s="592"/>
      <c r="FZ41" s="592"/>
      <c r="GA41" s="592"/>
      <c r="GB41" s="592"/>
      <c r="GC41" s="592"/>
      <c r="GD41" s="592"/>
      <c r="GE41" s="592"/>
      <c r="GF41" s="592"/>
      <c r="GG41" s="592"/>
      <c r="GH41" s="592"/>
      <c r="GI41" s="592"/>
      <c r="GJ41" s="592"/>
      <c r="GK41" s="592"/>
      <c r="GL41" s="592"/>
      <c r="GM41" s="592"/>
      <c r="GN41" s="592"/>
      <c r="GO41" s="592"/>
      <c r="GP41" s="592"/>
      <c r="GQ41" s="592"/>
      <c r="GR41" s="592"/>
      <c r="GS41" s="592"/>
      <c r="GT41" s="592"/>
      <c r="GU41" s="592"/>
      <c r="GV41" s="592"/>
      <c r="GW41" s="592"/>
      <c r="GX41" s="592"/>
      <c r="GY41" s="592"/>
      <c r="GZ41" s="592"/>
      <c r="HA41" s="592"/>
      <c r="HB41" s="592"/>
      <c r="HC41" s="592"/>
      <c r="HD41" s="592"/>
      <c r="HE41" s="592"/>
      <c r="HF41" s="592"/>
      <c r="HG41" s="592"/>
      <c r="HH41" s="592"/>
      <c r="HI41" s="592"/>
      <c r="HJ41" s="592"/>
      <c r="HK41" s="592"/>
      <c r="HL41" s="592"/>
      <c r="HM41" s="592"/>
      <c r="HN41" s="592"/>
      <c r="HO41" s="592"/>
      <c r="HP41" s="592"/>
      <c r="HQ41" s="592"/>
      <c r="HR41" s="592"/>
      <c r="HS41" s="592"/>
      <c r="HT41" s="592"/>
      <c r="HU41" s="592"/>
      <c r="HV41" s="592"/>
      <c r="HW41" s="592"/>
      <c r="HX41" s="592"/>
      <c r="HY41" s="592"/>
      <c r="HZ41" s="592"/>
      <c r="IA41" s="592"/>
      <c r="IB41" s="592"/>
      <c r="IC41" s="592"/>
      <c r="ID41" s="592"/>
      <c r="IE41" s="592"/>
      <c r="IF41" s="592"/>
      <c r="IG41" s="592"/>
      <c r="IH41" s="592"/>
      <c r="II41" s="592"/>
      <c r="IJ41" s="592"/>
      <c r="IK41" s="592"/>
      <c r="IL41" s="592"/>
      <c r="IM41" s="592"/>
      <c r="IN41" s="592"/>
      <c r="IO41" s="592"/>
      <c r="IP41" s="592"/>
      <c r="IQ41" s="592"/>
      <c r="IR41" s="592"/>
      <c r="IS41" s="592"/>
      <c r="IT41" s="592"/>
      <c r="IU41" s="592"/>
      <c r="IV41" s="592"/>
    </row>
    <row r="42" spans="1:256" s="593" customFormat="1" ht="15">
      <c r="A42" s="617" t="s">
        <v>3406</v>
      </c>
      <c r="B42" s="618" t="s">
        <v>3407</v>
      </c>
      <c r="C42" s="609">
        <v>3239</v>
      </c>
      <c r="D42" s="619">
        <v>3400</v>
      </c>
      <c r="E42" s="609">
        <v>1347</v>
      </c>
      <c r="F42" s="619">
        <v>1400</v>
      </c>
      <c r="G42" s="611">
        <f t="shared" si="0"/>
        <v>4586</v>
      </c>
      <c r="H42" s="612">
        <f t="shared" si="0"/>
        <v>4800</v>
      </c>
      <c r="I42" s="592"/>
      <c r="J42" s="592"/>
      <c r="K42" s="592"/>
      <c r="L42" s="592"/>
      <c r="M42" s="592"/>
      <c r="N42" s="592"/>
      <c r="O42" s="592"/>
      <c r="P42" s="592"/>
      <c r="Q42" s="592"/>
      <c r="R42" s="592"/>
      <c r="S42" s="592"/>
      <c r="T42" s="592"/>
      <c r="U42" s="592"/>
      <c r="V42" s="592"/>
      <c r="W42" s="592"/>
      <c r="X42" s="592"/>
      <c r="Y42" s="592"/>
      <c r="Z42" s="592"/>
      <c r="AA42" s="592"/>
      <c r="AB42" s="592"/>
      <c r="AC42" s="592"/>
      <c r="AD42" s="592"/>
      <c r="AE42" s="592"/>
      <c r="AF42" s="592"/>
      <c r="AG42" s="592"/>
      <c r="AH42" s="592"/>
      <c r="AI42" s="592"/>
      <c r="AJ42" s="592"/>
      <c r="AK42" s="592"/>
      <c r="AL42" s="592"/>
      <c r="AM42" s="592"/>
      <c r="AN42" s="592"/>
      <c r="AO42" s="592"/>
      <c r="AP42" s="592"/>
      <c r="AQ42" s="592"/>
      <c r="AR42" s="592"/>
      <c r="AS42" s="592"/>
      <c r="AT42" s="592"/>
      <c r="AU42" s="592"/>
      <c r="AV42" s="592"/>
      <c r="AW42" s="592"/>
      <c r="AX42" s="592"/>
      <c r="AY42" s="592"/>
      <c r="AZ42" s="592"/>
      <c r="BA42" s="592"/>
      <c r="BB42" s="592"/>
      <c r="BC42" s="592"/>
      <c r="BD42" s="592"/>
      <c r="BE42" s="592"/>
      <c r="BF42" s="592"/>
      <c r="BG42" s="592"/>
      <c r="BH42" s="592"/>
      <c r="BI42" s="592"/>
      <c r="BJ42" s="592"/>
      <c r="BK42" s="592"/>
      <c r="BL42" s="592"/>
      <c r="BM42" s="592"/>
      <c r="BN42" s="592"/>
      <c r="BO42" s="592"/>
      <c r="BP42" s="592"/>
      <c r="BQ42" s="592"/>
      <c r="BR42" s="592"/>
      <c r="BS42" s="592"/>
      <c r="BT42" s="592"/>
      <c r="BU42" s="592"/>
      <c r="BV42" s="592"/>
      <c r="BW42" s="592"/>
      <c r="BX42" s="592"/>
      <c r="BY42" s="592"/>
      <c r="BZ42" s="592"/>
      <c r="CA42" s="592"/>
      <c r="CB42" s="592"/>
      <c r="CC42" s="592"/>
      <c r="CD42" s="592"/>
      <c r="CE42" s="592"/>
      <c r="CF42" s="592"/>
      <c r="CG42" s="592"/>
      <c r="CH42" s="592"/>
      <c r="CI42" s="592"/>
      <c r="CJ42" s="592"/>
      <c r="CK42" s="592"/>
      <c r="CL42" s="592"/>
      <c r="CM42" s="592"/>
      <c r="CN42" s="592"/>
      <c r="CO42" s="592"/>
      <c r="CP42" s="592"/>
      <c r="CQ42" s="592"/>
      <c r="CR42" s="592"/>
      <c r="CS42" s="592"/>
      <c r="CT42" s="592"/>
      <c r="CU42" s="592"/>
      <c r="CV42" s="592"/>
      <c r="CW42" s="592"/>
      <c r="CX42" s="592"/>
      <c r="CY42" s="592"/>
      <c r="CZ42" s="592"/>
      <c r="DA42" s="592"/>
      <c r="DB42" s="592"/>
      <c r="DC42" s="592"/>
      <c r="DD42" s="592"/>
      <c r="DE42" s="592"/>
      <c r="DF42" s="592"/>
      <c r="DG42" s="592"/>
      <c r="DH42" s="592"/>
      <c r="DI42" s="592"/>
      <c r="DJ42" s="592"/>
      <c r="DK42" s="592"/>
      <c r="DL42" s="592"/>
      <c r="DM42" s="592"/>
      <c r="DN42" s="592"/>
      <c r="DO42" s="592"/>
      <c r="DP42" s="592"/>
      <c r="DQ42" s="592"/>
      <c r="DR42" s="592"/>
      <c r="DS42" s="592"/>
      <c r="DT42" s="592"/>
      <c r="DU42" s="592"/>
      <c r="DV42" s="592"/>
      <c r="DW42" s="592"/>
      <c r="DX42" s="592"/>
      <c r="DY42" s="592"/>
      <c r="DZ42" s="592"/>
      <c r="EA42" s="592"/>
      <c r="EB42" s="592"/>
      <c r="EC42" s="592"/>
      <c r="ED42" s="592"/>
      <c r="EE42" s="592"/>
      <c r="EF42" s="592"/>
      <c r="EG42" s="592"/>
      <c r="EH42" s="592"/>
      <c r="EI42" s="592"/>
      <c r="EJ42" s="592"/>
      <c r="EK42" s="592"/>
      <c r="EL42" s="592"/>
      <c r="EM42" s="592"/>
      <c r="EN42" s="592"/>
      <c r="EO42" s="592"/>
      <c r="EP42" s="592"/>
      <c r="EQ42" s="592"/>
      <c r="ER42" s="592"/>
      <c r="ES42" s="592"/>
      <c r="ET42" s="592"/>
      <c r="EU42" s="592"/>
      <c r="EV42" s="592"/>
      <c r="EW42" s="592"/>
      <c r="EX42" s="592"/>
      <c r="EY42" s="592"/>
      <c r="EZ42" s="592"/>
      <c r="FA42" s="592"/>
      <c r="FB42" s="592"/>
      <c r="FC42" s="592"/>
      <c r="FD42" s="592"/>
      <c r="FE42" s="592"/>
      <c r="FF42" s="592"/>
      <c r="FG42" s="592"/>
      <c r="FH42" s="592"/>
      <c r="FI42" s="592"/>
      <c r="FJ42" s="592"/>
      <c r="FK42" s="592"/>
      <c r="FL42" s="592"/>
      <c r="FM42" s="592"/>
      <c r="FN42" s="592"/>
      <c r="FO42" s="592"/>
      <c r="FP42" s="592"/>
      <c r="FQ42" s="592"/>
      <c r="FR42" s="592"/>
      <c r="FS42" s="592"/>
      <c r="FT42" s="592"/>
      <c r="FU42" s="592"/>
      <c r="FV42" s="592"/>
      <c r="FW42" s="592"/>
      <c r="FX42" s="592"/>
      <c r="FY42" s="592"/>
      <c r="FZ42" s="592"/>
      <c r="GA42" s="592"/>
      <c r="GB42" s="592"/>
      <c r="GC42" s="592"/>
      <c r="GD42" s="592"/>
      <c r="GE42" s="592"/>
      <c r="GF42" s="592"/>
      <c r="GG42" s="592"/>
      <c r="GH42" s="592"/>
      <c r="GI42" s="592"/>
      <c r="GJ42" s="592"/>
      <c r="GK42" s="592"/>
      <c r="GL42" s="592"/>
      <c r="GM42" s="592"/>
      <c r="GN42" s="592"/>
      <c r="GO42" s="592"/>
      <c r="GP42" s="592"/>
      <c r="GQ42" s="592"/>
      <c r="GR42" s="592"/>
      <c r="GS42" s="592"/>
      <c r="GT42" s="592"/>
      <c r="GU42" s="592"/>
      <c r="GV42" s="592"/>
      <c r="GW42" s="592"/>
      <c r="GX42" s="592"/>
      <c r="GY42" s="592"/>
      <c r="GZ42" s="592"/>
      <c r="HA42" s="592"/>
      <c r="HB42" s="592"/>
      <c r="HC42" s="592"/>
      <c r="HD42" s="592"/>
      <c r="HE42" s="592"/>
      <c r="HF42" s="592"/>
      <c r="HG42" s="592"/>
      <c r="HH42" s="592"/>
      <c r="HI42" s="592"/>
      <c r="HJ42" s="592"/>
      <c r="HK42" s="592"/>
      <c r="HL42" s="592"/>
      <c r="HM42" s="592"/>
      <c r="HN42" s="592"/>
      <c r="HO42" s="592"/>
      <c r="HP42" s="592"/>
      <c r="HQ42" s="592"/>
      <c r="HR42" s="592"/>
      <c r="HS42" s="592"/>
      <c r="HT42" s="592"/>
      <c r="HU42" s="592"/>
      <c r="HV42" s="592"/>
      <c r="HW42" s="592"/>
      <c r="HX42" s="592"/>
      <c r="HY42" s="592"/>
      <c r="HZ42" s="592"/>
      <c r="IA42" s="592"/>
      <c r="IB42" s="592"/>
      <c r="IC42" s="592"/>
      <c r="ID42" s="592"/>
      <c r="IE42" s="592"/>
      <c r="IF42" s="592"/>
      <c r="IG42" s="592"/>
      <c r="IH42" s="592"/>
      <c r="II42" s="592"/>
      <c r="IJ42" s="592"/>
      <c r="IK42" s="592"/>
      <c r="IL42" s="592"/>
      <c r="IM42" s="592"/>
      <c r="IN42" s="592"/>
      <c r="IO42" s="592"/>
      <c r="IP42" s="592"/>
      <c r="IQ42" s="592"/>
      <c r="IR42" s="592"/>
      <c r="IS42" s="592"/>
      <c r="IT42" s="592"/>
      <c r="IU42" s="592"/>
      <c r="IV42" s="592"/>
    </row>
    <row r="43" spans="1:256" s="593" customFormat="1" ht="24">
      <c r="A43" s="617" t="s">
        <v>3408</v>
      </c>
      <c r="B43" s="618" t="s">
        <v>350</v>
      </c>
      <c r="C43" s="609">
        <v>2399</v>
      </c>
      <c r="D43" s="619">
        <v>2400</v>
      </c>
      <c r="E43" s="609">
        <v>1262</v>
      </c>
      <c r="F43" s="619">
        <v>1250</v>
      </c>
      <c r="G43" s="611">
        <f t="shared" si="0"/>
        <v>3661</v>
      </c>
      <c r="H43" s="612">
        <f t="shared" si="0"/>
        <v>3650</v>
      </c>
      <c r="I43" s="592"/>
      <c r="J43" s="592"/>
      <c r="K43" s="592"/>
      <c r="L43" s="592"/>
      <c r="M43" s="592"/>
      <c r="N43" s="592"/>
      <c r="O43" s="592"/>
      <c r="P43" s="592"/>
      <c r="Q43" s="592"/>
      <c r="R43" s="592"/>
      <c r="S43" s="592"/>
      <c r="T43" s="592"/>
      <c r="U43" s="592"/>
      <c r="V43" s="592"/>
      <c r="W43" s="592"/>
      <c r="X43" s="592"/>
      <c r="Y43" s="592"/>
      <c r="Z43" s="592"/>
      <c r="AA43" s="592"/>
      <c r="AB43" s="592"/>
      <c r="AC43" s="592"/>
      <c r="AD43" s="592"/>
      <c r="AE43" s="592"/>
      <c r="AF43" s="592"/>
      <c r="AG43" s="592"/>
      <c r="AH43" s="592"/>
      <c r="AI43" s="592"/>
      <c r="AJ43" s="592"/>
      <c r="AK43" s="592"/>
      <c r="AL43" s="592"/>
      <c r="AM43" s="592"/>
      <c r="AN43" s="59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2"/>
      <c r="BC43" s="592"/>
      <c r="BD43" s="592"/>
      <c r="BE43" s="592"/>
      <c r="BF43" s="592"/>
      <c r="BG43" s="592"/>
      <c r="BH43" s="592"/>
      <c r="BI43" s="592"/>
      <c r="BJ43" s="592"/>
      <c r="BK43" s="592"/>
      <c r="BL43" s="592"/>
      <c r="BM43" s="592"/>
      <c r="BN43" s="592"/>
      <c r="BO43" s="592"/>
      <c r="BP43" s="592"/>
      <c r="BQ43" s="592"/>
      <c r="BR43" s="592"/>
      <c r="BS43" s="592"/>
      <c r="BT43" s="592"/>
      <c r="BU43" s="592"/>
      <c r="BV43" s="592"/>
      <c r="BW43" s="592"/>
      <c r="BX43" s="592"/>
      <c r="BY43" s="592"/>
      <c r="BZ43" s="592"/>
      <c r="CA43" s="592"/>
      <c r="CB43" s="592"/>
      <c r="CC43" s="592"/>
      <c r="CD43" s="592"/>
      <c r="CE43" s="592"/>
      <c r="CF43" s="592"/>
      <c r="CG43" s="592"/>
      <c r="CH43" s="592"/>
      <c r="CI43" s="592"/>
      <c r="CJ43" s="592"/>
      <c r="CK43" s="592"/>
      <c r="CL43" s="592"/>
      <c r="CM43" s="592"/>
      <c r="CN43" s="592"/>
      <c r="CO43" s="592"/>
      <c r="CP43" s="592"/>
      <c r="CQ43" s="592"/>
      <c r="CR43" s="592"/>
      <c r="CS43" s="592"/>
      <c r="CT43" s="592"/>
      <c r="CU43" s="592"/>
      <c r="CV43" s="592"/>
      <c r="CW43" s="592"/>
      <c r="CX43" s="592"/>
      <c r="CY43" s="592"/>
      <c r="CZ43" s="592"/>
      <c r="DA43" s="592"/>
      <c r="DB43" s="592"/>
      <c r="DC43" s="592"/>
      <c r="DD43" s="592"/>
      <c r="DE43" s="592"/>
      <c r="DF43" s="592"/>
      <c r="DG43" s="592"/>
      <c r="DH43" s="592"/>
      <c r="DI43" s="592"/>
      <c r="DJ43" s="592"/>
      <c r="DK43" s="592"/>
      <c r="DL43" s="592"/>
      <c r="DM43" s="592"/>
      <c r="DN43" s="592"/>
      <c r="DO43" s="592"/>
      <c r="DP43" s="592"/>
      <c r="DQ43" s="592"/>
      <c r="DR43" s="592"/>
      <c r="DS43" s="592"/>
      <c r="DT43" s="592"/>
      <c r="DU43" s="592"/>
      <c r="DV43" s="592"/>
      <c r="DW43" s="592"/>
      <c r="DX43" s="592"/>
      <c r="DY43" s="592"/>
      <c r="DZ43" s="592"/>
      <c r="EA43" s="592"/>
      <c r="EB43" s="592"/>
      <c r="EC43" s="592"/>
      <c r="ED43" s="592"/>
      <c r="EE43" s="592"/>
      <c r="EF43" s="592"/>
      <c r="EG43" s="592"/>
      <c r="EH43" s="592"/>
      <c r="EI43" s="592"/>
      <c r="EJ43" s="592"/>
      <c r="EK43" s="592"/>
      <c r="EL43" s="592"/>
      <c r="EM43" s="592"/>
      <c r="EN43" s="592"/>
      <c r="EO43" s="592"/>
      <c r="EP43" s="592"/>
      <c r="EQ43" s="592"/>
      <c r="ER43" s="592"/>
      <c r="ES43" s="592"/>
      <c r="ET43" s="592"/>
      <c r="EU43" s="592"/>
      <c r="EV43" s="592"/>
      <c r="EW43" s="592"/>
      <c r="EX43" s="592"/>
      <c r="EY43" s="592"/>
      <c r="EZ43" s="592"/>
      <c r="FA43" s="592"/>
      <c r="FB43" s="592"/>
      <c r="FC43" s="592"/>
      <c r="FD43" s="592"/>
      <c r="FE43" s="592"/>
      <c r="FF43" s="592"/>
      <c r="FG43" s="592"/>
      <c r="FH43" s="592"/>
      <c r="FI43" s="592"/>
      <c r="FJ43" s="592"/>
      <c r="FK43" s="592"/>
      <c r="FL43" s="592"/>
      <c r="FM43" s="592"/>
      <c r="FN43" s="592"/>
      <c r="FO43" s="592"/>
      <c r="FP43" s="592"/>
      <c r="FQ43" s="592"/>
      <c r="FR43" s="592"/>
      <c r="FS43" s="592"/>
      <c r="FT43" s="592"/>
      <c r="FU43" s="592"/>
      <c r="FV43" s="592"/>
      <c r="FW43" s="592"/>
      <c r="FX43" s="592"/>
      <c r="FY43" s="592"/>
      <c r="FZ43" s="592"/>
      <c r="GA43" s="592"/>
      <c r="GB43" s="592"/>
      <c r="GC43" s="592"/>
      <c r="GD43" s="592"/>
      <c r="GE43" s="592"/>
      <c r="GF43" s="592"/>
      <c r="GG43" s="592"/>
      <c r="GH43" s="592"/>
      <c r="GI43" s="592"/>
      <c r="GJ43" s="592"/>
      <c r="GK43" s="592"/>
      <c r="GL43" s="592"/>
      <c r="GM43" s="592"/>
      <c r="GN43" s="592"/>
      <c r="GO43" s="592"/>
      <c r="GP43" s="592"/>
      <c r="GQ43" s="592"/>
      <c r="GR43" s="592"/>
      <c r="GS43" s="592"/>
      <c r="GT43" s="592"/>
      <c r="GU43" s="592"/>
      <c r="GV43" s="592"/>
      <c r="GW43" s="592"/>
      <c r="GX43" s="592"/>
      <c r="GY43" s="592"/>
      <c r="GZ43" s="592"/>
      <c r="HA43" s="592"/>
      <c r="HB43" s="592"/>
      <c r="HC43" s="592"/>
      <c r="HD43" s="592"/>
      <c r="HE43" s="592"/>
      <c r="HF43" s="592"/>
      <c r="HG43" s="592"/>
      <c r="HH43" s="592"/>
      <c r="HI43" s="592"/>
      <c r="HJ43" s="592"/>
      <c r="HK43" s="592"/>
      <c r="HL43" s="592"/>
      <c r="HM43" s="592"/>
      <c r="HN43" s="592"/>
      <c r="HO43" s="592"/>
      <c r="HP43" s="592"/>
      <c r="HQ43" s="592"/>
      <c r="HR43" s="592"/>
      <c r="HS43" s="592"/>
      <c r="HT43" s="592"/>
      <c r="HU43" s="592"/>
      <c r="HV43" s="592"/>
      <c r="HW43" s="592"/>
      <c r="HX43" s="592"/>
      <c r="HY43" s="592"/>
      <c r="HZ43" s="592"/>
      <c r="IA43" s="592"/>
      <c r="IB43" s="592"/>
      <c r="IC43" s="592"/>
      <c r="ID43" s="592"/>
      <c r="IE43" s="592"/>
      <c r="IF43" s="592"/>
      <c r="IG43" s="592"/>
      <c r="IH43" s="592"/>
      <c r="II43" s="592"/>
      <c r="IJ43" s="592"/>
      <c r="IK43" s="592"/>
      <c r="IL43" s="592"/>
      <c r="IM43" s="592"/>
      <c r="IN43" s="592"/>
      <c r="IO43" s="592"/>
      <c r="IP43" s="592"/>
      <c r="IQ43" s="592"/>
      <c r="IR43" s="592"/>
      <c r="IS43" s="592"/>
      <c r="IT43" s="592"/>
      <c r="IU43" s="592"/>
      <c r="IV43" s="592"/>
    </row>
    <row r="44" spans="1:256" s="593" customFormat="1" ht="24">
      <c r="A44" s="617" t="s">
        <v>351</v>
      </c>
      <c r="B44" s="618" t="s">
        <v>352</v>
      </c>
      <c r="C44" s="609">
        <v>8237</v>
      </c>
      <c r="D44" s="619">
        <v>4900</v>
      </c>
      <c r="E44" s="609">
        <v>1336</v>
      </c>
      <c r="F44" s="619">
        <v>300</v>
      </c>
      <c r="G44" s="611">
        <f t="shared" si="0"/>
        <v>9573</v>
      </c>
      <c r="H44" s="612">
        <f t="shared" si="0"/>
        <v>5200</v>
      </c>
      <c r="I44" s="592"/>
      <c r="J44" s="592"/>
      <c r="K44" s="592"/>
      <c r="L44" s="592"/>
      <c r="M44" s="592"/>
      <c r="N44" s="592"/>
      <c r="O44" s="592"/>
      <c r="P44" s="592"/>
      <c r="Q44" s="592"/>
      <c r="R44" s="592"/>
      <c r="S44" s="592"/>
      <c r="T44" s="592"/>
      <c r="U44" s="592"/>
      <c r="V44" s="592"/>
      <c r="W44" s="592"/>
      <c r="X44" s="592"/>
      <c r="Y44" s="592"/>
      <c r="Z44" s="592"/>
      <c r="AA44" s="592"/>
      <c r="AB44" s="592"/>
      <c r="AC44" s="592"/>
      <c r="AD44" s="592"/>
      <c r="AE44" s="592"/>
      <c r="AF44" s="592"/>
      <c r="AG44" s="592"/>
      <c r="AH44" s="592"/>
      <c r="AI44" s="592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2"/>
      <c r="BC44" s="592"/>
      <c r="BD44" s="592"/>
      <c r="BE44" s="592"/>
      <c r="BF44" s="592"/>
      <c r="BG44" s="592"/>
      <c r="BH44" s="592"/>
      <c r="BI44" s="592"/>
      <c r="BJ44" s="592"/>
      <c r="BK44" s="592"/>
      <c r="BL44" s="592"/>
      <c r="BM44" s="592"/>
      <c r="BN44" s="592"/>
      <c r="BO44" s="592"/>
      <c r="BP44" s="592"/>
      <c r="BQ44" s="592"/>
      <c r="BR44" s="592"/>
      <c r="BS44" s="592"/>
      <c r="BT44" s="592"/>
      <c r="BU44" s="592"/>
      <c r="BV44" s="592"/>
      <c r="BW44" s="592"/>
      <c r="BX44" s="592"/>
      <c r="BY44" s="592"/>
      <c r="BZ44" s="592"/>
      <c r="CA44" s="592"/>
      <c r="CB44" s="592"/>
      <c r="CC44" s="592"/>
      <c r="CD44" s="592"/>
      <c r="CE44" s="592"/>
      <c r="CF44" s="592"/>
      <c r="CG44" s="592"/>
      <c r="CH44" s="592"/>
      <c r="CI44" s="592"/>
      <c r="CJ44" s="592"/>
      <c r="CK44" s="592"/>
      <c r="CL44" s="592"/>
      <c r="CM44" s="592"/>
      <c r="CN44" s="592"/>
      <c r="CO44" s="592"/>
      <c r="CP44" s="592"/>
      <c r="CQ44" s="592"/>
      <c r="CR44" s="592"/>
      <c r="CS44" s="592"/>
      <c r="CT44" s="592"/>
      <c r="CU44" s="592"/>
      <c r="CV44" s="592"/>
      <c r="CW44" s="592"/>
      <c r="CX44" s="592"/>
      <c r="CY44" s="592"/>
      <c r="CZ44" s="592"/>
      <c r="DA44" s="592"/>
      <c r="DB44" s="592"/>
      <c r="DC44" s="592"/>
      <c r="DD44" s="592"/>
      <c r="DE44" s="592"/>
      <c r="DF44" s="592"/>
      <c r="DG44" s="592"/>
      <c r="DH44" s="592"/>
      <c r="DI44" s="592"/>
      <c r="DJ44" s="592"/>
      <c r="DK44" s="592"/>
      <c r="DL44" s="592"/>
      <c r="DM44" s="592"/>
      <c r="DN44" s="592"/>
      <c r="DO44" s="592"/>
      <c r="DP44" s="592"/>
      <c r="DQ44" s="592"/>
      <c r="DR44" s="592"/>
      <c r="DS44" s="592"/>
      <c r="DT44" s="592"/>
      <c r="DU44" s="592"/>
      <c r="DV44" s="592"/>
      <c r="DW44" s="592"/>
      <c r="DX44" s="592"/>
      <c r="DY44" s="592"/>
      <c r="DZ44" s="592"/>
      <c r="EA44" s="592"/>
      <c r="EB44" s="592"/>
      <c r="EC44" s="592"/>
      <c r="ED44" s="592"/>
      <c r="EE44" s="592"/>
      <c r="EF44" s="592"/>
      <c r="EG44" s="592"/>
      <c r="EH44" s="592"/>
      <c r="EI44" s="592"/>
      <c r="EJ44" s="592"/>
      <c r="EK44" s="592"/>
      <c r="EL44" s="592"/>
      <c r="EM44" s="592"/>
      <c r="EN44" s="592"/>
      <c r="EO44" s="592"/>
      <c r="EP44" s="592"/>
      <c r="EQ44" s="592"/>
      <c r="ER44" s="592"/>
      <c r="ES44" s="592"/>
      <c r="ET44" s="592"/>
      <c r="EU44" s="592"/>
      <c r="EV44" s="592"/>
      <c r="EW44" s="592"/>
      <c r="EX44" s="592"/>
      <c r="EY44" s="592"/>
      <c r="EZ44" s="592"/>
      <c r="FA44" s="592"/>
      <c r="FB44" s="592"/>
      <c r="FC44" s="592"/>
      <c r="FD44" s="592"/>
      <c r="FE44" s="592"/>
      <c r="FF44" s="592"/>
      <c r="FG44" s="592"/>
      <c r="FH44" s="592"/>
      <c r="FI44" s="592"/>
      <c r="FJ44" s="592"/>
      <c r="FK44" s="592"/>
      <c r="FL44" s="592"/>
      <c r="FM44" s="592"/>
      <c r="FN44" s="592"/>
      <c r="FO44" s="592"/>
      <c r="FP44" s="592"/>
      <c r="FQ44" s="592"/>
      <c r="FR44" s="592"/>
      <c r="FS44" s="592"/>
      <c r="FT44" s="592"/>
      <c r="FU44" s="592"/>
      <c r="FV44" s="592"/>
      <c r="FW44" s="592"/>
      <c r="FX44" s="592"/>
      <c r="FY44" s="592"/>
      <c r="FZ44" s="592"/>
      <c r="GA44" s="592"/>
      <c r="GB44" s="592"/>
      <c r="GC44" s="592"/>
      <c r="GD44" s="592"/>
      <c r="GE44" s="592"/>
      <c r="GF44" s="592"/>
      <c r="GG44" s="592"/>
      <c r="GH44" s="592"/>
      <c r="GI44" s="592"/>
      <c r="GJ44" s="592"/>
      <c r="GK44" s="592"/>
      <c r="GL44" s="592"/>
      <c r="GM44" s="592"/>
      <c r="GN44" s="592"/>
      <c r="GO44" s="592"/>
      <c r="GP44" s="592"/>
      <c r="GQ44" s="592"/>
      <c r="GR44" s="592"/>
      <c r="GS44" s="592"/>
      <c r="GT44" s="592"/>
      <c r="GU44" s="592"/>
      <c r="GV44" s="592"/>
      <c r="GW44" s="592"/>
      <c r="GX44" s="592"/>
      <c r="GY44" s="592"/>
      <c r="GZ44" s="592"/>
      <c r="HA44" s="592"/>
      <c r="HB44" s="592"/>
      <c r="HC44" s="592"/>
      <c r="HD44" s="592"/>
      <c r="HE44" s="592"/>
      <c r="HF44" s="592"/>
      <c r="HG44" s="592"/>
      <c r="HH44" s="592"/>
      <c r="HI44" s="592"/>
      <c r="HJ44" s="592"/>
      <c r="HK44" s="592"/>
      <c r="HL44" s="592"/>
      <c r="HM44" s="592"/>
      <c r="HN44" s="592"/>
      <c r="HO44" s="592"/>
      <c r="HP44" s="592"/>
      <c r="HQ44" s="592"/>
      <c r="HR44" s="592"/>
      <c r="HS44" s="592"/>
      <c r="HT44" s="592"/>
      <c r="HU44" s="592"/>
      <c r="HV44" s="592"/>
      <c r="HW44" s="592"/>
      <c r="HX44" s="592"/>
      <c r="HY44" s="592"/>
      <c r="HZ44" s="592"/>
      <c r="IA44" s="592"/>
      <c r="IB44" s="592"/>
      <c r="IC44" s="592"/>
      <c r="ID44" s="592"/>
      <c r="IE44" s="592"/>
      <c r="IF44" s="592"/>
      <c r="IG44" s="592"/>
      <c r="IH44" s="592"/>
      <c r="II44" s="592"/>
      <c r="IJ44" s="592"/>
      <c r="IK44" s="592"/>
      <c r="IL44" s="592"/>
      <c r="IM44" s="592"/>
      <c r="IN44" s="592"/>
      <c r="IO44" s="592"/>
      <c r="IP44" s="592"/>
      <c r="IQ44" s="592"/>
      <c r="IR44" s="592"/>
      <c r="IS44" s="592"/>
      <c r="IT44" s="592"/>
      <c r="IU44" s="592"/>
      <c r="IV44" s="592"/>
    </row>
    <row r="45" spans="1:256" s="593" customFormat="1" ht="15">
      <c r="A45" s="617" t="s">
        <v>353</v>
      </c>
      <c r="B45" s="618" t="s">
        <v>354</v>
      </c>
      <c r="C45" s="609">
        <v>4866</v>
      </c>
      <c r="D45" s="619">
        <v>4800</v>
      </c>
      <c r="E45" s="609">
        <v>1479</v>
      </c>
      <c r="F45" s="619">
        <v>1500</v>
      </c>
      <c r="G45" s="611">
        <f t="shared" si="0"/>
        <v>6345</v>
      </c>
      <c r="H45" s="612">
        <f t="shared" si="0"/>
        <v>6300</v>
      </c>
      <c r="I45" s="592"/>
      <c r="J45" s="592"/>
      <c r="K45" s="592"/>
      <c r="L45" s="592"/>
      <c r="M45" s="592"/>
      <c r="N45" s="592"/>
      <c r="O45" s="592"/>
      <c r="P45" s="592"/>
      <c r="Q45" s="592"/>
      <c r="R45" s="592"/>
      <c r="S45" s="592"/>
      <c r="T45" s="592"/>
      <c r="U45" s="592"/>
      <c r="V45" s="592"/>
      <c r="W45" s="592"/>
      <c r="X45" s="592"/>
      <c r="Y45" s="592"/>
      <c r="Z45" s="592"/>
      <c r="AA45" s="592"/>
      <c r="AB45" s="592"/>
      <c r="AC45" s="592"/>
      <c r="AD45" s="592"/>
      <c r="AE45" s="592"/>
      <c r="AF45" s="592"/>
      <c r="AG45" s="592"/>
      <c r="AH45" s="592"/>
      <c r="AI45" s="592"/>
      <c r="AJ45" s="592"/>
      <c r="AK45" s="592"/>
      <c r="AL45" s="592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2"/>
      <c r="AX45" s="592"/>
      <c r="AY45" s="592"/>
      <c r="AZ45" s="592"/>
      <c r="BA45" s="592"/>
      <c r="BB45" s="592"/>
      <c r="BC45" s="592"/>
      <c r="BD45" s="592"/>
      <c r="BE45" s="592"/>
      <c r="BF45" s="592"/>
      <c r="BG45" s="592"/>
      <c r="BH45" s="592"/>
      <c r="BI45" s="592"/>
      <c r="BJ45" s="592"/>
      <c r="BK45" s="592"/>
      <c r="BL45" s="592"/>
      <c r="BM45" s="592"/>
      <c r="BN45" s="592"/>
      <c r="BO45" s="592"/>
      <c r="BP45" s="592"/>
      <c r="BQ45" s="592"/>
      <c r="BR45" s="592"/>
      <c r="BS45" s="592"/>
      <c r="BT45" s="592"/>
      <c r="BU45" s="592"/>
      <c r="BV45" s="592"/>
      <c r="BW45" s="592"/>
      <c r="BX45" s="592"/>
      <c r="BY45" s="592"/>
      <c r="BZ45" s="592"/>
      <c r="CA45" s="592"/>
      <c r="CB45" s="592"/>
      <c r="CC45" s="592"/>
      <c r="CD45" s="592"/>
      <c r="CE45" s="592"/>
      <c r="CF45" s="592"/>
      <c r="CG45" s="592"/>
      <c r="CH45" s="592"/>
      <c r="CI45" s="592"/>
      <c r="CJ45" s="592"/>
      <c r="CK45" s="592"/>
      <c r="CL45" s="592"/>
      <c r="CM45" s="592"/>
      <c r="CN45" s="592"/>
      <c r="CO45" s="592"/>
      <c r="CP45" s="592"/>
      <c r="CQ45" s="592"/>
      <c r="CR45" s="592"/>
      <c r="CS45" s="592"/>
      <c r="CT45" s="592"/>
      <c r="CU45" s="592"/>
      <c r="CV45" s="592"/>
      <c r="CW45" s="592"/>
      <c r="CX45" s="592"/>
      <c r="CY45" s="592"/>
      <c r="CZ45" s="592"/>
      <c r="DA45" s="592"/>
      <c r="DB45" s="592"/>
      <c r="DC45" s="592"/>
      <c r="DD45" s="592"/>
      <c r="DE45" s="592"/>
      <c r="DF45" s="592"/>
      <c r="DG45" s="592"/>
      <c r="DH45" s="592"/>
      <c r="DI45" s="592"/>
      <c r="DJ45" s="592"/>
      <c r="DK45" s="592"/>
      <c r="DL45" s="592"/>
      <c r="DM45" s="592"/>
      <c r="DN45" s="592"/>
      <c r="DO45" s="592"/>
      <c r="DP45" s="592"/>
      <c r="DQ45" s="592"/>
      <c r="DR45" s="592"/>
      <c r="DS45" s="592"/>
      <c r="DT45" s="592"/>
      <c r="DU45" s="592"/>
      <c r="DV45" s="592"/>
      <c r="DW45" s="592"/>
      <c r="DX45" s="592"/>
      <c r="DY45" s="592"/>
      <c r="DZ45" s="592"/>
      <c r="EA45" s="592"/>
      <c r="EB45" s="592"/>
      <c r="EC45" s="592"/>
      <c r="ED45" s="592"/>
      <c r="EE45" s="592"/>
      <c r="EF45" s="592"/>
      <c r="EG45" s="592"/>
      <c r="EH45" s="592"/>
      <c r="EI45" s="592"/>
      <c r="EJ45" s="592"/>
      <c r="EK45" s="592"/>
      <c r="EL45" s="592"/>
      <c r="EM45" s="592"/>
      <c r="EN45" s="592"/>
      <c r="EO45" s="592"/>
      <c r="EP45" s="592"/>
      <c r="EQ45" s="592"/>
      <c r="ER45" s="592"/>
      <c r="ES45" s="592"/>
      <c r="ET45" s="592"/>
      <c r="EU45" s="592"/>
      <c r="EV45" s="592"/>
      <c r="EW45" s="592"/>
      <c r="EX45" s="592"/>
      <c r="EY45" s="592"/>
      <c r="EZ45" s="592"/>
      <c r="FA45" s="592"/>
      <c r="FB45" s="592"/>
      <c r="FC45" s="592"/>
      <c r="FD45" s="592"/>
      <c r="FE45" s="592"/>
      <c r="FF45" s="592"/>
      <c r="FG45" s="592"/>
      <c r="FH45" s="592"/>
      <c r="FI45" s="592"/>
      <c r="FJ45" s="592"/>
      <c r="FK45" s="592"/>
      <c r="FL45" s="592"/>
      <c r="FM45" s="592"/>
      <c r="FN45" s="592"/>
      <c r="FO45" s="592"/>
      <c r="FP45" s="592"/>
      <c r="FQ45" s="592"/>
      <c r="FR45" s="592"/>
      <c r="FS45" s="592"/>
      <c r="FT45" s="592"/>
      <c r="FU45" s="592"/>
      <c r="FV45" s="592"/>
      <c r="FW45" s="592"/>
      <c r="FX45" s="592"/>
      <c r="FY45" s="592"/>
      <c r="FZ45" s="592"/>
      <c r="GA45" s="592"/>
      <c r="GB45" s="592"/>
      <c r="GC45" s="592"/>
      <c r="GD45" s="592"/>
      <c r="GE45" s="592"/>
      <c r="GF45" s="592"/>
      <c r="GG45" s="592"/>
      <c r="GH45" s="592"/>
      <c r="GI45" s="592"/>
      <c r="GJ45" s="592"/>
      <c r="GK45" s="592"/>
      <c r="GL45" s="592"/>
      <c r="GM45" s="592"/>
      <c r="GN45" s="592"/>
      <c r="GO45" s="592"/>
      <c r="GP45" s="592"/>
      <c r="GQ45" s="592"/>
      <c r="GR45" s="592"/>
      <c r="GS45" s="592"/>
      <c r="GT45" s="592"/>
      <c r="GU45" s="592"/>
      <c r="GV45" s="592"/>
      <c r="GW45" s="592"/>
      <c r="GX45" s="592"/>
      <c r="GY45" s="592"/>
      <c r="GZ45" s="592"/>
      <c r="HA45" s="592"/>
      <c r="HB45" s="592"/>
      <c r="HC45" s="592"/>
      <c r="HD45" s="592"/>
      <c r="HE45" s="592"/>
      <c r="HF45" s="592"/>
      <c r="HG45" s="592"/>
      <c r="HH45" s="592"/>
      <c r="HI45" s="592"/>
      <c r="HJ45" s="592"/>
      <c r="HK45" s="592"/>
      <c r="HL45" s="592"/>
      <c r="HM45" s="592"/>
      <c r="HN45" s="592"/>
      <c r="HO45" s="592"/>
      <c r="HP45" s="592"/>
      <c r="HQ45" s="592"/>
      <c r="HR45" s="592"/>
      <c r="HS45" s="592"/>
      <c r="HT45" s="592"/>
      <c r="HU45" s="592"/>
      <c r="HV45" s="592"/>
      <c r="HW45" s="592"/>
      <c r="HX45" s="592"/>
      <c r="HY45" s="592"/>
      <c r="HZ45" s="592"/>
      <c r="IA45" s="592"/>
      <c r="IB45" s="592"/>
      <c r="IC45" s="592"/>
      <c r="ID45" s="592"/>
      <c r="IE45" s="592"/>
      <c r="IF45" s="592"/>
      <c r="IG45" s="592"/>
      <c r="IH45" s="592"/>
      <c r="II45" s="592"/>
      <c r="IJ45" s="592"/>
      <c r="IK45" s="592"/>
      <c r="IL45" s="592"/>
      <c r="IM45" s="592"/>
      <c r="IN45" s="592"/>
      <c r="IO45" s="592"/>
      <c r="IP45" s="592"/>
      <c r="IQ45" s="592"/>
      <c r="IR45" s="592"/>
      <c r="IS45" s="592"/>
      <c r="IT45" s="592"/>
      <c r="IU45" s="592"/>
      <c r="IV45" s="592"/>
    </row>
    <row r="46" spans="1:256" s="593" customFormat="1" ht="15">
      <c r="A46" s="617" t="s">
        <v>355</v>
      </c>
      <c r="B46" s="618" t="s">
        <v>356</v>
      </c>
      <c r="C46" s="609">
        <v>6222</v>
      </c>
      <c r="D46" s="619">
        <v>6000</v>
      </c>
      <c r="E46" s="609">
        <v>3236</v>
      </c>
      <c r="F46" s="619">
        <v>3100</v>
      </c>
      <c r="G46" s="611">
        <f t="shared" si="0"/>
        <v>9458</v>
      </c>
      <c r="H46" s="612">
        <f t="shared" si="0"/>
        <v>9100</v>
      </c>
      <c r="I46" s="592"/>
      <c r="J46" s="592"/>
      <c r="K46" s="592"/>
      <c r="L46" s="592"/>
      <c r="M46" s="592"/>
      <c r="N46" s="592"/>
      <c r="O46" s="592"/>
      <c r="P46" s="592"/>
      <c r="Q46" s="592"/>
      <c r="R46" s="592"/>
      <c r="S46" s="592"/>
      <c r="T46" s="592"/>
      <c r="U46" s="592"/>
      <c r="V46" s="592"/>
      <c r="W46" s="592"/>
      <c r="X46" s="592"/>
      <c r="Y46" s="592"/>
      <c r="Z46" s="592"/>
      <c r="AA46" s="592"/>
      <c r="AB46" s="592"/>
      <c r="AC46" s="592"/>
      <c r="AD46" s="592"/>
      <c r="AE46" s="592"/>
      <c r="AF46" s="592"/>
      <c r="AG46" s="592"/>
      <c r="AH46" s="592"/>
      <c r="AI46" s="592"/>
      <c r="AJ46" s="592"/>
      <c r="AK46" s="592"/>
      <c r="AL46" s="592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2"/>
      <c r="BC46" s="592"/>
      <c r="BD46" s="592"/>
      <c r="BE46" s="592"/>
      <c r="BF46" s="592"/>
      <c r="BG46" s="592"/>
      <c r="BH46" s="592"/>
      <c r="BI46" s="592"/>
      <c r="BJ46" s="592"/>
      <c r="BK46" s="592"/>
      <c r="BL46" s="592"/>
      <c r="BM46" s="592"/>
      <c r="BN46" s="592"/>
      <c r="BO46" s="592"/>
      <c r="BP46" s="592"/>
      <c r="BQ46" s="592"/>
      <c r="BR46" s="592"/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2"/>
      <c r="CD46" s="592"/>
      <c r="CE46" s="592"/>
      <c r="CF46" s="592"/>
      <c r="CG46" s="592"/>
      <c r="CH46" s="592"/>
      <c r="CI46" s="592"/>
      <c r="CJ46" s="592"/>
      <c r="CK46" s="592"/>
      <c r="CL46" s="592"/>
      <c r="CM46" s="592"/>
      <c r="CN46" s="592"/>
      <c r="CO46" s="592"/>
      <c r="CP46" s="592"/>
      <c r="CQ46" s="592"/>
      <c r="CR46" s="592"/>
      <c r="CS46" s="592"/>
      <c r="CT46" s="592"/>
      <c r="CU46" s="592"/>
      <c r="CV46" s="592"/>
      <c r="CW46" s="592"/>
      <c r="CX46" s="592"/>
      <c r="CY46" s="592"/>
      <c r="CZ46" s="592"/>
      <c r="DA46" s="592"/>
      <c r="DB46" s="592"/>
      <c r="DC46" s="592"/>
      <c r="DD46" s="592"/>
      <c r="DE46" s="592"/>
      <c r="DF46" s="592"/>
      <c r="DG46" s="592"/>
      <c r="DH46" s="592"/>
      <c r="DI46" s="592"/>
      <c r="DJ46" s="592"/>
      <c r="DK46" s="592"/>
      <c r="DL46" s="592"/>
      <c r="DM46" s="592"/>
      <c r="DN46" s="592"/>
      <c r="DO46" s="592"/>
      <c r="DP46" s="592"/>
      <c r="DQ46" s="592"/>
      <c r="DR46" s="592"/>
      <c r="DS46" s="592"/>
      <c r="DT46" s="592"/>
      <c r="DU46" s="592"/>
      <c r="DV46" s="592"/>
      <c r="DW46" s="592"/>
      <c r="DX46" s="592"/>
      <c r="DY46" s="592"/>
      <c r="DZ46" s="592"/>
      <c r="EA46" s="592"/>
      <c r="EB46" s="592"/>
      <c r="EC46" s="592"/>
      <c r="ED46" s="592"/>
      <c r="EE46" s="592"/>
      <c r="EF46" s="592"/>
      <c r="EG46" s="592"/>
      <c r="EH46" s="592"/>
      <c r="EI46" s="592"/>
      <c r="EJ46" s="592"/>
      <c r="EK46" s="592"/>
      <c r="EL46" s="592"/>
      <c r="EM46" s="592"/>
      <c r="EN46" s="592"/>
      <c r="EO46" s="592"/>
      <c r="EP46" s="592"/>
      <c r="EQ46" s="592"/>
      <c r="ER46" s="592"/>
      <c r="ES46" s="592"/>
      <c r="ET46" s="592"/>
      <c r="EU46" s="592"/>
      <c r="EV46" s="592"/>
      <c r="EW46" s="592"/>
      <c r="EX46" s="592"/>
      <c r="EY46" s="592"/>
      <c r="EZ46" s="592"/>
      <c r="FA46" s="592"/>
      <c r="FB46" s="592"/>
      <c r="FC46" s="592"/>
      <c r="FD46" s="592"/>
      <c r="FE46" s="592"/>
      <c r="FF46" s="592"/>
      <c r="FG46" s="592"/>
      <c r="FH46" s="592"/>
      <c r="FI46" s="592"/>
      <c r="FJ46" s="592"/>
      <c r="FK46" s="592"/>
      <c r="FL46" s="592"/>
      <c r="FM46" s="592"/>
      <c r="FN46" s="592"/>
      <c r="FO46" s="592"/>
      <c r="FP46" s="592"/>
      <c r="FQ46" s="592"/>
      <c r="FR46" s="592"/>
      <c r="FS46" s="592"/>
      <c r="FT46" s="592"/>
      <c r="FU46" s="592"/>
      <c r="FV46" s="592"/>
      <c r="FW46" s="592"/>
      <c r="FX46" s="592"/>
      <c r="FY46" s="592"/>
      <c r="FZ46" s="592"/>
      <c r="GA46" s="592"/>
      <c r="GB46" s="592"/>
      <c r="GC46" s="592"/>
      <c r="GD46" s="592"/>
      <c r="GE46" s="592"/>
      <c r="GF46" s="592"/>
      <c r="GG46" s="592"/>
      <c r="GH46" s="592"/>
      <c r="GI46" s="592"/>
      <c r="GJ46" s="592"/>
      <c r="GK46" s="592"/>
      <c r="GL46" s="592"/>
      <c r="GM46" s="592"/>
      <c r="GN46" s="592"/>
      <c r="GO46" s="592"/>
      <c r="GP46" s="592"/>
      <c r="GQ46" s="592"/>
      <c r="GR46" s="592"/>
      <c r="GS46" s="592"/>
      <c r="GT46" s="592"/>
      <c r="GU46" s="592"/>
      <c r="GV46" s="592"/>
      <c r="GW46" s="592"/>
      <c r="GX46" s="592"/>
      <c r="GY46" s="592"/>
      <c r="GZ46" s="592"/>
      <c r="HA46" s="592"/>
      <c r="HB46" s="592"/>
      <c r="HC46" s="592"/>
      <c r="HD46" s="592"/>
      <c r="HE46" s="592"/>
      <c r="HF46" s="592"/>
      <c r="HG46" s="592"/>
      <c r="HH46" s="592"/>
      <c r="HI46" s="592"/>
      <c r="HJ46" s="592"/>
      <c r="HK46" s="592"/>
      <c r="HL46" s="592"/>
      <c r="HM46" s="592"/>
      <c r="HN46" s="592"/>
      <c r="HO46" s="592"/>
      <c r="HP46" s="592"/>
      <c r="HQ46" s="592"/>
      <c r="HR46" s="592"/>
      <c r="HS46" s="592"/>
      <c r="HT46" s="592"/>
      <c r="HU46" s="592"/>
      <c r="HV46" s="592"/>
      <c r="HW46" s="592"/>
      <c r="HX46" s="592"/>
      <c r="HY46" s="592"/>
      <c r="HZ46" s="592"/>
      <c r="IA46" s="592"/>
      <c r="IB46" s="592"/>
      <c r="IC46" s="592"/>
      <c r="ID46" s="592"/>
      <c r="IE46" s="592"/>
      <c r="IF46" s="592"/>
      <c r="IG46" s="592"/>
      <c r="IH46" s="592"/>
      <c r="II46" s="592"/>
      <c r="IJ46" s="592"/>
      <c r="IK46" s="592"/>
      <c r="IL46" s="592"/>
      <c r="IM46" s="592"/>
      <c r="IN46" s="592"/>
      <c r="IO46" s="592"/>
      <c r="IP46" s="592"/>
      <c r="IQ46" s="592"/>
      <c r="IR46" s="592"/>
      <c r="IS46" s="592"/>
      <c r="IT46" s="592"/>
      <c r="IU46" s="592"/>
      <c r="IV46" s="592"/>
    </row>
    <row r="47" spans="1:256" s="593" customFormat="1" ht="15">
      <c r="A47" s="617" t="s">
        <v>357</v>
      </c>
      <c r="B47" s="618" t="s">
        <v>358</v>
      </c>
      <c r="C47" s="609">
        <v>6815</v>
      </c>
      <c r="D47" s="619">
        <v>6800</v>
      </c>
      <c r="E47" s="609">
        <v>3177</v>
      </c>
      <c r="F47" s="619">
        <v>3100</v>
      </c>
      <c r="G47" s="611">
        <f t="shared" si="0"/>
        <v>9992</v>
      </c>
      <c r="H47" s="612">
        <f t="shared" si="0"/>
        <v>9900</v>
      </c>
      <c r="I47" s="592"/>
      <c r="J47" s="592"/>
      <c r="K47" s="592"/>
      <c r="L47" s="592"/>
      <c r="M47" s="592"/>
      <c r="N47" s="592"/>
      <c r="O47" s="592"/>
      <c r="P47" s="592"/>
      <c r="Q47" s="592"/>
      <c r="R47" s="592"/>
      <c r="S47" s="592"/>
      <c r="T47" s="592"/>
      <c r="U47" s="592"/>
      <c r="V47" s="592"/>
      <c r="W47" s="592"/>
      <c r="X47" s="592"/>
      <c r="Y47" s="592"/>
      <c r="Z47" s="592"/>
      <c r="AA47" s="592"/>
      <c r="AB47" s="592"/>
      <c r="AC47" s="592"/>
      <c r="AD47" s="592"/>
      <c r="AE47" s="592"/>
      <c r="AF47" s="592"/>
      <c r="AG47" s="592"/>
      <c r="AH47" s="592"/>
      <c r="AI47" s="592"/>
      <c r="AJ47" s="592"/>
      <c r="AK47" s="592"/>
      <c r="AL47" s="592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2"/>
      <c r="BC47" s="592"/>
      <c r="BD47" s="592"/>
      <c r="BE47" s="592"/>
      <c r="BF47" s="592"/>
      <c r="BG47" s="592"/>
      <c r="BH47" s="592"/>
      <c r="BI47" s="592"/>
      <c r="BJ47" s="592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2"/>
      <c r="CD47" s="592"/>
      <c r="CE47" s="592"/>
      <c r="CF47" s="592"/>
      <c r="CG47" s="592"/>
      <c r="CH47" s="592"/>
      <c r="CI47" s="592"/>
      <c r="CJ47" s="592"/>
      <c r="CK47" s="592"/>
      <c r="CL47" s="592"/>
      <c r="CM47" s="592"/>
      <c r="CN47" s="592"/>
      <c r="CO47" s="592"/>
      <c r="CP47" s="592"/>
      <c r="CQ47" s="592"/>
      <c r="CR47" s="592"/>
      <c r="CS47" s="592"/>
      <c r="CT47" s="592"/>
      <c r="CU47" s="592"/>
      <c r="CV47" s="592"/>
      <c r="CW47" s="592"/>
      <c r="CX47" s="592"/>
      <c r="CY47" s="592"/>
      <c r="CZ47" s="592"/>
      <c r="DA47" s="592"/>
      <c r="DB47" s="592"/>
      <c r="DC47" s="592"/>
      <c r="DD47" s="592"/>
      <c r="DE47" s="592"/>
      <c r="DF47" s="592"/>
      <c r="DG47" s="592"/>
      <c r="DH47" s="592"/>
      <c r="DI47" s="592"/>
      <c r="DJ47" s="592"/>
      <c r="DK47" s="592"/>
      <c r="DL47" s="592"/>
      <c r="DM47" s="592"/>
      <c r="DN47" s="592"/>
      <c r="DO47" s="592"/>
      <c r="DP47" s="592"/>
      <c r="DQ47" s="592"/>
      <c r="DR47" s="592"/>
      <c r="DS47" s="592"/>
      <c r="DT47" s="592"/>
      <c r="DU47" s="592"/>
      <c r="DV47" s="592"/>
      <c r="DW47" s="592"/>
      <c r="DX47" s="592"/>
      <c r="DY47" s="592"/>
      <c r="DZ47" s="592"/>
      <c r="EA47" s="592"/>
      <c r="EB47" s="592"/>
      <c r="EC47" s="592"/>
      <c r="ED47" s="592"/>
      <c r="EE47" s="592"/>
      <c r="EF47" s="592"/>
      <c r="EG47" s="592"/>
      <c r="EH47" s="592"/>
      <c r="EI47" s="592"/>
      <c r="EJ47" s="592"/>
      <c r="EK47" s="592"/>
      <c r="EL47" s="592"/>
      <c r="EM47" s="592"/>
      <c r="EN47" s="592"/>
      <c r="EO47" s="592"/>
      <c r="EP47" s="592"/>
      <c r="EQ47" s="592"/>
      <c r="ER47" s="592"/>
      <c r="ES47" s="592"/>
      <c r="ET47" s="592"/>
      <c r="EU47" s="592"/>
      <c r="EV47" s="592"/>
      <c r="EW47" s="592"/>
      <c r="EX47" s="592"/>
      <c r="EY47" s="592"/>
      <c r="EZ47" s="592"/>
      <c r="FA47" s="592"/>
      <c r="FB47" s="592"/>
      <c r="FC47" s="592"/>
      <c r="FD47" s="592"/>
      <c r="FE47" s="592"/>
      <c r="FF47" s="592"/>
      <c r="FG47" s="592"/>
      <c r="FH47" s="592"/>
      <c r="FI47" s="592"/>
      <c r="FJ47" s="592"/>
      <c r="FK47" s="592"/>
      <c r="FL47" s="592"/>
      <c r="FM47" s="592"/>
      <c r="FN47" s="592"/>
      <c r="FO47" s="592"/>
      <c r="FP47" s="592"/>
      <c r="FQ47" s="592"/>
      <c r="FR47" s="592"/>
      <c r="FS47" s="592"/>
      <c r="FT47" s="592"/>
      <c r="FU47" s="592"/>
      <c r="FV47" s="592"/>
      <c r="FW47" s="592"/>
      <c r="FX47" s="592"/>
      <c r="FY47" s="592"/>
      <c r="FZ47" s="592"/>
      <c r="GA47" s="592"/>
      <c r="GB47" s="592"/>
      <c r="GC47" s="592"/>
      <c r="GD47" s="592"/>
      <c r="GE47" s="592"/>
      <c r="GF47" s="592"/>
      <c r="GG47" s="592"/>
      <c r="GH47" s="592"/>
      <c r="GI47" s="592"/>
      <c r="GJ47" s="592"/>
      <c r="GK47" s="592"/>
      <c r="GL47" s="592"/>
      <c r="GM47" s="592"/>
      <c r="GN47" s="592"/>
      <c r="GO47" s="592"/>
      <c r="GP47" s="592"/>
      <c r="GQ47" s="592"/>
      <c r="GR47" s="592"/>
      <c r="GS47" s="592"/>
      <c r="GT47" s="592"/>
      <c r="GU47" s="592"/>
      <c r="GV47" s="592"/>
      <c r="GW47" s="592"/>
      <c r="GX47" s="592"/>
      <c r="GY47" s="592"/>
      <c r="GZ47" s="592"/>
      <c r="HA47" s="592"/>
      <c r="HB47" s="592"/>
      <c r="HC47" s="592"/>
      <c r="HD47" s="592"/>
      <c r="HE47" s="592"/>
      <c r="HF47" s="592"/>
      <c r="HG47" s="592"/>
      <c r="HH47" s="592"/>
      <c r="HI47" s="592"/>
      <c r="HJ47" s="592"/>
      <c r="HK47" s="592"/>
      <c r="HL47" s="592"/>
      <c r="HM47" s="592"/>
      <c r="HN47" s="592"/>
      <c r="HO47" s="592"/>
      <c r="HP47" s="592"/>
      <c r="HQ47" s="592"/>
      <c r="HR47" s="592"/>
      <c r="HS47" s="592"/>
      <c r="HT47" s="592"/>
      <c r="HU47" s="592"/>
      <c r="HV47" s="592"/>
      <c r="HW47" s="592"/>
      <c r="HX47" s="592"/>
      <c r="HY47" s="592"/>
      <c r="HZ47" s="592"/>
      <c r="IA47" s="592"/>
      <c r="IB47" s="592"/>
      <c r="IC47" s="592"/>
      <c r="ID47" s="592"/>
      <c r="IE47" s="592"/>
      <c r="IF47" s="592"/>
      <c r="IG47" s="592"/>
      <c r="IH47" s="592"/>
      <c r="II47" s="592"/>
      <c r="IJ47" s="592"/>
      <c r="IK47" s="592"/>
      <c r="IL47" s="592"/>
      <c r="IM47" s="592"/>
      <c r="IN47" s="592"/>
      <c r="IO47" s="592"/>
      <c r="IP47" s="592"/>
      <c r="IQ47" s="592"/>
      <c r="IR47" s="592"/>
      <c r="IS47" s="592"/>
      <c r="IT47" s="592"/>
      <c r="IU47" s="592"/>
      <c r="IV47" s="592"/>
    </row>
    <row r="48" spans="1:256" s="593" customFormat="1" ht="15">
      <c r="A48" s="617" t="s">
        <v>359</v>
      </c>
      <c r="B48" s="618" t="s">
        <v>360</v>
      </c>
      <c r="C48" s="609">
        <v>35305</v>
      </c>
      <c r="D48" s="619">
        <v>35000</v>
      </c>
      <c r="E48" s="609">
        <v>2338</v>
      </c>
      <c r="F48" s="619">
        <v>2500</v>
      </c>
      <c r="G48" s="611">
        <f t="shared" si="0"/>
        <v>37643</v>
      </c>
      <c r="H48" s="612">
        <f t="shared" si="0"/>
        <v>37500</v>
      </c>
      <c r="I48" s="592"/>
      <c r="J48" s="592"/>
      <c r="K48" s="592"/>
      <c r="L48" s="592"/>
      <c r="M48" s="592"/>
      <c r="N48" s="592"/>
      <c r="O48" s="592"/>
      <c r="P48" s="592"/>
      <c r="Q48" s="592"/>
      <c r="R48" s="592"/>
      <c r="S48" s="592"/>
      <c r="T48" s="592"/>
      <c r="U48" s="592"/>
      <c r="V48" s="592"/>
      <c r="W48" s="592"/>
      <c r="X48" s="592"/>
      <c r="Y48" s="592"/>
      <c r="Z48" s="592"/>
      <c r="AA48" s="592"/>
      <c r="AB48" s="592"/>
      <c r="AC48" s="592"/>
      <c r="AD48" s="592"/>
      <c r="AE48" s="592"/>
      <c r="AF48" s="592"/>
      <c r="AG48" s="592"/>
      <c r="AH48" s="592"/>
      <c r="AI48" s="592"/>
      <c r="AJ48" s="592"/>
      <c r="AK48" s="592"/>
      <c r="AL48" s="592"/>
      <c r="AM48" s="592"/>
      <c r="AN48" s="592"/>
      <c r="AO48" s="592"/>
      <c r="AP48" s="592"/>
      <c r="AQ48" s="592"/>
      <c r="AR48" s="592"/>
      <c r="AS48" s="592"/>
      <c r="AT48" s="592"/>
      <c r="AU48" s="592"/>
      <c r="AV48" s="592"/>
      <c r="AW48" s="592"/>
      <c r="AX48" s="592"/>
      <c r="AY48" s="592"/>
      <c r="AZ48" s="592"/>
      <c r="BA48" s="592"/>
      <c r="BB48" s="592"/>
      <c r="BC48" s="592"/>
      <c r="BD48" s="592"/>
      <c r="BE48" s="592"/>
      <c r="BF48" s="592"/>
      <c r="BG48" s="592"/>
      <c r="BH48" s="592"/>
      <c r="BI48" s="592"/>
      <c r="BJ48" s="592"/>
      <c r="BK48" s="592"/>
      <c r="BL48" s="592"/>
      <c r="BM48" s="592"/>
      <c r="BN48" s="592"/>
      <c r="BO48" s="592"/>
      <c r="BP48" s="592"/>
      <c r="BQ48" s="592"/>
      <c r="BR48" s="592"/>
      <c r="BS48" s="592"/>
      <c r="BT48" s="592"/>
      <c r="BU48" s="592"/>
      <c r="BV48" s="592"/>
      <c r="BW48" s="592"/>
      <c r="BX48" s="592"/>
      <c r="BY48" s="592"/>
      <c r="BZ48" s="592"/>
      <c r="CA48" s="592"/>
      <c r="CB48" s="592"/>
      <c r="CC48" s="592"/>
      <c r="CD48" s="592"/>
      <c r="CE48" s="592"/>
      <c r="CF48" s="592"/>
      <c r="CG48" s="592"/>
      <c r="CH48" s="592"/>
      <c r="CI48" s="592"/>
      <c r="CJ48" s="592"/>
      <c r="CK48" s="592"/>
      <c r="CL48" s="592"/>
      <c r="CM48" s="592"/>
      <c r="CN48" s="592"/>
      <c r="CO48" s="592"/>
      <c r="CP48" s="592"/>
      <c r="CQ48" s="592"/>
      <c r="CR48" s="592"/>
      <c r="CS48" s="592"/>
      <c r="CT48" s="592"/>
      <c r="CU48" s="592"/>
      <c r="CV48" s="592"/>
      <c r="CW48" s="592"/>
      <c r="CX48" s="592"/>
      <c r="CY48" s="592"/>
      <c r="CZ48" s="592"/>
      <c r="DA48" s="592"/>
      <c r="DB48" s="592"/>
      <c r="DC48" s="592"/>
      <c r="DD48" s="592"/>
      <c r="DE48" s="592"/>
      <c r="DF48" s="592"/>
      <c r="DG48" s="592"/>
      <c r="DH48" s="592"/>
      <c r="DI48" s="592"/>
      <c r="DJ48" s="592"/>
      <c r="DK48" s="592"/>
      <c r="DL48" s="592"/>
      <c r="DM48" s="592"/>
      <c r="DN48" s="592"/>
      <c r="DO48" s="592"/>
      <c r="DP48" s="592"/>
      <c r="DQ48" s="592"/>
      <c r="DR48" s="592"/>
      <c r="DS48" s="592"/>
      <c r="DT48" s="592"/>
      <c r="DU48" s="592"/>
      <c r="DV48" s="592"/>
      <c r="DW48" s="592"/>
      <c r="DX48" s="592"/>
      <c r="DY48" s="592"/>
      <c r="DZ48" s="592"/>
      <c r="EA48" s="592"/>
      <c r="EB48" s="592"/>
      <c r="EC48" s="592"/>
      <c r="ED48" s="592"/>
      <c r="EE48" s="592"/>
      <c r="EF48" s="592"/>
      <c r="EG48" s="592"/>
      <c r="EH48" s="592"/>
      <c r="EI48" s="592"/>
      <c r="EJ48" s="592"/>
      <c r="EK48" s="592"/>
      <c r="EL48" s="592"/>
      <c r="EM48" s="592"/>
      <c r="EN48" s="592"/>
      <c r="EO48" s="592"/>
      <c r="EP48" s="592"/>
      <c r="EQ48" s="592"/>
      <c r="ER48" s="592"/>
      <c r="ES48" s="592"/>
      <c r="ET48" s="592"/>
      <c r="EU48" s="592"/>
      <c r="EV48" s="592"/>
      <c r="EW48" s="592"/>
      <c r="EX48" s="592"/>
      <c r="EY48" s="592"/>
      <c r="EZ48" s="592"/>
      <c r="FA48" s="592"/>
      <c r="FB48" s="592"/>
      <c r="FC48" s="592"/>
      <c r="FD48" s="592"/>
      <c r="FE48" s="592"/>
      <c r="FF48" s="592"/>
      <c r="FG48" s="592"/>
      <c r="FH48" s="592"/>
      <c r="FI48" s="592"/>
      <c r="FJ48" s="592"/>
      <c r="FK48" s="592"/>
      <c r="FL48" s="592"/>
      <c r="FM48" s="592"/>
      <c r="FN48" s="592"/>
      <c r="FO48" s="592"/>
      <c r="FP48" s="592"/>
      <c r="FQ48" s="592"/>
      <c r="FR48" s="592"/>
      <c r="FS48" s="592"/>
      <c r="FT48" s="592"/>
      <c r="FU48" s="592"/>
      <c r="FV48" s="592"/>
      <c r="FW48" s="592"/>
      <c r="FX48" s="592"/>
      <c r="FY48" s="592"/>
      <c r="FZ48" s="592"/>
      <c r="GA48" s="592"/>
      <c r="GB48" s="592"/>
      <c r="GC48" s="592"/>
      <c r="GD48" s="592"/>
      <c r="GE48" s="592"/>
      <c r="GF48" s="592"/>
      <c r="GG48" s="592"/>
      <c r="GH48" s="592"/>
      <c r="GI48" s="592"/>
      <c r="GJ48" s="592"/>
      <c r="GK48" s="592"/>
      <c r="GL48" s="592"/>
      <c r="GM48" s="592"/>
      <c r="GN48" s="592"/>
      <c r="GO48" s="592"/>
      <c r="GP48" s="592"/>
      <c r="GQ48" s="592"/>
      <c r="GR48" s="592"/>
      <c r="GS48" s="592"/>
      <c r="GT48" s="592"/>
      <c r="GU48" s="592"/>
      <c r="GV48" s="592"/>
      <c r="GW48" s="592"/>
      <c r="GX48" s="592"/>
      <c r="GY48" s="592"/>
      <c r="GZ48" s="592"/>
      <c r="HA48" s="592"/>
      <c r="HB48" s="592"/>
      <c r="HC48" s="592"/>
      <c r="HD48" s="592"/>
      <c r="HE48" s="592"/>
      <c r="HF48" s="592"/>
      <c r="HG48" s="592"/>
      <c r="HH48" s="592"/>
      <c r="HI48" s="592"/>
      <c r="HJ48" s="592"/>
      <c r="HK48" s="592"/>
      <c r="HL48" s="592"/>
      <c r="HM48" s="592"/>
      <c r="HN48" s="592"/>
      <c r="HO48" s="592"/>
      <c r="HP48" s="592"/>
      <c r="HQ48" s="592"/>
      <c r="HR48" s="592"/>
      <c r="HS48" s="592"/>
      <c r="HT48" s="592"/>
      <c r="HU48" s="592"/>
      <c r="HV48" s="592"/>
      <c r="HW48" s="592"/>
      <c r="HX48" s="592"/>
      <c r="HY48" s="592"/>
      <c r="HZ48" s="592"/>
      <c r="IA48" s="592"/>
      <c r="IB48" s="592"/>
      <c r="IC48" s="592"/>
      <c r="ID48" s="592"/>
      <c r="IE48" s="592"/>
      <c r="IF48" s="592"/>
      <c r="IG48" s="592"/>
      <c r="IH48" s="592"/>
      <c r="II48" s="592"/>
      <c r="IJ48" s="592"/>
      <c r="IK48" s="592"/>
      <c r="IL48" s="592"/>
      <c r="IM48" s="592"/>
      <c r="IN48" s="592"/>
      <c r="IO48" s="592"/>
      <c r="IP48" s="592"/>
      <c r="IQ48" s="592"/>
      <c r="IR48" s="592"/>
      <c r="IS48" s="592"/>
      <c r="IT48" s="592"/>
      <c r="IU48" s="592"/>
      <c r="IV48" s="592"/>
    </row>
    <row r="49" spans="1:256" s="593" customFormat="1" ht="15">
      <c r="A49" s="617" t="s">
        <v>361</v>
      </c>
      <c r="B49" s="618" t="s">
        <v>362</v>
      </c>
      <c r="C49" s="609">
        <v>32737</v>
      </c>
      <c r="D49" s="619">
        <v>32000</v>
      </c>
      <c r="E49" s="609">
        <v>1903</v>
      </c>
      <c r="F49" s="619">
        <v>1900</v>
      </c>
      <c r="G49" s="611">
        <f t="shared" si="0"/>
        <v>34640</v>
      </c>
      <c r="H49" s="612">
        <f t="shared" si="0"/>
        <v>33900</v>
      </c>
      <c r="I49" s="592"/>
      <c r="J49" s="592"/>
      <c r="K49" s="592"/>
      <c r="L49" s="592"/>
      <c r="M49" s="592"/>
      <c r="N49" s="592"/>
      <c r="O49" s="592"/>
      <c r="P49" s="592"/>
      <c r="Q49" s="592"/>
      <c r="R49" s="592"/>
      <c r="S49" s="592"/>
      <c r="T49" s="592"/>
      <c r="U49" s="592"/>
      <c r="V49" s="592"/>
      <c r="W49" s="592"/>
      <c r="X49" s="592"/>
      <c r="Y49" s="592"/>
      <c r="Z49" s="592"/>
      <c r="AA49" s="592"/>
      <c r="AB49" s="592"/>
      <c r="AC49" s="592"/>
      <c r="AD49" s="592"/>
      <c r="AE49" s="592"/>
      <c r="AF49" s="592"/>
      <c r="AG49" s="592"/>
      <c r="AH49" s="592"/>
      <c r="AI49" s="592"/>
      <c r="AJ49" s="592"/>
      <c r="AK49" s="592"/>
      <c r="AL49" s="592"/>
      <c r="AM49" s="592"/>
      <c r="AN49" s="592"/>
      <c r="AO49" s="592"/>
      <c r="AP49" s="592"/>
      <c r="AQ49" s="592"/>
      <c r="AR49" s="592"/>
      <c r="AS49" s="592"/>
      <c r="AT49" s="592"/>
      <c r="AU49" s="592"/>
      <c r="AV49" s="592"/>
      <c r="AW49" s="592"/>
      <c r="AX49" s="592"/>
      <c r="AY49" s="592"/>
      <c r="AZ49" s="592"/>
      <c r="BA49" s="592"/>
      <c r="BB49" s="592"/>
      <c r="BC49" s="592"/>
      <c r="BD49" s="592"/>
      <c r="BE49" s="592"/>
      <c r="BF49" s="592"/>
      <c r="BG49" s="592"/>
      <c r="BH49" s="592"/>
      <c r="BI49" s="592"/>
      <c r="BJ49" s="592"/>
      <c r="BK49" s="592"/>
      <c r="BL49" s="592"/>
      <c r="BM49" s="592"/>
      <c r="BN49" s="592"/>
      <c r="BO49" s="592"/>
      <c r="BP49" s="592"/>
      <c r="BQ49" s="592"/>
      <c r="BR49" s="592"/>
      <c r="BS49" s="592"/>
      <c r="BT49" s="592"/>
      <c r="BU49" s="592"/>
      <c r="BV49" s="592"/>
      <c r="BW49" s="592"/>
      <c r="BX49" s="592"/>
      <c r="BY49" s="592"/>
      <c r="BZ49" s="592"/>
      <c r="CA49" s="592"/>
      <c r="CB49" s="592"/>
      <c r="CC49" s="592"/>
      <c r="CD49" s="592"/>
      <c r="CE49" s="592"/>
      <c r="CF49" s="592"/>
      <c r="CG49" s="592"/>
      <c r="CH49" s="592"/>
      <c r="CI49" s="592"/>
      <c r="CJ49" s="592"/>
      <c r="CK49" s="592"/>
      <c r="CL49" s="592"/>
      <c r="CM49" s="592"/>
      <c r="CN49" s="592"/>
      <c r="CO49" s="592"/>
      <c r="CP49" s="592"/>
      <c r="CQ49" s="592"/>
      <c r="CR49" s="592"/>
      <c r="CS49" s="592"/>
      <c r="CT49" s="592"/>
      <c r="CU49" s="592"/>
      <c r="CV49" s="592"/>
      <c r="CW49" s="592"/>
      <c r="CX49" s="592"/>
      <c r="CY49" s="592"/>
      <c r="CZ49" s="592"/>
      <c r="DA49" s="592"/>
      <c r="DB49" s="592"/>
      <c r="DC49" s="592"/>
      <c r="DD49" s="592"/>
      <c r="DE49" s="592"/>
      <c r="DF49" s="592"/>
      <c r="DG49" s="592"/>
      <c r="DH49" s="592"/>
      <c r="DI49" s="592"/>
      <c r="DJ49" s="592"/>
      <c r="DK49" s="592"/>
      <c r="DL49" s="592"/>
      <c r="DM49" s="592"/>
      <c r="DN49" s="592"/>
      <c r="DO49" s="592"/>
      <c r="DP49" s="592"/>
      <c r="DQ49" s="592"/>
      <c r="DR49" s="592"/>
      <c r="DS49" s="592"/>
      <c r="DT49" s="592"/>
      <c r="DU49" s="592"/>
      <c r="DV49" s="592"/>
      <c r="DW49" s="592"/>
      <c r="DX49" s="592"/>
      <c r="DY49" s="592"/>
      <c r="DZ49" s="592"/>
      <c r="EA49" s="592"/>
      <c r="EB49" s="592"/>
      <c r="EC49" s="592"/>
      <c r="ED49" s="592"/>
      <c r="EE49" s="592"/>
      <c r="EF49" s="592"/>
      <c r="EG49" s="592"/>
      <c r="EH49" s="592"/>
      <c r="EI49" s="592"/>
      <c r="EJ49" s="592"/>
      <c r="EK49" s="592"/>
      <c r="EL49" s="592"/>
      <c r="EM49" s="592"/>
      <c r="EN49" s="592"/>
      <c r="EO49" s="592"/>
      <c r="EP49" s="592"/>
      <c r="EQ49" s="592"/>
      <c r="ER49" s="592"/>
      <c r="ES49" s="592"/>
      <c r="ET49" s="592"/>
      <c r="EU49" s="592"/>
      <c r="EV49" s="592"/>
      <c r="EW49" s="592"/>
      <c r="EX49" s="592"/>
      <c r="EY49" s="592"/>
      <c r="EZ49" s="592"/>
      <c r="FA49" s="592"/>
      <c r="FB49" s="592"/>
      <c r="FC49" s="592"/>
      <c r="FD49" s="592"/>
      <c r="FE49" s="592"/>
      <c r="FF49" s="592"/>
      <c r="FG49" s="592"/>
      <c r="FH49" s="592"/>
      <c r="FI49" s="592"/>
      <c r="FJ49" s="592"/>
      <c r="FK49" s="592"/>
      <c r="FL49" s="592"/>
      <c r="FM49" s="592"/>
      <c r="FN49" s="592"/>
      <c r="FO49" s="592"/>
      <c r="FP49" s="592"/>
      <c r="FQ49" s="592"/>
      <c r="FR49" s="592"/>
      <c r="FS49" s="592"/>
      <c r="FT49" s="592"/>
      <c r="FU49" s="592"/>
      <c r="FV49" s="592"/>
      <c r="FW49" s="592"/>
      <c r="FX49" s="592"/>
      <c r="FY49" s="592"/>
      <c r="FZ49" s="592"/>
      <c r="GA49" s="592"/>
      <c r="GB49" s="592"/>
      <c r="GC49" s="592"/>
      <c r="GD49" s="592"/>
      <c r="GE49" s="592"/>
      <c r="GF49" s="592"/>
      <c r="GG49" s="592"/>
      <c r="GH49" s="592"/>
      <c r="GI49" s="592"/>
      <c r="GJ49" s="592"/>
      <c r="GK49" s="592"/>
      <c r="GL49" s="592"/>
      <c r="GM49" s="592"/>
      <c r="GN49" s="592"/>
      <c r="GO49" s="592"/>
      <c r="GP49" s="592"/>
      <c r="GQ49" s="592"/>
      <c r="GR49" s="592"/>
      <c r="GS49" s="592"/>
      <c r="GT49" s="592"/>
      <c r="GU49" s="592"/>
      <c r="GV49" s="592"/>
      <c r="GW49" s="592"/>
      <c r="GX49" s="592"/>
      <c r="GY49" s="592"/>
      <c r="GZ49" s="592"/>
      <c r="HA49" s="592"/>
      <c r="HB49" s="592"/>
      <c r="HC49" s="592"/>
      <c r="HD49" s="592"/>
      <c r="HE49" s="592"/>
      <c r="HF49" s="592"/>
      <c r="HG49" s="592"/>
      <c r="HH49" s="592"/>
      <c r="HI49" s="592"/>
      <c r="HJ49" s="592"/>
      <c r="HK49" s="592"/>
      <c r="HL49" s="592"/>
      <c r="HM49" s="592"/>
      <c r="HN49" s="592"/>
      <c r="HO49" s="592"/>
      <c r="HP49" s="592"/>
      <c r="HQ49" s="592"/>
      <c r="HR49" s="592"/>
      <c r="HS49" s="592"/>
      <c r="HT49" s="592"/>
      <c r="HU49" s="592"/>
      <c r="HV49" s="592"/>
      <c r="HW49" s="592"/>
      <c r="HX49" s="592"/>
      <c r="HY49" s="592"/>
      <c r="HZ49" s="592"/>
      <c r="IA49" s="592"/>
      <c r="IB49" s="592"/>
      <c r="IC49" s="592"/>
      <c r="ID49" s="592"/>
      <c r="IE49" s="592"/>
      <c r="IF49" s="592"/>
      <c r="IG49" s="592"/>
      <c r="IH49" s="592"/>
      <c r="II49" s="592"/>
      <c r="IJ49" s="592"/>
      <c r="IK49" s="592"/>
      <c r="IL49" s="592"/>
      <c r="IM49" s="592"/>
      <c r="IN49" s="592"/>
      <c r="IO49" s="592"/>
      <c r="IP49" s="592"/>
      <c r="IQ49" s="592"/>
      <c r="IR49" s="592"/>
      <c r="IS49" s="592"/>
      <c r="IT49" s="592"/>
      <c r="IU49" s="592"/>
      <c r="IV49" s="592"/>
    </row>
    <row r="50" spans="1:256" s="593" customFormat="1" ht="15">
      <c r="A50" s="617" t="s">
        <v>363</v>
      </c>
      <c r="B50" s="618" t="s">
        <v>364</v>
      </c>
      <c r="C50" s="609">
        <v>32724</v>
      </c>
      <c r="D50" s="619">
        <v>32000</v>
      </c>
      <c r="E50" s="609">
        <v>1901</v>
      </c>
      <c r="F50" s="619">
        <v>1900</v>
      </c>
      <c r="G50" s="611">
        <f t="shared" si="0"/>
        <v>34625</v>
      </c>
      <c r="H50" s="612">
        <f t="shared" si="0"/>
        <v>33900</v>
      </c>
      <c r="I50" s="592"/>
      <c r="J50" s="592"/>
      <c r="K50" s="592"/>
      <c r="L50" s="592"/>
      <c r="M50" s="592"/>
      <c r="N50" s="592"/>
      <c r="O50" s="592"/>
      <c r="P50" s="592"/>
      <c r="Q50" s="592"/>
      <c r="R50" s="592"/>
      <c r="S50" s="592"/>
      <c r="T50" s="592"/>
      <c r="U50" s="592"/>
      <c r="V50" s="592"/>
      <c r="W50" s="592"/>
      <c r="X50" s="592"/>
      <c r="Y50" s="592"/>
      <c r="Z50" s="592"/>
      <c r="AA50" s="592"/>
      <c r="AB50" s="592"/>
      <c r="AC50" s="592"/>
      <c r="AD50" s="592"/>
      <c r="AE50" s="592"/>
      <c r="AF50" s="592"/>
      <c r="AG50" s="592"/>
      <c r="AH50" s="592"/>
      <c r="AI50" s="592"/>
      <c r="AJ50" s="592"/>
      <c r="AK50" s="592"/>
      <c r="AL50" s="592"/>
      <c r="AM50" s="592"/>
      <c r="AN50" s="592"/>
      <c r="AO50" s="592"/>
      <c r="AP50" s="592"/>
      <c r="AQ50" s="592"/>
      <c r="AR50" s="592"/>
      <c r="AS50" s="592"/>
      <c r="AT50" s="592"/>
      <c r="AU50" s="592"/>
      <c r="AV50" s="592"/>
      <c r="AW50" s="592"/>
      <c r="AX50" s="592"/>
      <c r="AY50" s="592"/>
      <c r="AZ50" s="592"/>
      <c r="BA50" s="592"/>
      <c r="BB50" s="592"/>
      <c r="BC50" s="592"/>
      <c r="BD50" s="592"/>
      <c r="BE50" s="592"/>
      <c r="BF50" s="592"/>
      <c r="BG50" s="592"/>
      <c r="BH50" s="592"/>
      <c r="BI50" s="592"/>
      <c r="BJ50" s="592"/>
      <c r="BK50" s="592"/>
      <c r="BL50" s="592"/>
      <c r="BM50" s="592"/>
      <c r="BN50" s="592"/>
      <c r="BO50" s="592"/>
      <c r="BP50" s="592"/>
      <c r="BQ50" s="592"/>
      <c r="BR50" s="592"/>
      <c r="BS50" s="592"/>
      <c r="BT50" s="592"/>
      <c r="BU50" s="592"/>
      <c r="BV50" s="592"/>
      <c r="BW50" s="592"/>
      <c r="BX50" s="592"/>
      <c r="BY50" s="592"/>
      <c r="BZ50" s="592"/>
      <c r="CA50" s="592"/>
      <c r="CB50" s="592"/>
      <c r="CC50" s="592"/>
      <c r="CD50" s="592"/>
      <c r="CE50" s="592"/>
      <c r="CF50" s="592"/>
      <c r="CG50" s="592"/>
      <c r="CH50" s="592"/>
      <c r="CI50" s="592"/>
      <c r="CJ50" s="592"/>
      <c r="CK50" s="592"/>
      <c r="CL50" s="592"/>
      <c r="CM50" s="592"/>
      <c r="CN50" s="592"/>
      <c r="CO50" s="592"/>
      <c r="CP50" s="592"/>
      <c r="CQ50" s="592"/>
      <c r="CR50" s="592"/>
      <c r="CS50" s="592"/>
      <c r="CT50" s="592"/>
      <c r="CU50" s="592"/>
      <c r="CV50" s="592"/>
      <c r="CW50" s="592"/>
      <c r="CX50" s="592"/>
      <c r="CY50" s="592"/>
      <c r="CZ50" s="592"/>
      <c r="DA50" s="592"/>
      <c r="DB50" s="592"/>
      <c r="DC50" s="592"/>
      <c r="DD50" s="592"/>
      <c r="DE50" s="592"/>
      <c r="DF50" s="592"/>
      <c r="DG50" s="592"/>
      <c r="DH50" s="592"/>
      <c r="DI50" s="592"/>
      <c r="DJ50" s="592"/>
      <c r="DK50" s="592"/>
      <c r="DL50" s="592"/>
      <c r="DM50" s="592"/>
      <c r="DN50" s="592"/>
      <c r="DO50" s="592"/>
      <c r="DP50" s="592"/>
      <c r="DQ50" s="592"/>
      <c r="DR50" s="592"/>
      <c r="DS50" s="592"/>
      <c r="DT50" s="592"/>
      <c r="DU50" s="592"/>
      <c r="DV50" s="592"/>
      <c r="DW50" s="592"/>
      <c r="DX50" s="592"/>
      <c r="DY50" s="592"/>
      <c r="DZ50" s="592"/>
      <c r="EA50" s="592"/>
      <c r="EB50" s="592"/>
      <c r="EC50" s="592"/>
      <c r="ED50" s="592"/>
      <c r="EE50" s="592"/>
      <c r="EF50" s="592"/>
      <c r="EG50" s="592"/>
      <c r="EH50" s="592"/>
      <c r="EI50" s="592"/>
      <c r="EJ50" s="592"/>
      <c r="EK50" s="592"/>
      <c r="EL50" s="592"/>
      <c r="EM50" s="592"/>
      <c r="EN50" s="592"/>
      <c r="EO50" s="592"/>
      <c r="EP50" s="592"/>
      <c r="EQ50" s="592"/>
      <c r="ER50" s="592"/>
      <c r="ES50" s="592"/>
      <c r="ET50" s="592"/>
      <c r="EU50" s="592"/>
      <c r="EV50" s="592"/>
      <c r="EW50" s="592"/>
      <c r="EX50" s="592"/>
      <c r="EY50" s="592"/>
      <c r="EZ50" s="592"/>
      <c r="FA50" s="592"/>
      <c r="FB50" s="592"/>
      <c r="FC50" s="592"/>
      <c r="FD50" s="592"/>
      <c r="FE50" s="592"/>
      <c r="FF50" s="592"/>
      <c r="FG50" s="592"/>
      <c r="FH50" s="592"/>
      <c r="FI50" s="592"/>
      <c r="FJ50" s="592"/>
      <c r="FK50" s="592"/>
      <c r="FL50" s="592"/>
      <c r="FM50" s="592"/>
      <c r="FN50" s="592"/>
      <c r="FO50" s="592"/>
      <c r="FP50" s="592"/>
      <c r="FQ50" s="592"/>
      <c r="FR50" s="592"/>
      <c r="FS50" s="592"/>
      <c r="FT50" s="592"/>
      <c r="FU50" s="592"/>
      <c r="FV50" s="592"/>
      <c r="FW50" s="592"/>
      <c r="FX50" s="592"/>
      <c r="FY50" s="592"/>
      <c r="FZ50" s="592"/>
      <c r="GA50" s="592"/>
      <c r="GB50" s="592"/>
      <c r="GC50" s="592"/>
      <c r="GD50" s="592"/>
      <c r="GE50" s="592"/>
      <c r="GF50" s="592"/>
      <c r="GG50" s="592"/>
      <c r="GH50" s="592"/>
      <c r="GI50" s="592"/>
      <c r="GJ50" s="592"/>
      <c r="GK50" s="592"/>
      <c r="GL50" s="592"/>
      <c r="GM50" s="592"/>
      <c r="GN50" s="592"/>
      <c r="GO50" s="592"/>
      <c r="GP50" s="592"/>
      <c r="GQ50" s="592"/>
      <c r="GR50" s="592"/>
      <c r="GS50" s="592"/>
      <c r="GT50" s="592"/>
      <c r="GU50" s="592"/>
      <c r="GV50" s="592"/>
      <c r="GW50" s="592"/>
      <c r="GX50" s="592"/>
      <c r="GY50" s="592"/>
      <c r="GZ50" s="592"/>
      <c r="HA50" s="592"/>
      <c r="HB50" s="592"/>
      <c r="HC50" s="592"/>
      <c r="HD50" s="592"/>
      <c r="HE50" s="592"/>
      <c r="HF50" s="592"/>
      <c r="HG50" s="592"/>
      <c r="HH50" s="592"/>
      <c r="HI50" s="592"/>
      <c r="HJ50" s="592"/>
      <c r="HK50" s="592"/>
      <c r="HL50" s="592"/>
      <c r="HM50" s="592"/>
      <c r="HN50" s="592"/>
      <c r="HO50" s="592"/>
      <c r="HP50" s="592"/>
      <c r="HQ50" s="592"/>
      <c r="HR50" s="592"/>
      <c r="HS50" s="592"/>
      <c r="HT50" s="592"/>
      <c r="HU50" s="592"/>
      <c r="HV50" s="592"/>
      <c r="HW50" s="592"/>
      <c r="HX50" s="592"/>
      <c r="HY50" s="592"/>
      <c r="HZ50" s="592"/>
      <c r="IA50" s="592"/>
      <c r="IB50" s="592"/>
      <c r="IC50" s="592"/>
      <c r="ID50" s="592"/>
      <c r="IE50" s="592"/>
      <c r="IF50" s="592"/>
      <c r="IG50" s="592"/>
      <c r="IH50" s="592"/>
      <c r="II50" s="592"/>
      <c r="IJ50" s="592"/>
      <c r="IK50" s="592"/>
      <c r="IL50" s="592"/>
      <c r="IM50" s="592"/>
      <c r="IN50" s="592"/>
      <c r="IO50" s="592"/>
      <c r="IP50" s="592"/>
      <c r="IQ50" s="592"/>
      <c r="IR50" s="592"/>
      <c r="IS50" s="592"/>
      <c r="IT50" s="592"/>
      <c r="IU50" s="592"/>
      <c r="IV50" s="592"/>
    </row>
    <row r="51" spans="1:256" s="593" customFormat="1" ht="15">
      <c r="A51" s="617" t="s">
        <v>365</v>
      </c>
      <c r="B51" s="618" t="s">
        <v>366</v>
      </c>
      <c r="C51" s="609">
        <v>35298</v>
      </c>
      <c r="D51" s="619">
        <v>35000</v>
      </c>
      <c r="E51" s="609">
        <v>2315</v>
      </c>
      <c r="F51" s="619">
        <v>2500</v>
      </c>
      <c r="G51" s="611">
        <f t="shared" si="0"/>
        <v>37613</v>
      </c>
      <c r="H51" s="612">
        <f t="shared" si="0"/>
        <v>37500</v>
      </c>
      <c r="I51" s="592"/>
      <c r="J51" s="592"/>
      <c r="K51" s="592"/>
      <c r="L51" s="592"/>
      <c r="M51" s="592"/>
      <c r="N51" s="592"/>
      <c r="O51" s="592"/>
      <c r="P51" s="592"/>
      <c r="Q51" s="592"/>
      <c r="R51" s="592"/>
      <c r="S51" s="592"/>
      <c r="T51" s="592"/>
      <c r="U51" s="592"/>
      <c r="V51" s="592"/>
      <c r="W51" s="592"/>
      <c r="X51" s="592"/>
      <c r="Y51" s="592"/>
      <c r="Z51" s="592"/>
      <c r="AA51" s="592"/>
      <c r="AB51" s="592"/>
      <c r="AC51" s="592"/>
      <c r="AD51" s="592"/>
      <c r="AE51" s="592"/>
      <c r="AF51" s="592"/>
      <c r="AG51" s="592"/>
      <c r="AH51" s="592"/>
      <c r="AI51" s="592"/>
      <c r="AJ51" s="592"/>
      <c r="AK51" s="592"/>
      <c r="AL51" s="592"/>
      <c r="AM51" s="592"/>
      <c r="AN51" s="592"/>
      <c r="AO51" s="592"/>
      <c r="AP51" s="592"/>
      <c r="AQ51" s="592"/>
      <c r="AR51" s="592"/>
      <c r="AS51" s="592"/>
      <c r="AT51" s="592"/>
      <c r="AU51" s="592"/>
      <c r="AV51" s="592"/>
      <c r="AW51" s="592"/>
      <c r="AX51" s="592"/>
      <c r="AY51" s="592"/>
      <c r="AZ51" s="592"/>
      <c r="BA51" s="592"/>
      <c r="BB51" s="592"/>
      <c r="BC51" s="592"/>
      <c r="BD51" s="592"/>
      <c r="BE51" s="592"/>
      <c r="BF51" s="592"/>
      <c r="BG51" s="592"/>
      <c r="BH51" s="592"/>
      <c r="BI51" s="592"/>
      <c r="BJ51" s="592"/>
      <c r="BK51" s="592"/>
      <c r="BL51" s="592"/>
      <c r="BM51" s="592"/>
      <c r="BN51" s="592"/>
      <c r="BO51" s="592"/>
      <c r="BP51" s="592"/>
      <c r="BQ51" s="592"/>
      <c r="BR51" s="592"/>
      <c r="BS51" s="592"/>
      <c r="BT51" s="592"/>
      <c r="BU51" s="592"/>
      <c r="BV51" s="592"/>
      <c r="BW51" s="592"/>
      <c r="BX51" s="592"/>
      <c r="BY51" s="592"/>
      <c r="BZ51" s="592"/>
      <c r="CA51" s="592"/>
      <c r="CB51" s="592"/>
      <c r="CC51" s="592"/>
      <c r="CD51" s="592"/>
      <c r="CE51" s="592"/>
      <c r="CF51" s="592"/>
      <c r="CG51" s="592"/>
      <c r="CH51" s="592"/>
      <c r="CI51" s="592"/>
      <c r="CJ51" s="592"/>
      <c r="CK51" s="592"/>
      <c r="CL51" s="592"/>
      <c r="CM51" s="592"/>
      <c r="CN51" s="592"/>
      <c r="CO51" s="592"/>
      <c r="CP51" s="592"/>
      <c r="CQ51" s="592"/>
      <c r="CR51" s="592"/>
      <c r="CS51" s="592"/>
      <c r="CT51" s="592"/>
      <c r="CU51" s="592"/>
      <c r="CV51" s="592"/>
      <c r="CW51" s="592"/>
      <c r="CX51" s="592"/>
      <c r="CY51" s="592"/>
      <c r="CZ51" s="592"/>
      <c r="DA51" s="592"/>
      <c r="DB51" s="592"/>
      <c r="DC51" s="592"/>
      <c r="DD51" s="592"/>
      <c r="DE51" s="592"/>
      <c r="DF51" s="592"/>
      <c r="DG51" s="592"/>
      <c r="DH51" s="592"/>
      <c r="DI51" s="592"/>
      <c r="DJ51" s="592"/>
      <c r="DK51" s="592"/>
      <c r="DL51" s="592"/>
      <c r="DM51" s="592"/>
      <c r="DN51" s="592"/>
      <c r="DO51" s="592"/>
      <c r="DP51" s="592"/>
      <c r="DQ51" s="592"/>
      <c r="DR51" s="592"/>
      <c r="DS51" s="592"/>
      <c r="DT51" s="592"/>
      <c r="DU51" s="592"/>
      <c r="DV51" s="592"/>
      <c r="DW51" s="592"/>
      <c r="DX51" s="592"/>
      <c r="DY51" s="592"/>
      <c r="DZ51" s="592"/>
      <c r="EA51" s="592"/>
      <c r="EB51" s="592"/>
      <c r="EC51" s="592"/>
      <c r="ED51" s="592"/>
      <c r="EE51" s="592"/>
      <c r="EF51" s="592"/>
      <c r="EG51" s="592"/>
      <c r="EH51" s="592"/>
      <c r="EI51" s="592"/>
      <c r="EJ51" s="592"/>
      <c r="EK51" s="592"/>
      <c r="EL51" s="592"/>
      <c r="EM51" s="592"/>
      <c r="EN51" s="592"/>
      <c r="EO51" s="592"/>
      <c r="EP51" s="592"/>
      <c r="EQ51" s="592"/>
      <c r="ER51" s="592"/>
      <c r="ES51" s="592"/>
      <c r="ET51" s="592"/>
      <c r="EU51" s="592"/>
      <c r="EV51" s="592"/>
      <c r="EW51" s="592"/>
      <c r="EX51" s="592"/>
      <c r="EY51" s="592"/>
      <c r="EZ51" s="592"/>
      <c r="FA51" s="592"/>
      <c r="FB51" s="592"/>
      <c r="FC51" s="592"/>
      <c r="FD51" s="592"/>
      <c r="FE51" s="592"/>
      <c r="FF51" s="592"/>
      <c r="FG51" s="592"/>
      <c r="FH51" s="592"/>
      <c r="FI51" s="592"/>
      <c r="FJ51" s="592"/>
      <c r="FK51" s="592"/>
      <c r="FL51" s="592"/>
      <c r="FM51" s="592"/>
      <c r="FN51" s="592"/>
      <c r="FO51" s="592"/>
      <c r="FP51" s="592"/>
      <c r="FQ51" s="592"/>
      <c r="FR51" s="592"/>
      <c r="FS51" s="592"/>
      <c r="FT51" s="592"/>
      <c r="FU51" s="592"/>
      <c r="FV51" s="592"/>
      <c r="FW51" s="592"/>
      <c r="FX51" s="592"/>
      <c r="FY51" s="592"/>
      <c r="FZ51" s="592"/>
      <c r="GA51" s="592"/>
      <c r="GB51" s="592"/>
      <c r="GC51" s="592"/>
      <c r="GD51" s="592"/>
      <c r="GE51" s="592"/>
      <c r="GF51" s="592"/>
      <c r="GG51" s="592"/>
      <c r="GH51" s="592"/>
      <c r="GI51" s="592"/>
      <c r="GJ51" s="592"/>
      <c r="GK51" s="592"/>
      <c r="GL51" s="592"/>
      <c r="GM51" s="592"/>
      <c r="GN51" s="592"/>
      <c r="GO51" s="592"/>
      <c r="GP51" s="592"/>
      <c r="GQ51" s="592"/>
      <c r="GR51" s="592"/>
      <c r="GS51" s="592"/>
      <c r="GT51" s="592"/>
      <c r="GU51" s="592"/>
      <c r="GV51" s="592"/>
      <c r="GW51" s="592"/>
      <c r="GX51" s="592"/>
      <c r="GY51" s="592"/>
      <c r="GZ51" s="592"/>
      <c r="HA51" s="592"/>
      <c r="HB51" s="592"/>
      <c r="HC51" s="592"/>
      <c r="HD51" s="592"/>
      <c r="HE51" s="592"/>
      <c r="HF51" s="592"/>
      <c r="HG51" s="592"/>
      <c r="HH51" s="592"/>
      <c r="HI51" s="592"/>
      <c r="HJ51" s="592"/>
      <c r="HK51" s="592"/>
      <c r="HL51" s="592"/>
      <c r="HM51" s="592"/>
      <c r="HN51" s="592"/>
      <c r="HO51" s="592"/>
      <c r="HP51" s="592"/>
      <c r="HQ51" s="592"/>
      <c r="HR51" s="592"/>
      <c r="HS51" s="592"/>
      <c r="HT51" s="592"/>
      <c r="HU51" s="592"/>
      <c r="HV51" s="592"/>
      <c r="HW51" s="592"/>
      <c r="HX51" s="592"/>
      <c r="HY51" s="592"/>
      <c r="HZ51" s="592"/>
      <c r="IA51" s="592"/>
      <c r="IB51" s="592"/>
      <c r="IC51" s="592"/>
      <c r="ID51" s="592"/>
      <c r="IE51" s="592"/>
      <c r="IF51" s="592"/>
      <c r="IG51" s="592"/>
      <c r="IH51" s="592"/>
      <c r="II51" s="592"/>
      <c r="IJ51" s="592"/>
      <c r="IK51" s="592"/>
      <c r="IL51" s="592"/>
      <c r="IM51" s="592"/>
      <c r="IN51" s="592"/>
      <c r="IO51" s="592"/>
      <c r="IP51" s="592"/>
      <c r="IQ51" s="592"/>
      <c r="IR51" s="592"/>
      <c r="IS51" s="592"/>
      <c r="IT51" s="592"/>
      <c r="IU51" s="592"/>
      <c r="IV51" s="592"/>
    </row>
    <row r="52" spans="1:256" s="593" customFormat="1" ht="24">
      <c r="A52" s="602" t="s">
        <v>367</v>
      </c>
      <c r="B52" s="605" t="s">
        <v>368</v>
      </c>
      <c r="C52" s="604">
        <v>0</v>
      </c>
      <c r="D52" s="604">
        <v>20000</v>
      </c>
      <c r="E52" s="604">
        <v>0</v>
      </c>
      <c r="F52" s="604">
        <v>1000</v>
      </c>
      <c r="G52" s="604">
        <f t="shared" si="0"/>
        <v>0</v>
      </c>
      <c r="H52" s="616">
        <f t="shared" si="0"/>
        <v>21000</v>
      </c>
      <c r="I52" s="592"/>
      <c r="J52" s="592"/>
      <c r="K52" s="592"/>
      <c r="L52" s="592"/>
      <c r="M52" s="592"/>
      <c r="N52" s="592"/>
      <c r="O52" s="592"/>
      <c r="P52" s="592"/>
      <c r="Q52" s="592"/>
      <c r="R52" s="592"/>
      <c r="S52" s="592"/>
      <c r="T52" s="592"/>
      <c r="U52" s="592"/>
      <c r="V52" s="592"/>
      <c r="W52" s="592"/>
      <c r="X52" s="592"/>
      <c r="Y52" s="592"/>
      <c r="Z52" s="592"/>
      <c r="AA52" s="592"/>
      <c r="AB52" s="592"/>
      <c r="AC52" s="592"/>
      <c r="AD52" s="592"/>
      <c r="AE52" s="592"/>
      <c r="AF52" s="592"/>
      <c r="AG52" s="592"/>
      <c r="AH52" s="592"/>
      <c r="AI52" s="592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2"/>
      <c r="AZ52" s="592"/>
      <c r="BA52" s="592"/>
      <c r="BB52" s="592"/>
      <c r="BC52" s="592"/>
      <c r="BD52" s="592"/>
      <c r="BE52" s="592"/>
      <c r="BF52" s="592"/>
      <c r="BG52" s="592"/>
      <c r="BH52" s="592"/>
      <c r="BI52" s="592"/>
      <c r="BJ52" s="592"/>
      <c r="BK52" s="592"/>
      <c r="BL52" s="592"/>
      <c r="BM52" s="592"/>
      <c r="BN52" s="592"/>
      <c r="BO52" s="592"/>
      <c r="BP52" s="592"/>
      <c r="BQ52" s="592"/>
      <c r="BR52" s="592"/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2"/>
      <c r="CD52" s="592"/>
      <c r="CE52" s="592"/>
      <c r="CF52" s="592"/>
      <c r="CG52" s="592"/>
      <c r="CH52" s="592"/>
      <c r="CI52" s="592"/>
      <c r="CJ52" s="592"/>
      <c r="CK52" s="592"/>
      <c r="CL52" s="592"/>
      <c r="CM52" s="592"/>
      <c r="CN52" s="592"/>
      <c r="CO52" s="592"/>
      <c r="CP52" s="592"/>
      <c r="CQ52" s="592"/>
      <c r="CR52" s="592"/>
      <c r="CS52" s="592"/>
      <c r="CT52" s="592"/>
      <c r="CU52" s="592"/>
      <c r="CV52" s="592"/>
      <c r="CW52" s="592"/>
      <c r="CX52" s="592"/>
      <c r="CY52" s="592"/>
      <c r="CZ52" s="592"/>
      <c r="DA52" s="592"/>
      <c r="DB52" s="592"/>
      <c r="DC52" s="592"/>
      <c r="DD52" s="592"/>
      <c r="DE52" s="592"/>
      <c r="DF52" s="592"/>
      <c r="DG52" s="592"/>
      <c r="DH52" s="592"/>
      <c r="DI52" s="592"/>
      <c r="DJ52" s="592"/>
      <c r="DK52" s="592"/>
      <c r="DL52" s="592"/>
      <c r="DM52" s="592"/>
      <c r="DN52" s="592"/>
      <c r="DO52" s="592"/>
      <c r="DP52" s="592"/>
      <c r="DQ52" s="592"/>
      <c r="DR52" s="592"/>
      <c r="DS52" s="592"/>
      <c r="DT52" s="592"/>
      <c r="DU52" s="592"/>
      <c r="DV52" s="592"/>
      <c r="DW52" s="592"/>
      <c r="DX52" s="592"/>
      <c r="DY52" s="592"/>
      <c r="DZ52" s="592"/>
      <c r="EA52" s="592"/>
      <c r="EB52" s="592"/>
      <c r="EC52" s="592"/>
      <c r="ED52" s="592"/>
      <c r="EE52" s="592"/>
      <c r="EF52" s="592"/>
      <c r="EG52" s="592"/>
      <c r="EH52" s="592"/>
      <c r="EI52" s="592"/>
      <c r="EJ52" s="592"/>
      <c r="EK52" s="592"/>
      <c r="EL52" s="592"/>
      <c r="EM52" s="592"/>
      <c r="EN52" s="592"/>
      <c r="EO52" s="592"/>
      <c r="EP52" s="592"/>
      <c r="EQ52" s="592"/>
      <c r="ER52" s="592"/>
      <c r="ES52" s="592"/>
      <c r="ET52" s="592"/>
      <c r="EU52" s="592"/>
      <c r="EV52" s="592"/>
      <c r="EW52" s="592"/>
      <c r="EX52" s="592"/>
      <c r="EY52" s="592"/>
      <c r="EZ52" s="592"/>
      <c r="FA52" s="592"/>
      <c r="FB52" s="592"/>
      <c r="FC52" s="592"/>
      <c r="FD52" s="592"/>
      <c r="FE52" s="592"/>
      <c r="FF52" s="592"/>
      <c r="FG52" s="592"/>
      <c r="FH52" s="592"/>
      <c r="FI52" s="592"/>
      <c r="FJ52" s="592"/>
      <c r="FK52" s="592"/>
      <c r="FL52" s="592"/>
      <c r="FM52" s="592"/>
      <c r="FN52" s="592"/>
      <c r="FO52" s="592"/>
      <c r="FP52" s="592"/>
      <c r="FQ52" s="592"/>
      <c r="FR52" s="592"/>
      <c r="FS52" s="592"/>
      <c r="FT52" s="592"/>
      <c r="FU52" s="592"/>
      <c r="FV52" s="592"/>
      <c r="FW52" s="592"/>
      <c r="FX52" s="592"/>
      <c r="FY52" s="592"/>
      <c r="FZ52" s="592"/>
      <c r="GA52" s="592"/>
      <c r="GB52" s="592"/>
      <c r="GC52" s="592"/>
      <c r="GD52" s="592"/>
      <c r="GE52" s="592"/>
      <c r="GF52" s="592"/>
      <c r="GG52" s="592"/>
      <c r="GH52" s="592"/>
      <c r="GI52" s="592"/>
      <c r="GJ52" s="592"/>
      <c r="GK52" s="592"/>
      <c r="GL52" s="592"/>
      <c r="GM52" s="592"/>
      <c r="GN52" s="592"/>
      <c r="GO52" s="592"/>
      <c r="GP52" s="592"/>
      <c r="GQ52" s="592"/>
      <c r="GR52" s="592"/>
      <c r="GS52" s="592"/>
      <c r="GT52" s="592"/>
      <c r="GU52" s="592"/>
      <c r="GV52" s="592"/>
      <c r="GW52" s="592"/>
      <c r="GX52" s="592"/>
      <c r="GY52" s="592"/>
      <c r="GZ52" s="592"/>
      <c r="HA52" s="592"/>
      <c r="HB52" s="592"/>
      <c r="HC52" s="592"/>
      <c r="HD52" s="592"/>
      <c r="HE52" s="592"/>
      <c r="HF52" s="592"/>
      <c r="HG52" s="592"/>
      <c r="HH52" s="592"/>
      <c r="HI52" s="592"/>
      <c r="HJ52" s="592"/>
      <c r="HK52" s="592"/>
      <c r="HL52" s="592"/>
      <c r="HM52" s="592"/>
      <c r="HN52" s="592"/>
      <c r="HO52" s="592"/>
      <c r="HP52" s="592"/>
      <c r="HQ52" s="592"/>
      <c r="HR52" s="592"/>
      <c r="HS52" s="592"/>
      <c r="HT52" s="592"/>
      <c r="HU52" s="592"/>
      <c r="HV52" s="592"/>
      <c r="HW52" s="592"/>
      <c r="HX52" s="592"/>
      <c r="HY52" s="592"/>
      <c r="HZ52" s="592"/>
      <c r="IA52" s="592"/>
      <c r="IB52" s="592"/>
      <c r="IC52" s="592"/>
      <c r="ID52" s="592"/>
      <c r="IE52" s="592"/>
      <c r="IF52" s="592"/>
      <c r="IG52" s="592"/>
      <c r="IH52" s="592"/>
      <c r="II52" s="592"/>
      <c r="IJ52" s="592"/>
      <c r="IK52" s="592"/>
      <c r="IL52" s="592"/>
      <c r="IM52" s="592"/>
      <c r="IN52" s="592"/>
      <c r="IO52" s="592"/>
      <c r="IP52" s="592"/>
      <c r="IQ52" s="592"/>
      <c r="IR52" s="592"/>
      <c r="IS52" s="592"/>
      <c r="IT52" s="592"/>
      <c r="IU52" s="592"/>
      <c r="IV52" s="592"/>
    </row>
    <row r="53" spans="1:256" s="593" customFormat="1" ht="15">
      <c r="A53" s="602" t="s">
        <v>369</v>
      </c>
      <c r="B53" s="605" t="s">
        <v>370</v>
      </c>
      <c r="C53" s="604">
        <v>0</v>
      </c>
      <c r="D53" s="604">
        <v>20000</v>
      </c>
      <c r="E53" s="604">
        <v>0</v>
      </c>
      <c r="F53" s="604">
        <v>1000</v>
      </c>
      <c r="G53" s="604">
        <f t="shared" si="0"/>
        <v>0</v>
      </c>
      <c r="H53" s="616">
        <f t="shared" si="0"/>
        <v>21000</v>
      </c>
      <c r="I53" s="592"/>
      <c r="J53" s="592"/>
      <c r="K53" s="592"/>
      <c r="L53" s="592"/>
      <c r="M53" s="592"/>
      <c r="N53" s="592"/>
      <c r="O53" s="592"/>
      <c r="P53" s="592"/>
      <c r="Q53" s="592"/>
      <c r="R53" s="592"/>
      <c r="S53" s="592"/>
      <c r="T53" s="592"/>
      <c r="U53" s="592"/>
      <c r="V53" s="592"/>
      <c r="W53" s="592"/>
      <c r="X53" s="592"/>
      <c r="Y53" s="592"/>
      <c r="Z53" s="592"/>
      <c r="AA53" s="592"/>
      <c r="AB53" s="592"/>
      <c r="AC53" s="592"/>
      <c r="AD53" s="592"/>
      <c r="AE53" s="592"/>
      <c r="AF53" s="592"/>
      <c r="AG53" s="592"/>
      <c r="AH53" s="592"/>
      <c r="AI53" s="592"/>
      <c r="AJ53" s="592"/>
      <c r="AK53" s="592"/>
      <c r="AL53" s="592"/>
      <c r="AM53" s="592"/>
      <c r="AN53" s="592"/>
      <c r="AO53" s="592"/>
      <c r="AP53" s="592"/>
      <c r="AQ53" s="592"/>
      <c r="AR53" s="592"/>
      <c r="AS53" s="592"/>
      <c r="AT53" s="592"/>
      <c r="AU53" s="592"/>
      <c r="AV53" s="592"/>
      <c r="AW53" s="592"/>
      <c r="AX53" s="592"/>
      <c r="AY53" s="592"/>
      <c r="AZ53" s="592"/>
      <c r="BA53" s="592"/>
      <c r="BB53" s="592"/>
      <c r="BC53" s="592"/>
      <c r="BD53" s="592"/>
      <c r="BE53" s="592"/>
      <c r="BF53" s="592"/>
      <c r="BG53" s="592"/>
      <c r="BH53" s="592"/>
      <c r="BI53" s="592"/>
      <c r="BJ53" s="592"/>
      <c r="BK53" s="592"/>
      <c r="BL53" s="592"/>
      <c r="BM53" s="592"/>
      <c r="BN53" s="592"/>
      <c r="BO53" s="592"/>
      <c r="BP53" s="592"/>
      <c r="BQ53" s="592"/>
      <c r="BR53" s="592"/>
      <c r="BS53" s="592"/>
      <c r="BT53" s="592"/>
      <c r="BU53" s="592"/>
      <c r="BV53" s="592"/>
      <c r="BW53" s="592"/>
      <c r="BX53" s="592"/>
      <c r="BY53" s="592"/>
      <c r="BZ53" s="592"/>
      <c r="CA53" s="592"/>
      <c r="CB53" s="592"/>
      <c r="CC53" s="592"/>
      <c r="CD53" s="592"/>
      <c r="CE53" s="592"/>
      <c r="CF53" s="592"/>
      <c r="CG53" s="592"/>
      <c r="CH53" s="592"/>
      <c r="CI53" s="592"/>
      <c r="CJ53" s="592"/>
      <c r="CK53" s="592"/>
      <c r="CL53" s="592"/>
      <c r="CM53" s="592"/>
      <c r="CN53" s="592"/>
      <c r="CO53" s="592"/>
      <c r="CP53" s="592"/>
      <c r="CQ53" s="592"/>
      <c r="CR53" s="592"/>
      <c r="CS53" s="592"/>
      <c r="CT53" s="592"/>
      <c r="CU53" s="592"/>
      <c r="CV53" s="592"/>
      <c r="CW53" s="592"/>
      <c r="CX53" s="592"/>
      <c r="CY53" s="592"/>
      <c r="CZ53" s="592"/>
      <c r="DA53" s="592"/>
      <c r="DB53" s="592"/>
      <c r="DC53" s="592"/>
      <c r="DD53" s="592"/>
      <c r="DE53" s="592"/>
      <c r="DF53" s="592"/>
      <c r="DG53" s="592"/>
      <c r="DH53" s="592"/>
      <c r="DI53" s="592"/>
      <c r="DJ53" s="592"/>
      <c r="DK53" s="592"/>
      <c r="DL53" s="592"/>
      <c r="DM53" s="592"/>
      <c r="DN53" s="592"/>
      <c r="DO53" s="592"/>
      <c r="DP53" s="592"/>
      <c r="DQ53" s="592"/>
      <c r="DR53" s="592"/>
      <c r="DS53" s="592"/>
      <c r="DT53" s="592"/>
      <c r="DU53" s="592"/>
      <c r="DV53" s="592"/>
      <c r="DW53" s="592"/>
      <c r="DX53" s="592"/>
      <c r="DY53" s="592"/>
      <c r="DZ53" s="592"/>
      <c r="EA53" s="592"/>
      <c r="EB53" s="592"/>
      <c r="EC53" s="592"/>
      <c r="ED53" s="592"/>
      <c r="EE53" s="592"/>
      <c r="EF53" s="592"/>
      <c r="EG53" s="592"/>
      <c r="EH53" s="592"/>
      <c r="EI53" s="592"/>
      <c r="EJ53" s="592"/>
      <c r="EK53" s="592"/>
      <c r="EL53" s="592"/>
      <c r="EM53" s="592"/>
      <c r="EN53" s="592"/>
      <c r="EO53" s="592"/>
      <c r="EP53" s="592"/>
      <c r="EQ53" s="592"/>
      <c r="ER53" s="592"/>
      <c r="ES53" s="592"/>
      <c r="ET53" s="592"/>
      <c r="EU53" s="592"/>
      <c r="EV53" s="592"/>
      <c r="EW53" s="592"/>
      <c r="EX53" s="592"/>
      <c r="EY53" s="592"/>
      <c r="EZ53" s="592"/>
      <c r="FA53" s="592"/>
      <c r="FB53" s="592"/>
      <c r="FC53" s="592"/>
      <c r="FD53" s="592"/>
      <c r="FE53" s="592"/>
      <c r="FF53" s="592"/>
      <c r="FG53" s="592"/>
      <c r="FH53" s="592"/>
      <c r="FI53" s="592"/>
      <c r="FJ53" s="592"/>
      <c r="FK53" s="592"/>
      <c r="FL53" s="592"/>
      <c r="FM53" s="592"/>
      <c r="FN53" s="592"/>
      <c r="FO53" s="592"/>
      <c r="FP53" s="592"/>
      <c r="FQ53" s="592"/>
      <c r="FR53" s="592"/>
      <c r="FS53" s="592"/>
      <c r="FT53" s="592"/>
      <c r="FU53" s="592"/>
      <c r="FV53" s="592"/>
      <c r="FW53" s="592"/>
      <c r="FX53" s="592"/>
      <c r="FY53" s="592"/>
      <c r="FZ53" s="592"/>
      <c r="GA53" s="592"/>
      <c r="GB53" s="592"/>
      <c r="GC53" s="592"/>
      <c r="GD53" s="592"/>
      <c r="GE53" s="592"/>
      <c r="GF53" s="592"/>
      <c r="GG53" s="592"/>
      <c r="GH53" s="592"/>
      <c r="GI53" s="592"/>
      <c r="GJ53" s="592"/>
      <c r="GK53" s="592"/>
      <c r="GL53" s="592"/>
      <c r="GM53" s="592"/>
      <c r="GN53" s="592"/>
      <c r="GO53" s="592"/>
      <c r="GP53" s="592"/>
      <c r="GQ53" s="592"/>
      <c r="GR53" s="592"/>
      <c r="GS53" s="592"/>
      <c r="GT53" s="592"/>
      <c r="GU53" s="592"/>
      <c r="GV53" s="592"/>
      <c r="GW53" s="592"/>
      <c r="GX53" s="592"/>
      <c r="GY53" s="592"/>
      <c r="GZ53" s="592"/>
      <c r="HA53" s="592"/>
      <c r="HB53" s="592"/>
      <c r="HC53" s="592"/>
      <c r="HD53" s="592"/>
      <c r="HE53" s="592"/>
      <c r="HF53" s="592"/>
      <c r="HG53" s="592"/>
      <c r="HH53" s="592"/>
      <c r="HI53" s="592"/>
      <c r="HJ53" s="592"/>
      <c r="HK53" s="592"/>
      <c r="HL53" s="592"/>
      <c r="HM53" s="592"/>
      <c r="HN53" s="592"/>
      <c r="HO53" s="592"/>
      <c r="HP53" s="592"/>
      <c r="HQ53" s="592"/>
      <c r="HR53" s="592"/>
      <c r="HS53" s="592"/>
      <c r="HT53" s="592"/>
      <c r="HU53" s="592"/>
      <c r="HV53" s="592"/>
      <c r="HW53" s="592"/>
      <c r="HX53" s="592"/>
      <c r="HY53" s="592"/>
      <c r="HZ53" s="592"/>
      <c r="IA53" s="592"/>
      <c r="IB53" s="592"/>
      <c r="IC53" s="592"/>
      <c r="ID53" s="592"/>
      <c r="IE53" s="592"/>
      <c r="IF53" s="592"/>
      <c r="IG53" s="592"/>
      <c r="IH53" s="592"/>
      <c r="II53" s="592"/>
      <c r="IJ53" s="592"/>
      <c r="IK53" s="592"/>
      <c r="IL53" s="592"/>
      <c r="IM53" s="592"/>
      <c r="IN53" s="592"/>
      <c r="IO53" s="592"/>
      <c r="IP53" s="592"/>
      <c r="IQ53" s="592"/>
      <c r="IR53" s="592"/>
      <c r="IS53" s="592"/>
      <c r="IT53" s="592"/>
      <c r="IU53" s="592"/>
      <c r="IV53" s="592"/>
    </row>
    <row r="54" spans="1:256" s="593" customFormat="1" ht="15">
      <c r="A54" s="617" t="s">
        <v>371</v>
      </c>
      <c r="B54" s="618" t="s">
        <v>372</v>
      </c>
      <c r="C54" s="609">
        <v>34853</v>
      </c>
      <c r="D54" s="619">
        <v>34000</v>
      </c>
      <c r="E54" s="609">
        <v>11115</v>
      </c>
      <c r="F54" s="619">
        <v>11400</v>
      </c>
      <c r="G54" s="611">
        <f t="shared" si="0"/>
        <v>45968</v>
      </c>
      <c r="H54" s="612">
        <f t="shared" si="0"/>
        <v>45400</v>
      </c>
      <c r="I54" s="592"/>
      <c r="J54" s="592"/>
      <c r="K54" s="592"/>
      <c r="L54" s="592"/>
      <c r="M54" s="592"/>
      <c r="N54" s="592"/>
      <c r="O54" s="592"/>
      <c r="P54" s="592"/>
      <c r="Q54" s="592"/>
      <c r="R54" s="592"/>
      <c r="S54" s="592"/>
      <c r="T54" s="592"/>
      <c r="U54" s="592"/>
      <c r="V54" s="592"/>
      <c r="W54" s="592"/>
      <c r="X54" s="592"/>
      <c r="Y54" s="592"/>
      <c r="Z54" s="592"/>
      <c r="AA54" s="592"/>
      <c r="AB54" s="592"/>
      <c r="AC54" s="592"/>
      <c r="AD54" s="592"/>
      <c r="AE54" s="592"/>
      <c r="AF54" s="592"/>
      <c r="AG54" s="592"/>
      <c r="AH54" s="592"/>
      <c r="AI54" s="592"/>
      <c r="AJ54" s="592"/>
      <c r="AK54" s="592"/>
      <c r="AL54" s="592"/>
      <c r="AM54" s="592"/>
      <c r="AN54" s="592"/>
      <c r="AO54" s="592"/>
      <c r="AP54" s="592"/>
      <c r="AQ54" s="592"/>
      <c r="AR54" s="592"/>
      <c r="AS54" s="592"/>
      <c r="AT54" s="592"/>
      <c r="AU54" s="592"/>
      <c r="AV54" s="592"/>
      <c r="AW54" s="592"/>
      <c r="AX54" s="592"/>
      <c r="AY54" s="592"/>
      <c r="AZ54" s="592"/>
      <c r="BA54" s="592"/>
      <c r="BB54" s="592"/>
      <c r="BC54" s="592"/>
      <c r="BD54" s="592"/>
      <c r="BE54" s="592"/>
      <c r="BF54" s="592"/>
      <c r="BG54" s="592"/>
      <c r="BH54" s="592"/>
      <c r="BI54" s="592"/>
      <c r="BJ54" s="592"/>
      <c r="BK54" s="592"/>
      <c r="BL54" s="592"/>
      <c r="BM54" s="592"/>
      <c r="BN54" s="592"/>
      <c r="BO54" s="592"/>
      <c r="BP54" s="592"/>
      <c r="BQ54" s="592"/>
      <c r="BR54" s="592"/>
      <c r="BS54" s="592"/>
      <c r="BT54" s="592"/>
      <c r="BU54" s="592"/>
      <c r="BV54" s="592"/>
      <c r="BW54" s="592"/>
      <c r="BX54" s="592"/>
      <c r="BY54" s="592"/>
      <c r="BZ54" s="592"/>
      <c r="CA54" s="592"/>
      <c r="CB54" s="592"/>
      <c r="CC54" s="592"/>
      <c r="CD54" s="592"/>
      <c r="CE54" s="592"/>
      <c r="CF54" s="592"/>
      <c r="CG54" s="592"/>
      <c r="CH54" s="592"/>
      <c r="CI54" s="592"/>
      <c r="CJ54" s="592"/>
      <c r="CK54" s="592"/>
      <c r="CL54" s="592"/>
      <c r="CM54" s="592"/>
      <c r="CN54" s="592"/>
      <c r="CO54" s="592"/>
      <c r="CP54" s="592"/>
      <c r="CQ54" s="592"/>
      <c r="CR54" s="592"/>
      <c r="CS54" s="592"/>
      <c r="CT54" s="592"/>
      <c r="CU54" s="592"/>
      <c r="CV54" s="592"/>
      <c r="CW54" s="592"/>
      <c r="CX54" s="592"/>
      <c r="CY54" s="592"/>
      <c r="CZ54" s="592"/>
      <c r="DA54" s="592"/>
      <c r="DB54" s="592"/>
      <c r="DC54" s="592"/>
      <c r="DD54" s="592"/>
      <c r="DE54" s="592"/>
      <c r="DF54" s="592"/>
      <c r="DG54" s="592"/>
      <c r="DH54" s="592"/>
      <c r="DI54" s="592"/>
      <c r="DJ54" s="592"/>
      <c r="DK54" s="592"/>
      <c r="DL54" s="592"/>
      <c r="DM54" s="592"/>
      <c r="DN54" s="592"/>
      <c r="DO54" s="592"/>
      <c r="DP54" s="592"/>
      <c r="DQ54" s="592"/>
      <c r="DR54" s="592"/>
      <c r="DS54" s="592"/>
      <c r="DT54" s="592"/>
      <c r="DU54" s="592"/>
      <c r="DV54" s="592"/>
      <c r="DW54" s="592"/>
      <c r="DX54" s="592"/>
      <c r="DY54" s="592"/>
      <c r="DZ54" s="592"/>
      <c r="EA54" s="592"/>
      <c r="EB54" s="592"/>
      <c r="EC54" s="592"/>
      <c r="ED54" s="592"/>
      <c r="EE54" s="592"/>
      <c r="EF54" s="592"/>
      <c r="EG54" s="592"/>
      <c r="EH54" s="592"/>
      <c r="EI54" s="592"/>
      <c r="EJ54" s="592"/>
      <c r="EK54" s="592"/>
      <c r="EL54" s="592"/>
      <c r="EM54" s="592"/>
      <c r="EN54" s="592"/>
      <c r="EO54" s="592"/>
      <c r="EP54" s="592"/>
      <c r="EQ54" s="592"/>
      <c r="ER54" s="592"/>
      <c r="ES54" s="592"/>
      <c r="ET54" s="592"/>
      <c r="EU54" s="592"/>
      <c r="EV54" s="592"/>
      <c r="EW54" s="592"/>
      <c r="EX54" s="592"/>
      <c r="EY54" s="592"/>
      <c r="EZ54" s="592"/>
      <c r="FA54" s="592"/>
      <c r="FB54" s="592"/>
      <c r="FC54" s="592"/>
      <c r="FD54" s="592"/>
      <c r="FE54" s="592"/>
      <c r="FF54" s="592"/>
      <c r="FG54" s="592"/>
      <c r="FH54" s="592"/>
      <c r="FI54" s="592"/>
      <c r="FJ54" s="592"/>
      <c r="FK54" s="592"/>
      <c r="FL54" s="592"/>
      <c r="FM54" s="592"/>
      <c r="FN54" s="592"/>
      <c r="FO54" s="592"/>
      <c r="FP54" s="592"/>
      <c r="FQ54" s="592"/>
      <c r="FR54" s="592"/>
      <c r="FS54" s="592"/>
      <c r="FT54" s="592"/>
      <c r="FU54" s="592"/>
      <c r="FV54" s="592"/>
      <c r="FW54" s="592"/>
      <c r="FX54" s="592"/>
      <c r="FY54" s="592"/>
      <c r="FZ54" s="592"/>
      <c r="GA54" s="592"/>
      <c r="GB54" s="592"/>
      <c r="GC54" s="592"/>
      <c r="GD54" s="592"/>
      <c r="GE54" s="592"/>
      <c r="GF54" s="592"/>
      <c r="GG54" s="592"/>
      <c r="GH54" s="592"/>
      <c r="GI54" s="592"/>
      <c r="GJ54" s="592"/>
      <c r="GK54" s="592"/>
      <c r="GL54" s="592"/>
      <c r="GM54" s="592"/>
      <c r="GN54" s="592"/>
      <c r="GO54" s="592"/>
      <c r="GP54" s="592"/>
      <c r="GQ54" s="592"/>
      <c r="GR54" s="592"/>
      <c r="GS54" s="592"/>
      <c r="GT54" s="592"/>
      <c r="GU54" s="592"/>
      <c r="GV54" s="592"/>
      <c r="GW54" s="592"/>
      <c r="GX54" s="592"/>
      <c r="GY54" s="592"/>
      <c r="GZ54" s="592"/>
      <c r="HA54" s="592"/>
      <c r="HB54" s="592"/>
      <c r="HC54" s="592"/>
      <c r="HD54" s="592"/>
      <c r="HE54" s="592"/>
      <c r="HF54" s="592"/>
      <c r="HG54" s="592"/>
      <c r="HH54" s="592"/>
      <c r="HI54" s="592"/>
      <c r="HJ54" s="592"/>
      <c r="HK54" s="592"/>
      <c r="HL54" s="592"/>
      <c r="HM54" s="592"/>
      <c r="HN54" s="592"/>
      <c r="HO54" s="592"/>
      <c r="HP54" s="592"/>
      <c r="HQ54" s="592"/>
      <c r="HR54" s="592"/>
      <c r="HS54" s="592"/>
      <c r="HT54" s="592"/>
      <c r="HU54" s="592"/>
      <c r="HV54" s="592"/>
      <c r="HW54" s="592"/>
      <c r="HX54" s="592"/>
      <c r="HY54" s="592"/>
      <c r="HZ54" s="592"/>
      <c r="IA54" s="592"/>
      <c r="IB54" s="592"/>
      <c r="IC54" s="592"/>
      <c r="ID54" s="592"/>
      <c r="IE54" s="592"/>
      <c r="IF54" s="592"/>
      <c r="IG54" s="592"/>
      <c r="IH54" s="592"/>
      <c r="II54" s="592"/>
      <c r="IJ54" s="592"/>
      <c r="IK54" s="592"/>
      <c r="IL54" s="592"/>
      <c r="IM54" s="592"/>
      <c r="IN54" s="592"/>
      <c r="IO54" s="592"/>
      <c r="IP54" s="592"/>
      <c r="IQ54" s="592"/>
      <c r="IR54" s="592"/>
      <c r="IS54" s="592"/>
      <c r="IT54" s="592"/>
      <c r="IU54" s="592"/>
      <c r="IV54" s="592"/>
    </row>
    <row r="55" spans="1:256" s="593" customFormat="1" ht="15">
      <c r="A55" s="617" t="s">
        <v>373</v>
      </c>
      <c r="B55" s="618" t="s">
        <v>374</v>
      </c>
      <c r="C55" s="609">
        <v>34903</v>
      </c>
      <c r="D55" s="619">
        <v>34000</v>
      </c>
      <c r="E55" s="609">
        <v>11161</v>
      </c>
      <c r="F55" s="619">
        <v>11400</v>
      </c>
      <c r="G55" s="611">
        <f t="shared" si="0"/>
        <v>46064</v>
      </c>
      <c r="H55" s="612">
        <f t="shared" si="0"/>
        <v>45400</v>
      </c>
      <c r="I55" s="592"/>
      <c r="J55" s="592"/>
      <c r="K55" s="592"/>
      <c r="L55" s="592"/>
      <c r="M55" s="592"/>
      <c r="N55" s="592"/>
      <c r="O55" s="592"/>
      <c r="P55" s="592"/>
      <c r="Q55" s="592"/>
      <c r="R55" s="592"/>
      <c r="S55" s="592"/>
      <c r="T55" s="592"/>
      <c r="U55" s="592"/>
      <c r="V55" s="592"/>
      <c r="W55" s="592"/>
      <c r="X55" s="592"/>
      <c r="Y55" s="592"/>
      <c r="Z55" s="592"/>
      <c r="AA55" s="592"/>
      <c r="AB55" s="592"/>
      <c r="AC55" s="592"/>
      <c r="AD55" s="592"/>
      <c r="AE55" s="592"/>
      <c r="AF55" s="592"/>
      <c r="AG55" s="592"/>
      <c r="AH55" s="592"/>
      <c r="AI55" s="592"/>
      <c r="AJ55" s="592"/>
      <c r="AK55" s="592"/>
      <c r="AL55" s="592"/>
      <c r="AM55" s="592"/>
      <c r="AN55" s="592"/>
      <c r="AO55" s="592"/>
      <c r="AP55" s="592"/>
      <c r="AQ55" s="592"/>
      <c r="AR55" s="592"/>
      <c r="AS55" s="592"/>
      <c r="AT55" s="592"/>
      <c r="AU55" s="592"/>
      <c r="AV55" s="592"/>
      <c r="AW55" s="592"/>
      <c r="AX55" s="592"/>
      <c r="AY55" s="592"/>
      <c r="AZ55" s="592"/>
      <c r="BA55" s="592"/>
      <c r="BB55" s="592"/>
      <c r="BC55" s="592"/>
      <c r="BD55" s="592"/>
      <c r="BE55" s="592"/>
      <c r="BF55" s="592"/>
      <c r="BG55" s="592"/>
      <c r="BH55" s="592"/>
      <c r="BI55" s="592"/>
      <c r="BJ55" s="592"/>
      <c r="BK55" s="592"/>
      <c r="BL55" s="592"/>
      <c r="BM55" s="592"/>
      <c r="BN55" s="592"/>
      <c r="BO55" s="592"/>
      <c r="BP55" s="592"/>
      <c r="BQ55" s="592"/>
      <c r="BR55" s="592"/>
      <c r="BS55" s="592"/>
      <c r="BT55" s="592"/>
      <c r="BU55" s="592"/>
      <c r="BV55" s="592"/>
      <c r="BW55" s="592"/>
      <c r="BX55" s="592"/>
      <c r="BY55" s="592"/>
      <c r="BZ55" s="592"/>
      <c r="CA55" s="592"/>
      <c r="CB55" s="592"/>
      <c r="CC55" s="592"/>
      <c r="CD55" s="592"/>
      <c r="CE55" s="592"/>
      <c r="CF55" s="592"/>
      <c r="CG55" s="592"/>
      <c r="CH55" s="592"/>
      <c r="CI55" s="592"/>
      <c r="CJ55" s="592"/>
      <c r="CK55" s="592"/>
      <c r="CL55" s="592"/>
      <c r="CM55" s="592"/>
      <c r="CN55" s="592"/>
      <c r="CO55" s="592"/>
      <c r="CP55" s="592"/>
      <c r="CQ55" s="592"/>
      <c r="CR55" s="592"/>
      <c r="CS55" s="592"/>
      <c r="CT55" s="592"/>
      <c r="CU55" s="592"/>
      <c r="CV55" s="592"/>
      <c r="CW55" s="592"/>
      <c r="CX55" s="592"/>
      <c r="CY55" s="592"/>
      <c r="CZ55" s="592"/>
      <c r="DA55" s="592"/>
      <c r="DB55" s="592"/>
      <c r="DC55" s="592"/>
      <c r="DD55" s="592"/>
      <c r="DE55" s="592"/>
      <c r="DF55" s="592"/>
      <c r="DG55" s="592"/>
      <c r="DH55" s="592"/>
      <c r="DI55" s="592"/>
      <c r="DJ55" s="592"/>
      <c r="DK55" s="592"/>
      <c r="DL55" s="592"/>
      <c r="DM55" s="592"/>
      <c r="DN55" s="592"/>
      <c r="DO55" s="592"/>
      <c r="DP55" s="592"/>
      <c r="DQ55" s="592"/>
      <c r="DR55" s="592"/>
      <c r="DS55" s="592"/>
      <c r="DT55" s="592"/>
      <c r="DU55" s="592"/>
      <c r="DV55" s="592"/>
      <c r="DW55" s="592"/>
      <c r="DX55" s="592"/>
      <c r="DY55" s="592"/>
      <c r="DZ55" s="592"/>
      <c r="EA55" s="592"/>
      <c r="EB55" s="592"/>
      <c r="EC55" s="592"/>
      <c r="ED55" s="592"/>
      <c r="EE55" s="592"/>
      <c r="EF55" s="592"/>
      <c r="EG55" s="592"/>
      <c r="EH55" s="592"/>
      <c r="EI55" s="592"/>
      <c r="EJ55" s="592"/>
      <c r="EK55" s="592"/>
      <c r="EL55" s="592"/>
      <c r="EM55" s="592"/>
      <c r="EN55" s="592"/>
      <c r="EO55" s="592"/>
      <c r="EP55" s="592"/>
      <c r="EQ55" s="592"/>
      <c r="ER55" s="592"/>
      <c r="ES55" s="592"/>
      <c r="ET55" s="592"/>
      <c r="EU55" s="592"/>
      <c r="EV55" s="592"/>
      <c r="EW55" s="592"/>
      <c r="EX55" s="592"/>
      <c r="EY55" s="592"/>
      <c r="EZ55" s="592"/>
      <c r="FA55" s="592"/>
      <c r="FB55" s="592"/>
      <c r="FC55" s="592"/>
      <c r="FD55" s="592"/>
      <c r="FE55" s="592"/>
      <c r="FF55" s="592"/>
      <c r="FG55" s="592"/>
      <c r="FH55" s="592"/>
      <c r="FI55" s="592"/>
      <c r="FJ55" s="592"/>
      <c r="FK55" s="592"/>
      <c r="FL55" s="592"/>
      <c r="FM55" s="592"/>
      <c r="FN55" s="592"/>
      <c r="FO55" s="592"/>
      <c r="FP55" s="592"/>
      <c r="FQ55" s="592"/>
      <c r="FR55" s="592"/>
      <c r="FS55" s="592"/>
      <c r="FT55" s="592"/>
      <c r="FU55" s="592"/>
      <c r="FV55" s="592"/>
      <c r="FW55" s="592"/>
      <c r="FX55" s="592"/>
      <c r="FY55" s="592"/>
      <c r="FZ55" s="592"/>
      <c r="GA55" s="592"/>
      <c r="GB55" s="592"/>
      <c r="GC55" s="592"/>
      <c r="GD55" s="592"/>
      <c r="GE55" s="592"/>
      <c r="GF55" s="592"/>
      <c r="GG55" s="592"/>
      <c r="GH55" s="592"/>
      <c r="GI55" s="592"/>
      <c r="GJ55" s="592"/>
      <c r="GK55" s="592"/>
      <c r="GL55" s="592"/>
      <c r="GM55" s="592"/>
      <c r="GN55" s="592"/>
      <c r="GO55" s="592"/>
      <c r="GP55" s="592"/>
      <c r="GQ55" s="592"/>
      <c r="GR55" s="592"/>
      <c r="GS55" s="592"/>
      <c r="GT55" s="592"/>
      <c r="GU55" s="592"/>
      <c r="GV55" s="592"/>
      <c r="GW55" s="592"/>
      <c r="GX55" s="592"/>
      <c r="GY55" s="592"/>
      <c r="GZ55" s="592"/>
      <c r="HA55" s="592"/>
      <c r="HB55" s="592"/>
      <c r="HC55" s="592"/>
      <c r="HD55" s="592"/>
      <c r="HE55" s="592"/>
      <c r="HF55" s="592"/>
      <c r="HG55" s="592"/>
      <c r="HH55" s="592"/>
      <c r="HI55" s="592"/>
      <c r="HJ55" s="592"/>
      <c r="HK55" s="592"/>
      <c r="HL55" s="592"/>
      <c r="HM55" s="592"/>
      <c r="HN55" s="592"/>
      <c r="HO55" s="592"/>
      <c r="HP55" s="592"/>
      <c r="HQ55" s="592"/>
      <c r="HR55" s="592"/>
      <c r="HS55" s="592"/>
      <c r="HT55" s="592"/>
      <c r="HU55" s="592"/>
      <c r="HV55" s="592"/>
      <c r="HW55" s="592"/>
      <c r="HX55" s="592"/>
      <c r="HY55" s="592"/>
      <c r="HZ55" s="592"/>
      <c r="IA55" s="592"/>
      <c r="IB55" s="592"/>
      <c r="IC55" s="592"/>
      <c r="ID55" s="592"/>
      <c r="IE55" s="592"/>
      <c r="IF55" s="592"/>
      <c r="IG55" s="592"/>
      <c r="IH55" s="592"/>
      <c r="II55" s="592"/>
      <c r="IJ55" s="592"/>
      <c r="IK55" s="592"/>
      <c r="IL55" s="592"/>
      <c r="IM55" s="592"/>
      <c r="IN55" s="592"/>
      <c r="IO55" s="592"/>
      <c r="IP55" s="592"/>
      <c r="IQ55" s="592"/>
      <c r="IR55" s="592"/>
      <c r="IS55" s="592"/>
      <c r="IT55" s="592"/>
      <c r="IU55" s="592"/>
      <c r="IV55" s="592"/>
    </row>
    <row r="56" spans="1:256" s="593" customFormat="1" ht="15">
      <c r="A56" s="617" t="s">
        <v>375</v>
      </c>
      <c r="B56" s="618" t="s">
        <v>376</v>
      </c>
      <c r="C56" s="609">
        <v>34659</v>
      </c>
      <c r="D56" s="619">
        <v>34000</v>
      </c>
      <c r="E56" s="609">
        <v>11088</v>
      </c>
      <c r="F56" s="619">
        <v>11400</v>
      </c>
      <c r="G56" s="611">
        <f t="shared" si="0"/>
        <v>45747</v>
      </c>
      <c r="H56" s="612">
        <f t="shared" si="0"/>
        <v>45400</v>
      </c>
      <c r="I56" s="592"/>
      <c r="J56" s="592"/>
      <c r="K56" s="592"/>
      <c r="L56" s="592"/>
      <c r="M56" s="592"/>
      <c r="N56" s="592"/>
      <c r="O56" s="592"/>
      <c r="P56" s="592"/>
      <c r="Q56" s="592"/>
      <c r="R56" s="592"/>
      <c r="S56" s="592"/>
      <c r="T56" s="592"/>
      <c r="U56" s="592"/>
      <c r="V56" s="592"/>
      <c r="W56" s="592"/>
      <c r="X56" s="592"/>
      <c r="Y56" s="592"/>
      <c r="Z56" s="592"/>
      <c r="AA56" s="592"/>
      <c r="AB56" s="592"/>
      <c r="AC56" s="592"/>
      <c r="AD56" s="592"/>
      <c r="AE56" s="592"/>
      <c r="AF56" s="592"/>
      <c r="AG56" s="592"/>
      <c r="AH56" s="592"/>
      <c r="AI56" s="592"/>
      <c r="AJ56" s="592"/>
      <c r="AK56" s="592"/>
      <c r="AL56" s="592"/>
      <c r="AM56" s="592"/>
      <c r="AN56" s="592"/>
      <c r="AO56" s="592"/>
      <c r="AP56" s="592"/>
      <c r="AQ56" s="592"/>
      <c r="AR56" s="592"/>
      <c r="AS56" s="592"/>
      <c r="AT56" s="592"/>
      <c r="AU56" s="592"/>
      <c r="AV56" s="592"/>
      <c r="AW56" s="592"/>
      <c r="AX56" s="592"/>
      <c r="AY56" s="592"/>
      <c r="AZ56" s="592"/>
      <c r="BA56" s="592"/>
      <c r="BB56" s="592"/>
      <c r="BC56" s="592"/>
      <c r="BD56" s="592"/>
      <c r="BE56" s="592"/>
      <c r="BF56" s="592"/>
      <c r="BG56" s="592"/>
      <c r="BH56" s="592"/>
      <c r="BI56" s="592"/>
      <c r="BJ56" s="592"/>
      <c r="BK56" s="592"/>
      <c r="BL56" s="592"/>
      <c r="BM56" s="592"/>
      <c r="BN56" s="592"/>
      <c r="BO56" s="592"/>
      <c r="BP56" s="592"/>
      <c r="BQ56" s="592"/>
      <c r="BR56" s="592"/>
      <c r="BS56" s="592"/>
      <c r="BT56" s="592"/>
      <c r="BU56" s="592"/>
      <c r="BV56" s="592"/>
      <c r="BW56" s="592"/>
      <c r="BX56" s="592"/>
      <c r="BY56" s="592"/>
      <c r="BZ56" s="592"/>
      <c r="CA56" s="592"/>
      <c r="CB56" s="592"/>
      <c r="CC56" s="592"/>
      <c r="CD56" s="592"/>
      <c r="CE56" s="592"/>
      <c r="CF56" s="592"/>
      <c r="CG56" s="592"/>
      <c r="CH56" s="592"/>
      <c r="CI56" s="592"/>
      <c r="CJ56" s="592"/>
      <c r="CK56" s="592"/>
      <c r="CL56" s="592"/>
      <c r="CM56" s="592"/>
      <c r="CN56" s="592"/>
      <c r="CO56" s="592"/>
      <c r="CP56" s="592"/>
      <c r="CQ56" s="592"/>
      <c r="CR56" s="592"/>
      <c r="CS56" s="592"/>
      <c r="CT56" s="592"/>
      <c r="CU56" s="592"/>
      <c r="CV56" s="592"/>
      <c r="CW56" s="592"/>
      <c r="CX56" s="592"/>
      <c r="CY56" s="592"/>
      <c r="CZ56" s="592"/>
      <c r="DA56" s="592"/>
      <c r="DB56" s="592"/>
      <c r="DC56" s="592"/>
      <c r="DD56" s="592"/>
      <c r="DE56" s="592"/>
      <c r="DF56" s="592"/>
      <c r="DG56" s="592"/>
      <c r="DH56" s="592"/>
      <c r="DI56" s="592"/>
      <c r="DJ56" s="592"/>
      <c r="DK56" s="592"/>
      <c r="DL56" s="592"/>
      <c r="DM56" s="592"/>
      <c r="DN56" s="592"/>
      <c r="DO56" s="592"/>
      <c r="DP56" s="592"/>
      <c r="DQ56" s="592"/>
      <c r="DR56" s="592"/>
      <c r="DS56" s="592"/>
      <c r="DT56" s="592"/>
      <c r="DU56" s="592"/>
      <c r="DV56" s="592"/>
      <c r="DW56" s="592"/>
      <c r="DX56" s="592"/>
      <c r="DY56" s="592"/>
      <c r="DZ56" s="592"/>
      <c r="EA56" s="592"/>
      <c r="EB56" s="592"/>
      <c r="EC56" s="592"/>
      <c r="ED56" s="592"/>
      <c r="EE56" s="592"/>
      <c r="EF56" s="592"/>
      <c r="EG56" s="592"/>
      <c r="EH56" s="592"/>
      <c r="EI56" s="592"/>
      <c r="EJ56" s="592"/>
      <c r="EK56" s="592"/>
      <c r="EL56" s="592"/>
      <c r="EM56" s="592"/>
      <c r="EN56" s="592"/>
      <c r="EO56" s="592"/>
      <c r="EP56" s="592"/>
      <c r="EQ56" s="592"/>
      <c r="ER56" s="592"/>
      <c r="ES56" s="592"/>
      <c r="ET56" s="592"/>
      <c r="EU56" s="592"/>
      <c r="EV56" s="592"/>
      <c r="EW56" s="592"/>
      <c r="EX56" s="592"/>
      <c r="EY56" s="592"/>
      <c r="EZ56" s="592"/>
      <c r="FA56" s="592"/>
      <c r="FB56" s="592"/>
      <c r="FC56" s="592"/>
      <c r="FD56" s="592"/>
      <c r="FE56" s="592"/>
      <c r="FF56" s="592"/>
      <c r="FG56" s="592"/>
      <c r="FH56" s="592"/>
      <c r="FI56" s="592"/>
      <c r="FJ56" s="592"/>
      <c r="FK56" s="592"/>
      <c r="FL56" s="592"/>
      <c r="FM56" s="592"/>
      <c r="FN56" s="592"/>
      <c r="FO56" s="592"/>
      <c r="FP56" s="592"/>
      <c r="FQ56" s="592"/>
      <c r="FR56" s="592"/>
      <c r="FS56" s="592"/>
      <c r="FT56" s="592"/>
      <c r="FU56" s="592"/>
      <c r="FV56" s="592"/>
      <c r="FW56" s="592"/>
      <c r="FX56" s="592"/>
      <c r="FY56" s="592"/>
      <c r="FZ56" s="592"/>
      <c r="GA56" s="592"/>
      <c r="GB56" s="592"/>
      <c r="GC56" s="592"/>
      <c r="GD56" s="592"/>
      <c r="GE56" s="592"/>
      <c r="GF56" s="592"/>
      <c r="GG56" s="592"/>
      <c r="GH56" s="592"/>
      <c r="GI56" s="592"/>
      <c r="GJ56" s="592"/>
      <c r="GK56" s="592"/>
      <c r="GL56" s="592"/>
      <c r="GM56" s="592"/>
      <c r="GN56" s="592"/>
      <c r="GO56" s="592"/>
      <c r="GP56" s="592"/>
      <c r="GQ56" s="592"/>
      <c r="GR56" s="592"/>
      <c r="GS56" s="592"/>
      <c r="GT56" s="592"/>
      <c r="GU56" s="592"/>
      <c r="GV56" s="592"/>
      <c r="GW56" s="592"/>
      <c r="GX56" s="592"/>
      <c r="GY56" s="592"/>
      <c r="GZ56" s="592"/>
      <c r="HA56" s="592"/>
      <c r="HB56" s="592"/>
      <c r="HC56" s="592"/>
      <c r="HD56" s="592"/>
      <c r="HE56" s="592"/>
      <c r="HF56" s="592"/>
      <c r="HG56" s="592"/>
      <c r="HH56" s="592"/>
      <c r="HI56" s="592"/>
      <c r="HJ56" s="592"/>
      <c r="HK56" s="592"/>
      <c r="HL56" s="592"/>
      <c r="HM56" s="592"/>
      <c r="HN56" s="592"/>
      <c r="HO56" s="592"/>
      <c r="HP56" s="592"/>
      <c r="HQ56" s="592"/>
      <c r="HR56" s="592"/>
      <c r="HS56" s="592"/>
      <c r="HT56" s="592"/>
      <c r="HU56" s="592"/>
      <c r="HV56" s="592"/>
      <c r="HW56" s="592"/>
      <c r="HX56" s="592"/>
      <c r="HY56" s="592"/>
      <c r="HZ56" s="592"/>
      <c r="IA56" s="592"/>
      <c r="IB56" s="592"/>
      <c r="IC56" s="592"/>
      <c r="ID56" s="592"/>
      <c r="IE56" s="592"/>
      <c r="IF56" s="592"/>
      <c r="IG56" s="592"/>
      <c r="IH56" s="592"/>
      <c r="II56" s="592"/>
      <c r="IJ56" s="592"/>
      <c r="IK56" s="592"/>
      <c r="IL56" s="592"/>
      <c r="IM56" s="592"/>
      <c r="IN56" s="592"/>
      <c r="IO56" s="592"/>
      <c r="IP56" s="592"/>
      <c r="IQ56" s="592"/>
      <c r="IR56" s="592"/>
      <c r="IS56" s="592"/>
      <c r="IT56" s="592"/>
      <c r="IU56" s="592"/>
      <c r="IV56" s="592"/>
    </row>
    <row r="57" spans="1:256" s="593" customFormat="1" ht="15">
      <c r="A57" s="617" t="s">
        <v>377</v>
      </c>
      <c r="B57" s="618" t="s">
        <v>378</v>
      </c>
      <c r="C57" s="609">
        <v>3019</v>
      </c>
      <c r="D57" s="619">
        <v>2800</v>
      </c>
      <c r="E57" s="609">
        <v>65</v>
      </c>
      <c r="F57" s="619">
        <v>80</v>
      </c>
      <c r="G57" s="611">
        <f t="shared" si="0"/>
        <v>3084</v>
      </c>
      <c r="H57" s="612">
        <f t="shared" si="0"/>
        <v>2880</v>
      </c>
      <c r="I57" s="592"/>
      <c r="J57" s="592"/>
      <c r="K57" s="592"/>
      <c r="L57" s="592"/>
      <c r="M57" s="592"/>
      <c r="N57" s="592"/>
      <c r="O57" s="592"/>
      <c r="P57" s="592"/>
      <c r="Q57" s="592"/>
      <c r="R57" s="592"/>
      <c r="S57" s="592"/>
      <c r="T57" s="592"/>
      <c r="U57" s="592"/>
      <c r="V57" s="592"/>
      <c r="W57" s="592"/>
      <c r="X57" s="592"/>
      <c r="Y57" s="592"/>
      <c r="Z57" s="592"/>
      <c r="AA57" s="592"/>
      <c r="AB57" s="592"/>
      <c r="AC57" s="592"/>
      <c r="AD57" s="592"/>
      <c r="AE57" s="592"/>
      <c r="AF57" s="592"/>
      <c r="AG57" s="592"/>
      <c r="AH57" s="592"/>
      <c r="AI57" s="592"/>
      <c r="AJ57" s="592"/>
      <c r="AK57" s="592"/>
      <c r="AL57" s="592"/>
      <c r="AM57" s="592"/>
      <c r="AN57" s="592"/>
      <c r="AO57" s="592"/>
      <c r="AP57" s="592"/>
      <c r="AQ57" s="592"/>
      <c r="AR57" s="592"/>
      <c r="AS57" s="592"/>
      <c r="AT57" s="592"/>
      <c r="AU57" s="592"/>
      <c r="AV57" s="592"/>
      <c r="AW57" s="592"/>
      <c r="AX57" s="592"/>
      <c r="AY57" s="592"/>
      <c r="AZ57" s="592"/>
      <c r="BA57" s="592"/>
      <c r="BB57" s="592"/>
      <c r="BC57" s="592"/>
      <c r="BD57" s="592"/>
      <c r="BE57" s="592"/>
      <c r="BF57" s="592"/>
      <c r="BG57" s="592"/>
      <c r="BH57" s="592"/>
      <c r="BI57" s="592"/>
      <c r="BJ57" s="592"/>
      <c r="BK57" s="592"/>
      <c r="BL57" s="592"/>
      <c r="BM57" s="592"/>
      <c r="BN57" s="592"/>
      <c r="BO57" s="592"/>
      <c r="BP57" s="592"/>
      <c r="BQ57" s="592"/>
      <c r="BR57" s="592"/>
      <c r="BS57" s="592"/>
      <c r="BT57" s="592"/>
      <c r="BU57" s="592"/>
      <c r="BV57" s="592"/>
      <c r="BW57" s="592"/>
      <c r="BX57" s="592"/>
      <c r="BY57" s="592"/>
      <c r="BZ57" s="592"/>
      <c r="CA57" s="592"/>
      <c r="CB57" s="592"/>
      <c r="CC57" s="592"/>
      <c r="CD57" s="592"/>
      <c r="CE57" s="592"/>
      <c r="CF57" s="592"/>
      <c r="CG57" s="592"/>
      <c r="CH57" s="592"/>
      <c r="CI57" s="592"/>
      <c r="CJ57" s="592"/>
      <c r="CK57" s="592"/>
      <c r="CL57" s="592"/>
      <c r="CM57" s="592"/>
      <c r="CN57" s="592"/>
      <c r="CO57" s="592"/>
      <c r="CP57" s="592"/>
      <c r="CQ57" s="592"/>
      <c r="CR57" s="592"/>
      <c r="CS57" s="592"/>
      <c r="CT57" s="592"/>
      <c r="CU57" s="592"/>
      <c r="CV57" s="592"/>
      <c r="CW57" s="592"/>
      <c r="CX57" s="592"/>
      <c r="CY57" s="592"/>
      <c r="CZ57" s="592"/>
      <c r="DA57" s="592"/>
      <c r="DB57" s="592"/>
      <c r="DC57" s="592"/>
      <c r="DD57" s="592"/>
      <c r="DE57" s="592"/>
      <c r="DF57" s="592"/>
      <c r="DG57" s="592"/>
      <c r="DH57" s="592"/>
      <c r="DI57" s="592"/>
      <c r="DJ57" s="592"/>
      <c r="DK57" s="592"/>
      <c r="DL57" s="592"/>
      <c r="DM57" s="592"/>
      <c r="DN57" s="592"/>
      <c r="DO57" s="592"/>
      <c r="DP57" s="592"/>
      <c r="DQ57" s="592"/>
      <c r="DR57" s="592"/>
      <c r="DS57" s="592"/>
      <c r="DT57" s="592"/>
      <c r="DU57" s="592"/>
      <c r="DV57" s="592"/>
      <c r="DW57" s="592"/>
      <c r="DX57" s="592"/>
      <c r="DY57" s="592"/>
      <c r="DZ57" s="592"/>
      <c r="EA57" s="592"/>
      <c r="EB57" s="592"/>
      <c r="EC57" s="592"/>
      <c r="ED57" s="592"/>
      <c r="EE57" s="592"/>
      <c r="EF57" s="592"/>
      <c r="EG57" s="592"/>
      <c r="EH57" s="592"/>
      <c r="EI57" s="592"/>
      <c r="EJ57" s="592"/>
      <c r="EK57" s="592"/>
      <c r="EL57" s="592"/>
      <c r="EM57" s="592"/>
      <c r="EN57" s="592"/>
      <c r="EO57" s="592"/>
      <c r="EP57" s="592"/>
      <c r="EQ57" s="592"/>
      <c r="ER57" s="592"/>
      <c r="ES57" s="592"/>
      <c r="ET57" s="592"/>
      <c r="EU57" s="592"/>
      <c r="EV57" s="592"/>
      <c r="EW57" s="592"/>
      <c r="EX57" s="592"/>
      <c r="EY57" s="592"/>
      <c r="EZ57" s="592"/>
      <c r="FA57" s="592"/>
      <c r="FB57" s="592"/>
      <c r="FC57" s="592"/>
      <c r="FD57" s="592"/>
      <c r="FE57" s="592"/>
      <c r="FF57" s="592"/>
      <c r="FG57" s="592"/>
      <c r="FH57" s="592"/>
      <c r="FI57" s="592"/>
      <c r="FJ57" s="592"/>
      <c r="FK57" s="592"/>
      <c r="FL57" s="592"/>
      <c r="FM57" s="592"/>
      <c r="FN57" s="592"/>
      <c r="FO57" s="592"/>
      <c r="FP57" s="592"/>
      <c r="FQ57" s="592"/>
      <c r="FR57" s="592"/>
      <c r="FS57" s="592"/>
      <c r="FT57" s="592"/>
      <c r="FU57" s="592"/>
      <c r="FV57" s="592"/>
      <c r="FW57" s="592"/>
      <c r="FX57" s="592"/>
      <c r="FY57" s="592"/>
      <c r="FZ57" s="592"/>
      <c r="GA57" s="592"/>
      <c r="GB57" s="592"/>
      <c r="GC57" s="592"/>
      <c r="GD57" s="592"/>
      <c r="GE57" s="592"/>
      <c r="GF57" s="592"/>
      <c r="GG57" s="592"/>
      <c r="GH57" s="592"/>
      <c r="GI57" s="592"/>
      <c r="GJ57" s="592"/>
      <c r="GK57" s="592"/>
      <c r="GL57" s="592"/>
      <c r="GM57" s="592"/>
      <c r="GN57" s="592"/>
      <c r="GO57" s="592"/>
      <c r="GP57" s="592"/>
      <c r="GQ57" s="592"/>
      <c r="GR57" s="592"/>
      <c r="GS57" s="592"/>
      <c r="GT57" s="592"/>
      <c r="GU57" s="592"/>
      <c r="GV57" s="592"/>
      <c r="GW57" s="592"/>
      <c r="GX57" s="592"/>
      <c r="GY57" s="592"/>
      <c r="GZ57" s="592"/>
      <c r="HA57" s="592"/>
      <c r="HB57" s="592"/>
      <c r="HC57" s="592"/>
      <c r="HD57" s="592"/>
      <c r="HE57" s="592"/>
      <c r="HF57" s="592"/>
      <c r="HG57" s="592"/>
      <c r="HH57" s="592"/>
      <c r="HI57" s="592"/>
      <c r="HJ57" s="592"/>
      <c r="HK57" s="592"/>
      <c r="HL57" s="592"/>
      <c r="HM57" s="592"/>
      <c r="HN57" s="592"/>
      <c r="HO57" s="592"/>
      <c r="HP57" s="592"/>
      <c r="HQ57" s="592"/>
      <c r="HR57" s="592"/>
      <c r="HS57" s="592"/>
      <c r="HT57" s="592"/>
      <c r="HU57" s="592"/>
      <c r="HV57" s="592"/>
      <c r="HW57" s="592"/>
      <c r="HX57" s="592"/>
      <c r="HY57" s="592"/>
      <c r="HZ57" s="592"/>
      <c r="IA57" s="592"/>
      <c r="IB57" s="592"/>
      <c r="IC57" s="592"/>
      <c r="ID57" s="592"/>
      <c r="IE57" s="592"/>
      <c r="IF57" s="592"/>
      <c r="IG57" s="592"/>
      <c r="IH57" s="592"/>
      <c r="II57" s="592"/>
      <c r="IJ57" s="592"/>
      <c r="IK57" s="592"/>
      <c r="IL57" s="592"/>
      <c r="IM57" s="592"/>
      <c r="IN57" s="592"/>
      <c r="IO57" s="592"/>
      <c r="IP57" s="592"/>
      <c r="IQ57" s="592"/>
      <c r="IR57" s="592"/>
      <c r="IS57" s="592"/>
      <c r="IT57" s="592"/>
      <c r="IU57" s="592"/>
      <c r="IV57" s="592"/>
    </row>
    <row r="58" spans="1:256" s="593" customFormat="1" ht="15">
      <c r="A58" s="617" t="s">
        <v>379</v>
      </c>
      <c r="B58" s="620" t="s">
        <v>380</v>
      </c>
      <c r="C58" s="609">
        <v>22154</v>
      </c>
      <c r="D58" s="619">
        <v>21000</v>
      </c>
      <c r="E58" s="609">
        <v>1526</v>
      </c>
      <c r="F58" s="619">
        <v>1300</v>
      </c>
      <c r="G58" s="611">
        <f t="shared" si="0"/>
        <v>23680</v>
      </c>
      <c r="H58" s="612">
        <f t="shared" si="0"/>
        <v>22300</v>
      </c>
      <c r="I58" s="592"/>
      <c r="J58" s="592"/>
      <c r="K58" s="592"/>
      <c r="L58" s="592"/>
      <c r="M58" s="592"/>
      <c r="N58" s="592"/>
      <c r="O58" s="592"/>
      <c r="P58" s="592"/>
      <c r="Q58" s="592"/>
      <c r="R58" s="592"/>
      <c r="S58" s="592"/>
      <c r="T58" s="592"/>
      <c r="U58" s="592"/>
      <c r="V58" s="592"/>
      <c r="W58" s="592"/>
      <c r="X58" s="592"/>
      <c r="Y58" s="592"/>
      <c r="Z58" s="592"/>
      <c r="AA58" s="592"/>
      <c r="AB58" s="592"/>
      <c r="AC58" s="592"/>
      <c r="AD58" s="592"/>
      <c r="AE58" s="592"/>
      <c r="AF58" s="592"/>
      <c r="AG58" s="592"/>
      <c r="AH58" s="592"/>
      <c r="AI58" s="592"/>
      <c r="AJ58" s="592"/>
      <c r="AK58" s="592"/>
      <c r="AL58" s="592"/>
      <c r="AM58" s="592"/>
      <c r="AN58" s="592"/>
      <c r="AO58" s="592"/>
      <c r="AP58" s="592"/>
      <c r="AQ58" s="592"/>
      <c r="AR58" s="592"/>
      <c r="AS58" s="592"/>
      <c r="AT58" s="592"/>
      <c r="AU58" s="592"/>
      <c r="AV58" s="592"/>
      <c r="AW58" s="592"/>
      <c r="AX58" s="592"/>
      <c r="AY58" s="592"/>
      <c r="AZ58" s="592"/>
      <c r="BA58" s="592"/>
      <c r="BB58" s="592"/>
      <c r="BC58" s="592"/>
      <c r="BD58" s="592"/>
      <c r="BE58" s="592"/>
      <c r="BF58" s="592"/>
      <c r="BG58" s="592"/>
      <c r="BH58" s="592"/>
      <c r="BI58" s="592"/>
      <c r="BJ58" s="592"/>
      <c r="BK58" s="592"/>
      <c r="BL58" s="592"/>
      <c r="BM58" s="592"/>
      <c r="BN58" s="592"/>
      <c r="BO58" s="592"/>
      <c r="BP58" s="592"/>
      <c r="BQ58" s="592"/>
      <c r="BR58" s="592"/>
      <c r="BS58" s="592"/>
      <c r="BT58" s="592"/>
      <c r="BU58" s="592"/>
      <c r="BV58" s="592"/>
      <c r="BW58" s="592"/>
      <c r="BX58" s="592"/>
      <c r="BY58" s="592"/>
      <c r="BZ58" s="592"/>
      <c r="CA58" s="592"/>
      <c r="CB58" s="592"/>
      <c r="CC58" s="592"/>
      <c r="CD58" s="592"/>
      <c r="CE58" s="592"/>
      <c r="CF58" s="592"/>
      <c r="CG58" s="592"/>
      <c r="CH58" s="592"/>
      <c r="CI58" s="592"/>
      <c r="CJ58" s="592"/>
      <c r="CK58" s="592"/>
      <c r="CL58" s="592"/>
      <c r="CM58" s="592"/>
      <c r="CN58" s="592"/>
      <c r="CO58" s="592"/>
      <c r="CP58" s="592"/>
      <c r="CQ58" s="592"/>
      <c r="CR58" s="592"/>
      <c r="CS58" s="592"/>
      <c r="CT58" s="592"/>
      <c r="CU58" s="592"/>
      <c r="CV58" s="592"/>
      <c r="CW58" s="592"/>
      <c r="CX58" s="592"/>
      <c r="CY58" s="592"/>
      <c r="CZ58" s="592"/>
      <c r="DA58" s="592"/>
      <c r="DB58" s="592"/>
      <c r="DC58" s="592"/>
      <c r="DD58" s="592"/>
      <c r="DE58" s="592"/>
      <c r="DF58" s="592"/>
      <c r="DG58" s="592"/>
      <c r="DH58" s="592"/>
      <c r="DI58" s="592"/>
      <c r="DJ58" s="592"/>
      <c r="DK58" s="592"/>
      <c r="DL58" s="592"/>
      <c r="DM58" s="592"/>
      <c r="DN58" s="592"/>
      <c r="DO58" s="592"/>
      <c r="DP58" s="592"/>
      <c r="DQ58" s="592"/>
      <c r="DR58" s="592"/>
      <c r="DS58" s="592"/>
      <c r="DT58" s="592"/>
      <c r="DU58" s="592"/>
      <c r="DV58" s="592"/>
      <c r="DW58" s="592"/>
      <c r="DX58" s="592"/>
      <c r="DY58" s="592"/>
      <c r="DZ58" s="592"/>
      <c r="EA58" s="592"/>
      <c r="EB58" s="592"/>
      <c r="EC58" s="592"/>
      <c r="ED58" s="592"/>
      <c r="EE58" s="592"/>
      <c r="EF58" s="592"/>
      <c r="EG58" s="592"/>
      <c r="EH58" s="592"/>
      <c r="EI58" s="592"/>
      <c r="EJ58" s="592"/>
      <c r="EK58" s="592"/>
      <c r="EL58" s="592"/>
      <c r="EM58" s="592"/>
      <c r="EN58" s="592"/>
      <c r="EO58" s="592"/>
      <c r="EP58" s="592"/>
      <c r="EQ58" s="592"/>
      <c r="ER58" s="592"/>
      <c r="ES58" s="592"/>
      <c r="ET58" s="592"/>
      <c r="EU58" s="592"/>
      <c r="EV58" s="592"/>
      <c r="EW58" s="592"/>
      <c r="EX58" s="592"/>
      <c r="EY58" s="592"/>
      <c r="EZ58" s="592"/>
      <c r="FA58" s="592"/>
      <c r="FB58" s="592"/>
      <c r="FC58" s="592"/>
      <c r="FD58" s="592"/>
      <c r="FE58" s="592"/>
      <c r="FF58" s="592"/>
      <c r="FG58" s="592"/>
      <c r="FH58" s="592"/>
      <c r="FI58" s="592"/>
      <c r="FJ58" s="592"/>
      <c r="FK58" s="592"/>
      <c r="FL58" s="592"/>
      <c r="FM58" s="592"/>
      <c r="FN58" s="592"/>
      <c r="FO58" s="592"/>
      <c r="FP58" s="592"/>
      <c r="FQ58" s="592"/>
      <c r="FR58" s="592"/>
      <c r="FS58" s="592"/>
      <c r="FT58" s="592"/>
      <c r="FU58" s="592"/>
      <c r="FV58" s="592"/>
      <c r="FW58" s="592"/>
      <c r="FX58" s="592"/>
      <c r="FY58" s="592"/>
      <c r="FZ58" s="592"/>
      <c r="GA58" s="592"/>
      <c r="GB58" s="592"/>
      <c r="GC58" s="592"/>
      <c r="GD58" s="592"/>
      <c r="GE58" s="592"/>
      <c r="GF58" s="592"/>
      <c r="GG58" s="592"/>
      <c r="GH58" s="592"/>
      <c r="GI58" s="592"/>
      <c r="GJ58" s="592"/>
      <c r="GK58" s="592"/>
      <c r="GL58" s="592"/>
      <c r="GM58" s="592"/>
      <c r="GN58" s="592"/>
      <c r="GO58" s="592"/>
      <c r="GP58" s="592"/>
      <c r="GQ58" s="592"/>
      <c r="GR58" s="592"/>
      <c r="GS58" s="592"/>
      <c r="GT58" s="592"/>
      <c r="GU58" s="592"/>
      <c r="GV58" s="592"/>
      <c r="GW58" s="592"/>
      <c r="GX58" s="592"/>
      <c r="GY58" s="592"/>
      <c r="GZ58" s="592"/>
      <c r="HA58" s="592"/>
      <c r="HB58" s="592"/>
      <c r="HC58" s="592"/>
      <c r="HD58" s="592"/>
      <c r="HE58" s="592"/>
      <c r="HF58" s="592"/>
      <c r="HG58" s="592"/>
      <c r="HH58" s="592"/>
      <c r="HI58" s="592"/>
      <c r="HJ58" s="592"/>
      <c r="HK58" s="592"/>
      <c r="HL58" s="592"/>
      <c r="HM58" s="592"/>
      <c r="HN58" s="592"/>
      <c r="HO58" s="592"/>
      <c r="HP58" s="592"/>
      <c r="HQ58" s="592"/>
      <c r="HR58" s="592"/>
      <c r="HS58" s="592"/>
      <c r="HT58" s="592"/>
      <c r="HU58" s="592"/>
      <c r="HV58" s="592"/>
      <c r="HW58" s="592"/>
      <c r="HX58" s="592"/>
      <c r="HY58" s="592"/>
      <c r="HZ58" s="592"/>
      <c r="IA58" s="592"/>
      <c r="IB58" s="592"/>
      <c r="IC58" s="592"/>
      <c r="ID58" s="592"/>
      <c r="IE58" s="592"/>
      <c r="IF58" s="592"/>
      <c r="IG58" s="592"/>
      <c r="IH58" s="592"/>
      <c r="II58" s="592"/>
      <c r="IJ58" s="592"/>
      <c r="IK58" s="592"/>
      <c r="IL58" s="592"/>
      <c r="IM58" s="592"/>
      <c r="IN58" s="592"/>
      <c r="IO58" s="592"/>
      <c r="IP58" s="592"/>
      <c r="IQ58" s="592"/>
      <c r="IR58" s="592"/>
      <c r="IS58" s="592"/>
      <c r="IT58" s="592"/>
      <c r="IU58" s="592"/>
      <c r="IV58" s="592"/>
    </row>
    <row r="59" spans="1:256" s="593" customFormat="1" ht="15">
      <c r="A59" s="617" t="s">
        <v>381</v>
      </c>
      <c r="B59" s="618" t="s">
        <v>382</v>
      </c>
      <c r="C59" s="609">
        <v>858</v>
      </c>
      <c r="D59" s="619">
        <v>1200</v>
      </c>
      <c r="E59" s="609">
        <v>87</v>
      </c>
      <c r="F59" s="619">
        <v>120</v>
      </c>
      <c r="G59" s="611">
        <f t="shared" si="0"/>
        <v>945</v>
      </c>
      <c r="H59" s="612">
        <f t="shared" si="0"/>
        <v>1320</v>
      </c>
      <c r="I59" s="592"/>
      <c r="J59" s="592"/>
      <c r="K59" s="592"/>
      <c r="L59" s="592"/>
      <c r="M59" s="592"/>
      <c r="N59" s="592"/>
      <c r="O59" s="592"/>
      <c r="P59" s="592"/>
      <c r="Q59" s="592"/>
      <c r="R59" s="592"/>
      <c r="S59" s="592"/>
      <c r="T59" s="592"/>
      <c r="U59" s="592"/>
      <c r="V59" s="592"/>
      <c r="W59" s="592"/>
      <c r="X59" s="592"/>
      <c r="Y59" s="592"/>
      <c r="Z59" s="592"/>
      <c r="AA59" s="592"/>
      <c r="AB59" s="592"/>
      <c r="AC59" s="592"/>
      <c r="AD59" s="592"/>
      <c r="AE59" s="592"/>
      <c r="AF59" s="592"/>
      <c r="AG59" s="592"/>
      <c r="AH59" s="592"/>
      <c r="AI59" s="592"/>
      <c r="AJ59" s="592"/>
      <c r="AK59" s="592"/>
      <c r="AL59" s="592"/>
      <c r="AM59" s="592"/>
      <c r="AN59" s="592"/>
      <c r="AO59" s="592"/>
      <c r="AP59" s="592"/>
      <c r="AQ59" s="592"/>
      <c r="AR59" s="592"/>
      <c r="AS59" s="592"/>
      <c r="AT59" s="592"/>
      <c r="AU59" s="592"/>
      <c r="AV59" s="592"/>
      <c r="AW59" s="592"/>
      <c r="AX59" s="592"/>
      <c r="AY59" s="592"/>
      <c r="AZ59" s="592"/>
      <c r="BA59" s="592"/>
      <c r="BB59" s="592"/>
      <c r="BC59" s="592"/>
      <c r="BD59" s="592"/>
      <c r="BE59" s="592"/>
      <c r="BF59" s="592"/>
      <c r="BG59" s="592"/>
      <c r="BH59" s="592"/>
      <c r="BI59" s="592"/>
      <c r="BJ59" s="592"/>
      <c r="BK59" s="592"/>
      <c r="BL59" s="592"/>
      <c r="BM59" s="592"/>
      <c r="BN59" s="592"/>
      <c r="BO59" s="592"/>
      <c r="BP59" s="592"/>
      <c r="BQ59" s="592"/>
      <c r="BR59" s="592"/>
      <c r="BS59" s="592"/>
      <c r="BT59" s="592"/>
      <c r="BU59" s="592"/>
      <c r="BV59" s="592"/>
      <c r="BW59" s="592"/>
      <c r="BX59" s="592"/>
      <c r="BY59" s="592"/>
      <c r="BZ59" s="592"/>
      <c r="CA59" s="592"/>
      <c r="CB59" s="592"/>
      <c r="CC59" s="592"/>
      <c r="CD59" s="592"/>
      <c r="CE59" s="592"/>
      <c r="CF59" s="592"/>
      <c r="CG59" s="592"/>
      <c r="CH59" s="592"/>
      <c r="CI59" s="592"/>
      <c r="CJ59" s="592"/>
      <c r="CK59" s="592"/>
      <c r="CL59" s="592"/>
      <c r="CM59" s="592"/>
      <c r="CN59" s="592"/>
      <c r="CO59" s="592"/>
      <c r="CP59" s="592"/>
      <c r="CQ59" s="592"/>
      <c r="CR59" s="592"/>
      <c r="CS59" s="592"/>
      <c r="CT59" s="592"/>
      <c r="CU59" s="592"/>
      <c r="CV59" s="592"/>
      <c r="CW59" s="592"/>
      <c r="CX59" s="592"/>
      <c r="CY59" s="592"/>
      <c r="CZ59" s="592"/>
      <c r="DA59" s="592"/>
      <c r="DB59" s="592"/>
      <c r="DC59" s="592"/>
      <c r="DD59" s="592"/>
      <c r="DE59" s="592"/>
      <c r="DF59" s="592"/>
      <c r="DG59" s="592"/>
      <c r="DH59" s="592"/>
      <c r="DI59" s="592"/>
      <c r="DJ59" s="592"/>
      <c r="DK59" s="592"/>
      <c r="DL59" s="592"/>
      <c r="DM59" s="592"/>
      <c r="DN59" s="592"/>
      <c r="DO59" s="592"/>
      <c r="DP59" s="592"/>
      <c r="DQ59" s="592"/>
      <c r="DR59" s="592"/>
      <c r="DS59" s="592"/>
      <c r="DT59" s="592"/>
      <c r="DU59" s="592"/>
      <c r="DV59" s="592"/>
      <c r="DW59" s="592"/>
      <c r="DX59" s="592"/>
      <c r="DY59" s="592"/>
      <c r="DZ59" s="592"/>
      <c r="EA59" s="592"/>
      <c r="EB59" s="592"/>
      <c r="EC59" s="592"/>
      <c r="ED59" s="592"/>
      <c r="EE59" s="592"/>
      <c r="EF59" s="592"/>
      <c r="EG59" s="592"/>
      <c r="EH59" s="592"/>
      <c r="EI59" s="592"/>
      <c r="EJ59" s="592"/>
      <c r="EK59" s="592"/>
      <c r="EL59" s="592"/>
      <c r="EM59" s="592"/>
      <c r="EN59" s="592"/>
      <c r="EO59" s="592"/>
      <c r="EP59" s="592"/>
      <c r="EQ59" s="592"/>
      <c r="ER59" s="592"/>
      <c r="ES59" s="592"/>
      <c r="ET59" s="592"/>
      <c r="EU59" s="592"/>
      <c r="EV59" s="592"/>
      <c r="EW59" s="592"/>
      <c r="EX59" s="592"/>
      <c r="EY59" s="592"/>
      <c r="EZ59" s="592"/>
      <c r="FA59" s="592"/>
      <c r="FB59" s="592"/>
      <c r="FC59" s="592"/>
      <c r="FD59" s="592"/>
      <c r="FE59" s="592"/>
      <c r="FF59" s="592"/>
      <c r="FG59" s="592"/>
      <c r="FH59" s="592"/>
      <c r="FI59" s="592"/>
      <c r="FJ59" s="592"/>
      <c r="FK59" s="592"/>
      <c r="FL59" s="592"/>
      <c r="FM59" s="592"/>
      <c r="FN59" s="592"/>
      <c r="FO59" s="592"/>
      <c r="FP59" s="592"/>
      <c r="FQ59" s="592"/>
      <c r="FR59" s="592"/>
      <c r="FS59" s="592"/>
      <c r="FT59" s="592"/>
      <c r="FU59" s="592"/>
      <c r="FV59" s="592"/>
      <c r="FW59" s="592"/>
      <c r="FX59" s="592"/>
      <c r="FY59" s="592"/>
      <c r="FZ59" s="592"/>
      <c r="GA59" s="592"/>
      <c r="GB59" s="592"/>
      <c r="GC59" s="592"/>
      <c r="GD59" s="592"/>
      <c r="GE59" s="592"/>
      <c r="GF59" s="592"/>
      <c r="GG59" s="592"/>
      <c r="GH59" s="592"/>
      <c r="GI59" s="592"/>
      <c r="GJ59" s="592"/>
      <c r="GK59" s="592"/>
      <c r="GL59" s="592"/>
      <c r="GM59" s="592"/>
      <c r="GN59" s="592"/>
      <c r="GO59" s="592"/>
      <c r="GP59" s="592"/>
      <c r="GQ59" s="592"/>
      <c r="GR59" s="592"/>
      <c r="GS59" s="592"/>
      <c r="GT59" s="592"/>
      <c r="GU59" s="592"/>
      <c r="GV59" s="592"/>
      <c r="GW59" s="592"/>
      <c r="GX59" s="592"/>
      <c r="GY59" s="592"/>
      <c r="GZ59" s="592"/>
      <c r="HA59" s="592"/>
      <c r="HB59" s="592"/>
      <c r="HC59" s="592"/>
      <c r="HD59" s="592"/>
      <c r="HE59" s="592"/>
      <c r="HF59" s="592"/>
      <c r="HG59" s="592"/>
      <c r="HH59" s="592"/>
      <c r="HI59" s="592"/>
      <c r="HJ59" s="592"/>
      <c r="HK59" s="592"/>
      <c r="HL59" s="592"/>
      <c r="HM59" s="592"/>
      <c r="HN59" s="592"/>
      <c r="HO59" s="592"/>
      <c r="HP59" s="592"/>
      <c r="HQ59" s="592"/>
      <c r="HR59" s="592"/>
      <c r="HS59" s="592"/>
      <c r="HT59" s="592"/>
      <c r="HU59" s="592"/>
      <c r="HV59" s="592"/>
      <c r="HW59" s="592"/>
      <c r="HX59" s="592"/>
      <c r="HY59" s="592"/>
      <c r="HZ59" s="592"/>
      <c r="IA59" s="592"/>
      <c r="IB59" s="592"/>
      <c r="IC59" s="592"/>
      <c r="ID59" s="592"/>
      <c r="IE59" s="592"/>
      <c r="IF59" s="592"/>
      <c r="IG59" s="592"/>
      <c r="IH59" s="592"/>
      <c r="II59" s="592"/>
      <c r="IJ59" s="592"/>
      <c r="IK59" s="592"/>
      <c r="IL59" s="592"/>
      <c r="IM59" s="592"/>
      <c r="IN59" s="592"/>
      <c r="IO59" s="592"/>
      <c r="IP59" s="592"/>
      <c r="IQ59" s="592"/>
      <c r="IR59" s="592"/>
      <c r="IS59" s="592"/>
      <c r="IT59" s="592"/>
      <c r="IU59" s="592"/>
      <c r="IV59" s="592"/>
    </row>
    <row r="60" spans="1:256" s="593" customFormat="1" ht="15">
      <c r="A60" s="617" t="s">
        <v>383</v>
      </c>
      <c r="B60" s="618" t="s">
        <v>384</v>
      </c>
      <c r="C60" s="609">
        <v>3298</v>
      </c>
      <c r="D60" s="619">
        <v>2800</v>
      </c>
      <c r="E60" s="609">
        <v>600</v>
      </c>
      <c r="F60" s="619">
        <v>400</v>
      </c>
      <c r="G60" s="611">
        <f t="shared" si="0"/>
        <v>3898</v>
      </c>
      <c r="H60" s="612">
        <f t="shared" si="0"/>
        <v>3200</v>
      </c>
      <c r="I60" s="592"/>
      <c r="J60" s="592"/>
      <c r="K60" s="592"/>
      <c r="L60" s="592"/>
      <c r="M60" s="592"/>
      <c r="N60" s="592"/>
      <c r="O60" s="592"/>
      <c r="P60" s="592"/>
      <c r="Q60" s="592"/>
      <c r="R60" s="592"/>
      <c r="S60" s="592"/>
      <c r="T60" s="592"/>
      <c r="U60" s="592"/>
      <c r="V60" s="592"/>
      <c r="W60" s="592"/>
      <c r="X60" s="592"/>
      <c r="Y60" s="592"/>
      <c r="Z60" s="592"/>
      <c r="AA60" s="592"/>
      <c r="AB60" s="592"/>
      <c r="AC60" s="592"/>
      <c r="AD60" s="592"/>
      <c r="AE60" s="592"/>
      <c r="AF60" s="592"/>
      <c r="AG60" s="592"/>
      <c r="AH60" s="592"/>
      <c r="AI60" s="592"/>
      <c r="AJ60" s="592"/>
      <c r="AK60" s="592"/>
      <c r="AL60" s="592"/>
      <c r="AM60" s="592"/>
      <c r="AN60" s="592"/>
      <c r="AO60" s="592"/>
      <c r="AP60" s="592"/>
      <c r="AQ60" s="592"/>
      <c r="AR60" s="592"/>
      <c r="AS60" s="592"/>
      <c r="AT60" s="592"/>
      <c r="AU60" s="592"/>
      <c r="AV60" s="592"/>
      <c r="AW60" s="592"/>
      <c r="AX60" s="592"/>
      <c r="AY60" s="592"/>
      <c r="AZ60" s="592"/>
      <c r="BA60" s="592"/>
      <c r="BB60" s="592"/>
      <c r="BC60" s="592"/>
      <c r="BD60" s="592"/>
      <c r="BE60" s="592"/>
      <c r="BF60" s="592"/>
      <c r="BG60" s="592"/>
      <c r="BH60" s="592"/>
      <c r="BI60" s="592"/>
      <c r="BJ60" s="592"/>
      <c r="BK60" s="592"/>
      <c r="BL60" s="592"/>
      <c r="BM60" s="592"/>
      <c r="BN60" s="592"/>
      <c r="BO60" s="592"/>
      <c r="BP60" s="592"/>
      <c r="BQ60" s="592"/>
      <c r="BR60" s="592"/>
      <c r="BS60" s="592"/>
      <c r="BT60" s="592"/>
      <c r="BU60" s="592"/>
      <c r="BV60" s="592"/>
      <c r="BW60" s="592"/>
      <c r="BX60" s="592"/>
      <c r="BY60" s="592"/>
      <c r="BZ60" s="592"/>
      <c r="CA60" s="592"/>
      <c r="CB60" s="592"/>
      <c r="CC60" s="592"/>
      <c r="CD60" s="592"/>
      <c r="CE60" s="592"/>
      <c r="CF60" s="592"/>
      <c r="CG60" s="592"/>
      <c r="CH60" s="592"/>
      <c r="CI60" s="592"/>
      <c r="CJ60" s="592"/>
      <c r="CK60" s="592"/>
      <c r="CL60" s="592"/>
      <c r="CM60" s="592"/>
      <c r="CN60" s="592"/>
      <c r="CO60" s="592"/>
      <c r="CP60" s="592"/>
      <c r="CQ60" s="592"/>
      <c r="CR60" s="592"/>
      <c r="CS60" s="592"/>
      <c r="CT60" s="592"/>
      <c r="CU60" s="592"/>
      <c r="CV60" s="592"/>
      <c r="CW60" s="592"/>
      <c r="CX60" s="592"/>
      <c r="CY60" s="592"/>
      <c r="CZ60" s="592"/>
      <c r="DA60" s="592"/>
      <c r="DB60" s="592"/>
      <c r="DC60" s="592"/>
      <c r="DD60" s="592"/>
      <c r="DE60" s="592"/>
      <c r="DF60" s="592"/>
      <c r="DG60" s="592"/>
      <c r="DH60" s="592"/>
      <c r="DI60" s="592"/>
      <c r="DJ60" s="592"/>
      <c r="DK60" s="592"/>
      <c r="DL60" s="592"/>
      <c r="DM60" s="592"/>
      <c r="DN60" s="592"/>
      <c r="DO60" s="592"/>
      <c r="DP60" s="592"/>
      <c r="DQ60" s="592"/>
      <c r="DR60" s="592"/>
      <c r="DS60" s="592"/>
      <c r="DT60" s="592"/>
      <c r="DU60" s="592"/>
      <c r="DV60" s="592"/>
      <c r="DW60" s="592"/>
      <c r="DX60" s="592"/>
      <c r="DY60" s="592"/>
      <c r="DZ60" s="592"/>
      <c r="EA60" s="592"/>
      <c r="EB60" s="592"/>
      <c r="EC60" s="592"/>
      <c r="ED60" s="592"/>
      <c r="EE60" s="592"/>
      <c r="EF60" s="592"/>
      <c r="EG60" s="592"/>
      <c r="EH60" s="592"/>
      <c r="EI60" s="592"/>
      <c r="EJ60" s="592"/>
      <c r="EK60" s="592"/>
      <c r="EL60" s="592"/>
      <c r="EM60" s="592"/>
      <c r="EN60" s="592"/>
      <c r="EO60" s="592"/>
      <c r="EP60" s="592"/>
      <c r="EQ60" s="592"/>
      <c r="ER60" s="592"/>
      <c r="ES60" s="592"/>
      <c r="ET60" s="592"/>
      <c r="EU60" s="592"/>
      <c r="EV60" s="592"/>
      <c r="EW60" s="592"/>
      <c r="EX60" s="592"/>
      <c r="EY60" s="592"/>
      <c r="EZ60" s="592"/>
      <c r="FA60" s="592"/>
      <c r="FB60" s="592"/>
      <c r="FC60" s="592"/>
      <c r="FD60" s="592"/>
      <c r="FE60" s="592"/>
      <c r="FF60" s="592"/>
      <c r="FG60" s="592"/>
      <c r="FH60" s="592"/>
      <c r="FI60" s="592"/>
      <c r="FJ60" s="592"/>
      <c r="FK60" s="592"/>
      <c r="FL60" s="592"/>
      <c r="FM60" s="592"/>
      <c r="FN60" s="592"/>
      <c r="FO60" s="592"/>
      <c r="FP60" s="592"/>
      <c r="FQ60" s="592"/>
      <c r="FR60" s="592"/>
      <c r="FS60" s="592"/>
      <c r="FT60" s="592"/>
      <c r="FU60" s="592"/>
      <c r="FV60" s="592"/>
      <c r="FW60" s="592"/>
      <c r="FX60" s="592"/>
      <c r="FY60" s="592"/>
      <c r="FZ60" s="592"/>
      <c r="GA60" s="592"/>
      <c r="GB60" s="592"/>
      <c r="GC60" s="592"/>
      <c r="GD60" s="592"/>
      <c r="GE60" s="592"/>
      <c r="GF60" s="592"/>
      <c r="GG60" s="592"/>
      <c r="GH60" s="592"/>
      <c r="GI60" s="592"/>
      <c r="GJ60" s="592"/>
      <c r="GK60" s="592"/>
      <c r="GL60" s="592"/>
      <c r="GM60" s="592"/>
      <c r="GN60" s="592"/>
      <c r="GO60" s="592"/>
      <c r="GP60" s="592"/>
      <c r="GQ60" s="592"/>
      <c r="GR60" s="592"/>
      <c r="GS60" s="592"/>
      <c r="GT60" s="592"/>
      <c r="GU60" s="592"/>
      <c r="GV60" s="592"/>
      <c r="GW60" s="592"/>
      <c r="GX60" s="592"/>
      <c r="GY60" s="592"/>
      <c r="GZ60" s="592"/>
      <c r="HA60" s="592"/>
      <c r="HB60" s="592"/>
      <c r="HC60" s="592"/>
      <c r="HD60" s="592"/>
      <c r="HE60" s="592"/>
      <c r="HF60" s="592"/>
      <c r="HG60" s="592"/>
      <c r="HH60" s="592"/>
      <c r="HI60" s="592"/>
      <c r="HJ60" s="592"/>
      <c r="HK60" s="592"/>
      <c r="HL60" s="592"/>
      <c r="HM60" s="592"/>
      <c r="HN60" s="592"/>
      <c r="HO60" s="592"/>
      <c r="HP60" s="592"/>
      <c r="HQ60" s="592"/>
      <c r="HR60" s="592"/>
      <c r="HS60" s="592"/>
      <c r="HT60" s="592"/>
      <c r="HU60" s="592"/>
      <c r="HV60" s="592"/>
      <c r="HW60" s="592"/>
      <c r="HX60" s="592"/>
      <c r="HY60" s="592"/>
      <c r="HZ60" s="592"/>
      <c r="IA60" s="592"/>
      <c r="IB60" s="592"/>
      <c r="IC60" s="592"/>
      <c r="ID60" s="592"/>
      <c r="IE60" s="592"/>
      <c r="IF60" s="592"/>
      <c r="IG60" s="592"/>
      <c r="IH60" s="592"/>
      <c r="II60" s="592"/>
      <c r="IJ60" s="592"/>
      <c r="IK60" s="592"/>
      <c r="IL60" s="592"/>
      <c r="IM60" s="592"/>
      <c r="IN60" s="592"/>
      <c r="IO60" s="592"/>
      <c r="IP60" s="592"/>
      <c r="IQ60" s="592"/>
      <c r="IR60" s="592"/>
      <c r="IS60" s="592"/>
      <c r="IT60" s="592"/>
      <c r="IU60" s="592"/>
      <c r="IV60" s="592"/>
    </row>
    <row r="61" spans="1:256" s="593" customFormat="1" ht="15">
      <c r="A61" s="617" t="s">
        <v>385</v>
      </c>
      <c r="B61" s="618" t="s">
        <v>386</v>
      </c>
      <c r="C61" s="609">
        <v>3296</v>
      </c>
      <c r="D61" s="619">
        <v>2800</v>
      </c>
      <c r="E61" s="609">
        <v>599</v>
      </c>
      <c r="F61" s="619">
        <v>400</v>
      </c>
      <c r="G61" s="611">
        <f t="shared" si="0"/>
        <v>3895</v>
      </c>
      <c r="H61" s="612">
        <f t="shared" si="0"/>
        <v>3200</v>
      </c>
      <c r="I61" s="592"/>
      <c r="J61" s="592"/>
      <c r="K61" s="592"/>
      <c r="L61" s="592"/>
      <c r="M61" s="592"/>
      <c r="N61" s="592"/>
      <c r="O61" s="592"/>
      <c r="P61" s="592"/>
      <c r="Q61" s="592"/>
      <c r="R61" s="592"/>
      <c r="S61" s="592"/>
      <c r="T61" s="592"/>
      <c r="U61" s="592"/>
      <c r="V61" s="592"/>
      <c r="W61" s="592"/>
      <c r="X61" s="592"/>
      <c r="Y61" s="592"/>
      <c r="Z61" s="592"/>
      <c r="AA61" s="592"/>
      <c r="AB61" s="592"/>
      <c r="AC61" s="592"/>
      <c r="AD61" s="592"/>
      <c r="AE61" s="592"/>
      <c r="AF61" s="592"/>
      <c r="AG61" s="592"/>
      <c r="AH61" s="592"/>
      <c r="AI61" s="592"/>
      <c r="AJ61" s="592"/>
      <c r="AK61" s="592"/>
      <c r="AL61" s="592"/>
      <c r="AM61" s="592"/>
      <c r="AN61" s="592"/>
      <c r="AO61" s="592"/>
      <c r="AP61" s="592"/>
      <c r="AQ61" s="592"/>
      <c r="AR61" s="592"/>
      <c r="AS61" s="592"/>
      <c r="AT61" s="592"/>
      <c r="AU61" s="592"/>
      <c r="AV61" s="592"/>
      <c r="AW61" s="592"/>
      <c r="AX61" s="592"/>
      <c r="AY61" s="592"/>
      <c r="AZ61" s="592"/>
      <c r="BA61" s="592"/>
      <c r="BB61" s="592"/>
      <c r="BC61" s="592"/>
      <c r="BD61" s="592"/>
      <c r="BE61" s="592"/>
      <c r="BF61" s="592"/>
      <c r="BG61" s="592"/>
      <c r="BH61" s="592"/>
      <c r="BI61" s="592"/>
      <c r="BJ61" s="592"/>
      <c r="BK61" s="592"/>
      <c r="BL61" s="592"/>
      <c r="BM61" s="592"/>
      <c r="BN61" s="592"/>
      <c r="BO61" s="592"/>
      <c r="BP61" s="592"/>
      <c r="BQ61" s="592"/>
      <c r="BR61" s="592"/>
      <c r="BS61" s="592"/>
      <c r="BT61" s="592"/>
      <c r="BU61" s="592"/>
      <c r="BV61" s="592"/>
      <c r="BW61" s="592"/>
      <c r="BX61" s="592"/>
      <c r="BY61" s="592"/>
      <c r="BZ61" s="592"/>
      <c r="CA61" s="592"/>
      <c r="CB61" s="592"/>
      <c r="CC61" s="592"/>
      <c r="CD61" s="592"/>
      <c r="CE61" s="592"/>
      <c r="CF61" s="592"/>
      <c r="CG61" s="592"/>
      <c r="CH61" s="592"/>
      <c r="CI61" s="592"/>
      <c r="CJ61" s="592"/>
      <c r="CK61" s="592"/>
      <c r="CL61" s="592"/>
      <c r="CM61" s="592"/>
      <c r="CN61" s="592"/>
      <c r="CO61" s="592"/>
      <c r="CP61" s="592"/>
      <c r="CQ61" s="592"/>
      <c r="CR61" s="592"/>
      <c r="CS61" s="592"/>
      <c r="CT61" s="592"/>
      <c r="CU61" s="592"/>
      <c r="CV61" s="592"/>
      <c r="CW61" s="592"/>
      <c r="CX61" s="592"/>
      <c r="CY61" s="592"/>
      <c r="CZ61" s="592"/>
      <c r="DA61" s="592"/>
      <c r="DB61" s="592"/>
      <c r="DC61" s="592"/>
      <c r="DD61" s="592"/>
      <c r="DE61" s="592"/>
      <c r="DF61" s="592"/>
      <c r="DG61" s="592"/>
      <c r="DH61" s="592"/>
      <c r="DI61" s="592"/>
      <c r="DJ61" s="592"/>
      <c r="DK61" s="592"/>
      <c r="DL61" s="592"/>
      <c r="DM61" s="592"/>
      <c r="DN61" s="592"/>
      <c r="DO61" s="592"/>
      <c r="DP61" s="592"/>
      <c r="DQ61" s="592"/>
      <c r="DR61" s="592"/>
      <c r="DS61" s="592"/>
      <c r="DT61" s="592"/>
      <c r="DU61" s="592"/>
      <c r="DV61" s="592"/>
      <c r="DW61" s="592"/>
      <c r="DX61" s="592"/>
      <c r="DY61" s="592"/>
      <c r="DZ61" s="592"/>
      <c r="EA61" s="592"/>
      <c r="EB61" s="592"/>
      <c r="EC61" s="592"/>
      <c r="ED61" s="592"/>
      <c r="EE61" s="592"/>
      <c r="EF61" s="592"/>
      <c r="EG61" s="592"/>
      <c r="EH61" s="592"/>
      <c r="EI61" s="592"/>
      <c r="EJ61" s="592"/>
      <c r="EK61" s="592"/>
      <c r="EL61" s="592"/>
      <c r="EM61" s="592"/>
      <c r="EN61" s="592"/>
      <c r="EO61" s="592"/>
      <c r="EP61" s="592"/>
      <c r="EQ61" s="592"/>
      <c r="ER61" s="592"/>
      <c r="ES61" s="592"/>
      <c r="ET61" s="592"/>
      <c r="EU61" s="592"/>
      <c r="EV61" s="592"/>
      <c r="EW61" s="592"/>
      <c r="EX61" s="592"/>
      <c r="EY61" s="592"/>
      <c r="EZ61" s="592"/>
      <c r="FA61" s="592"/>
      <c r="FB61" s="592"/>
      <c r="FC61" s="592"/>
      <c r="FD61" s="592"/>
      <c r="FE61" s="592"/>
      <c r="FF61" s="592"/>
      <c r="FG61" s="592"/>
      <c r="FH61" s="592"/>
      <c r="FI61" s="592"/>
      <c r="FJ61" s="592"/>
      <c r="FK61" s="592"/>
      <c r="FL61" s="592"/>
      <c r="FM61" s="592"/>
      <c r="FN61" s="592"/>
      <c r="FO61" s="592"/>
      <c r="FP61" s="592"/>
      <c r="FQ61" s="592"/>
      <c r="FR61" s="592"/>
      <c r="FS61" s="592"/>
      <c r="FT61" s="592"/>
      <c r="FU61" s="592"/>
      <c r="FV61" s="592"/>
      <c r="FW61" s="592"/>
      <c r="FX61" s="592"/>
      <c r="FY61" s="592"/>
      <c r="FZ61" s="592"/>
      <c r="GA61" s="592"/>
      <c r="GB61" s="592"/>
      <c r="GC61" s="592"/>
      <c r="GD61" s="592"/>
      <c r="GE61" s="592"/>
      <c r="GF61" s="592"/>
      <c r="GG61" s="592"/>
      <c r="GH61" s="592"/>
      <c r="GI61" s="592"/>
      <c r="GJ61" s="592"/>
      <c r="GK61" s="592"/>
      <c r="GL61" s="592"/>
      <c r="GM61" s="592"/>
      <c r="GN61" s="592"/>
      <c r="GO61" s="592"/>
      <c r="GP61" s="592"/>
      <c r="GQ61" s="592"/>
      <c r="GR61" s="592"/>
      <c r="GS61" s="592"/>
      <c r="GT61" s="592"/>
      <c r="GU61" s="592"/>
      <c r="GV61" s="592"/>
      <c r="GW61" s="592"/>
      <c r="GX61" s="592"/>
      <c r="GY61" s="592"/>
      <c r="GZ61" s="592"/>
      <c r="HA61" s="592"/>
      <c r="HB61" s="592"/>
      <c r="HC61" s="592"/>
      <c r="HD61" s="592"/>
      <c r="HE61" s="592"/>
      <c r="HF61" s="592"/>
      <c r="HG61" s="592"/>
      <c r="HH61" s="592"/>
      <c r="HI61" s="592"/>
      <c r="HJ61" s="592"/>
      <c r="HK61" s="592"/>
      <c r="HL61" s="592"/>
      <c r="HM61" s="592"/>
      <c r="HN61" s="592"/>
      <c r="HO61" s="592"/>
      <c r="HP61" s="592"/>
      <c r="HQ61" s="592"/>
      <c r="HR61" s="592"/>
      <c r="HS61" s="592"/>
      <c r="HT61" s="592"/>
      <c r="HU61" s="592"/>
      <c r="HV61" s="592"/>
      <c r="HW61" s="592"/>
      <c r="HX61" s="592"/>
      <c r="HY61" s="592"/>
      <c r="HZ61" s="592"/>
      <c r="IA61" s="592"/>
      <c r="IB61" s="592"/>
      <c r="IC61" s="592"/>
      <c r="ID61" s="592"/>
      <c r="IE61" s="592"/>
      <c r="IF61" s="592"/>
      <c r="IG61" s="592"/>
      <c r="IH61" s="592"/>
      <c r="II61" s="592"/>
      <c r="IJ61" s="592"/>
      <c r="IK61" s="592"/>
      <c r="IL61" s="592"/>
      <c r="IM61" s="592"/>
      <c r="IN61" s="592"/>
      <c r="IO61" s="592"/>
      <c r="IP61" s="592"/>
      <c r="IQ61" s="592"/>
      <c r="IR61" s="592"/>
      <c r="IS61" s="592"/>
      <c r="IT61" s="592"/>
      <c r="IU61" s="592"/>
      <c r="IV61" s="592"/>
    </row>
    <row r="62" spans="1:256" s="593" customFormat="1" ht="15">
      <c r="A62" s="617" t="s">
        <v>387</v>
      </c>
      <c r="B62" s="618" t="s">
        <v>388</v>
      </c>
      <c r="C62" s="609">
        <v>21</v>
      </c>
      <c r="D62" s="619">
        <v>20</v>
      </c>
      <c r="E62" s="609">
        <v>27</v>
      </c>
      <c r="F62" s="619">
        <v>20</v>
      </c>
      <c r="G62" s="611">
        <f t="shared" si="0"/>
        <v>48</v>
      </c>
      <c r="H62" s="612">
        <f t="shared" si="0"/>
        <v>40</v>
      </c>
      <c r="I62" s="592"/>
      <c r="J62" s="592"/>
      <c r="K62" s="592"/>
      <c r="L62" s="592"/>
      <c r="M62" s="592"/>
      <c r="N62" s="592"/>
      <c r="O62" s="592"/>
      <c r="P62" s="592"/>
      <c r="Q62" s="592"/>
      <c r="R62" s="592"/>
      <c r="S62" s="592"/>
      <c r="T62" s="592"/>
      <c r="U62" s="592"/>
      <c r="V62" s="592"/>
      <c r="W62" s="592"/>
      <c r="X62" s="592"/>
      <c r="Y62" s="592"/>
      <c r="Z62" s="592"/>
      <c r="AA62" s="592"/>
      <c r="AB62" s="592"/>
      <c r="AC62" s="592"/>
      <c r="AD62" s="592"/>
      <c r="AE62" s="592"/>
      <c r="AF62" s="592"/>
      <c r="AG62" s="592"/>
      <c r="AH62" s="592"/>
      <c r="AI62" s="592"/>
      <c r="AJ62" s="592"/>
      <c r="AK62" s="592"/>
      <c r="AL62" s="592"/>
      <c r="AM62" s="592"/>
      <c r="AN62" s="592"/>
      <c r="AO62" s="592"/>
      <c r="AP62" s="592"/>
      <c r="AQ62" s="592"/>
      <c r="AR62" s="592"/>
      <c r="AS62" s="592"/>
      <c r="AT62" s="592"/>
      <c r="AU62" s="592"/>
      <c r="AV62" s="592"/>
      <c r="AW62" s="592"/>
      <c r="AX62" s="592"/>
      <c r="AY62" s="592"/>
      <c r="AZ62" s="592"/>
      <c r="BA62" s="592"/>
      <c r="BB62" s="592"/>
      <c r="BC62" s="592"/>
      <c r="BD62" s="592"/>
      <c r="BE62" s="592"/>
      <c r="BF62" s="592"/>
      <c r="BG62" s="592"/>
      <c r="BH62" s="592"/>
      <c r="BI62" s="592"/>
      <c r="BJ62" s="592"/>
      <c r="BK62" s="592"/>
      <c r="BL62" s="592"/>
      <c r="BM62" s="592"/>
      <c r="BN62" s="592"/>
      <c r="BO62" s="592"/>
      <c r="BP62" s="592"/>
      <c r="BQ62" s="592"/>
      <c r="BR62" s="592"/>
      <c r="BS62" s="592"/>
      <c r="BT62" s="592"/>
      <c r="BU62" s="592"/>
      <c r="BV62" s="592"/>
      <c r="BW62" s="592"/>
      <c r="BX62" s="592"/>
      <c r="BY62" s="592"/>
      <c r="BZ62" s="592"/>
      <c r="CA62" s="592"/>
      <c r="CB62" s="592"/>
      <c r="CC62" s="592"/>
      <c r="CD62" s="592"/>
      <c r="CE62" s="592"/>
      <c r="CF62" s="592"/>
      <c r="CG62" s="592"/>
      <c r="CH62" s="592"/>
      <c r="CI62" s="592"/>
      <c r="CJ62" s="592"/>
      <c r="CK62" s="592"/>
      <c r="CL62" s="592"/>
      <c r="CM62" s="592"/>
      <c r="CN62" s="592"/>
      <c r="CO62" s="592"/>
      <c r="CP62" s="592"/>
      <c r="CQ62" s="592"/>
      <c r="CR62" s="592"/>
      <c r="CS62" s="592"/>
      <c r="CT62" s="592"/>
      <c r="CU62" s="592"/>
      <c r="CV62" s="592"/>
      <c r="CW62" s="592"/>
      <c r="CX62" s="592"/>
      <c r="CY62" s="592"/>
      <c r="CZ62" s="592"/>
      <c r="DA62" s="592"/>
      <c r="DB62" s="592"/>
      <c r="DC62" s="592"/>
      <c r="DD62" s="592"/>
      <c r="DE62" s="592"/>
      <c r="DF62" s="592"/>
      <c r="DG62" s="592"/>
      <c r="DH62" s="592"/>
      <c r="DI62" s="592"/>
      <c r="DJ62" s="592"/>
      <c r="DK62" s="592"/>
      <c r="DL62" s="592"/>
      <c r="DM62" s="592"/>
      <c r="DN62" s="592"/>
      <c r="DO62" s="592"/>
      <c r="DP62" s="592"/>
      <c r="DQ62" s="592"/>
      <c r="DR62" s="592"/>
      <c r="DS62" s="592"/>
      <c r="DT62" s="592"/>
      <c r="DU62" s="592"/>
      <c r="DV62" s="592"/>
      <c r="DW62" s="592"/>
      <c r="DX62" s="592"/>
      <c r="DY62" s="592"/>
      <c r="DZ62" s="592"/>
      <c r="EA62" s="592"/>
      <c r="EB62" s="592"/>
      <c r="EC62" s="592"/>
      <c r="ED62" s="592"/>
      <c r="EE62" s="592"/>
      <c r="EF62" s="592"/>
      <c r="EG62" s="592"/>
      <c r="EH62" s="592"/>
      <c r="EI62" s="592"/>
      <c r="EJ62" s="592"/>
      <c r="EK62" s="592"/>
      <c r="EL62" s="592"/>
      <c r="EM62" s="592"/>
      <c r="EN62" s="592"/>
      <c r="EO62" s="592"/>
      <c r="EP62" s="592"/>
      <c r="EQ62" s="592"/>
      <c r="ER62" s="592"/>
      <c r="ES62" s="592"/>
      <c r="ET62" s="592"/>
      <c r="EU62" s="592"/>
      <c r="EV62" s="592"/>
      <c r="EW62" s="592"/>
      <c r="EX62" s="592"/>
      <c r="EY62" s="592"/>
      <c r="EZ62" s="592"/>
      <c r="FA62" s="592"/>
      <c r="FB62" s="592"/>
      <c r="FC62" s="592"/>
      <c r="FD62" s="592"/>
      <c r="FE62" s="592"/>
      <c r="FF62" s="592"/>
      <c r="FG62" s="592"/>
      <c r="FH62" s="592"/>
      <c r="FI62" s="592"/>
      <c r="FJ62" s="592"/>
      <c r="FK62" s="592"/>
      <c r="FL62" s="592"/>
      <c r="FM62" s="592"/>
      <c r="FN62" s="592"/>
      <c r="FO62" s="592"/>
      <c r="FP62" s="592"/>
      <c r="FQ62" s="592"/>
      <c r="FR62" s="592"/>
      <c r="FS62" s="592"/>
      <c r="FT62" s="592"/>
      <c r="FU62" s="592"/>
      <c r="FV62" s="592"/>
      <c r="FW62" s="592"/>
      <c r="FX62" s="592"/>
      <c r="FY62" s="592"/>
      <c r="FZ62" s="592"/>
      <c r="GA62" s="592"/>
      <c r="GB62" s="592"/>
      <c r="GC62" s="592"/>
      <c r="GD62" s="592"/>
      <c r="GE62" s="592"/>
      <c r="GF62" s="592"/>
      <c r="GG62" s="592"/>
      <c r="GH62" s="592"/>
      <c r="GI62" s="592"/>
      <c r="GJ62" s="592"/>
      <c r="GK62" s="592"/>
      <c r="GL62" s="592"/>
      <c r="GM62" s="592"/>
      <c r="GN62" s="592"/>
      <c r="GO62" s="592"/>
      <c r="GP62" s="592"/>
      <c r="GQ62" s="592"/>
      <c r="GR62" s="592"/>
      <c r="GS62" s="592"/>
      <c r="GT62" s="592"/>
      <c r="GU62" s="592"/>
      <c r="GV62" s="592"/>
      <c r="GW62" s="592"/>
      <c r="GX62" s="592"/>
      <c r="GY62" s="592"/>
      <c r="GZ62" s="592"/>
      <c r="HA62" s="592"/>
      <c r="HB62" s="592"/>
      <c r="HC62" s="592"/>
      <c r="HD62" s="592"/>
      <c r="HE62" s="592"/>
      <c r="HF62" s="592"/>
      <c r="HG62" s="592"/>
      <c r="HH62" s="592"/>
      <c r="HI62" s="592"/>
      <c r="HJ62" s="592"/>
      <c r="HK62" s="592"/>
      <c r="HL62" s="592"/>
      <c r="HM62" s="592"/>
      <c r="HN62" s="592"/>
      <c r="HO62" s="592"/>
      <c r="HP62" s="592"/>
      <c r="HQ62" s="592"/>
      <c r="HR62" s="592"/>
      <c r="HS62" s="592"/>
      <c r="HT62" s="592"/>
      <c r="HU62" s="592"/>
      <c r="HV62" s="592"/>
      <c r="HW62" s="592"/>
      <c r="HX62" s="592"/>
      <c r="HY62" s="592"/>
      <c r="HZ62" s="592"/>
      <c r="IA62" s="592"/>
      <c r="IB62" s="592"/>
      <c r="IC62" s="592"/>
      <c r="ID62" s="592"/>
      <c r="IE62" s="592"/>
      <c r="IF62" s="592"/>
      <c r="IG62" s="592"/>
      <c r="IH62" s="592"/>
      <c r="II62" s="592"/>
      <c r="IJ62" s="592"/>
      <c r="IK62" s="592"/>
      <c r="IL62" s="592"/>
      <c r="IM62" s="592"/>
      <c r="IN62" s="592"/>
      <c r="IO62" s="592"/>
      <c r="IP62" s="592"/>
      <c r="IQ62" s="592"/>
      <c r="IR62" s="592"/>
      <c r="IS62" s="592"/>
      <c r="IT62" s="592"/>
      <c r="IU62" s="592"/>
      <c r="IV62" s="592"/>
    </row>
    <row r="63" spans="1:256" s="593" customFormat="1" ht="15">
      <c r="A63" s="617" t="s">
        <v>389</v>
      </c>
      <c r="B63" s="618" t="s">
        <v>390</v>
      </c>
      <c r="C63" s="609">
        <v>8660</v>
      </c>
      <c r="D63" s="619">
        <v>8600</v>
      </c>
      <c r="E63" s="609">
        <v>448</v>
      </c>
      <c r="F63" s="619">
        <v>450</v>
      </c>
      <c r="G63" s="611">
        <f t="shared" si="0"/>
        <v>9108</v>
      </c>
      <c r="H63" s="612">
        <f t="shared" si="0"/>
        <v>9050</v>
      </c>
      <c r="I63" s="592"/>
      <c r="J63" s="592"/>
      <c r="K63" s="592"/>
      <c r="L63" s="592"/>
      <c r="M63" s="592"/>
      <c r="N63" s="592"/>
      <c r="O63" s="592"/>
      <c r="P63" s="592"/>
      <c r="Q63" s="592"/>
      <c r="R63" s="592"/>
      <c r="S63" s="592"/>
      <c r="T63" s="592"/>
      <c r="U63" s="592"/>
      <c r="V63" s="592"/>
      <c r="W63" s="592"/>
      <c r="X63" s="592"/>
      <c r="Y63" s="592"/>
      <c r="Z63" s="592"/>
      <c r="AA63" s="592"/>
      <c r="AB63" s="592"/>
      <c r="AC63" s="592"/>
      <c r="AD63" s="592"/>
      <c r="AE63" s="592"/>
      <c r="AF63" s="592"/>
      <c r="AG63" s="592"/>
      <c r="AH63" s="592"/>
      <c r="AI63" s="592"/>
      <c r="AJ63" s="592"/>
      <c r="AK63" s="592"/>
      <c r="AL63" s="592"/>
      <c r="AM63" s="592"/>
      <c r="AN63" s="592"/>
      <c r="AO63" s="592"/>
      <c r="AP63" s="592"/>
      <c r="AQ63" s="592"/>
      <c r="AR63" s="592"/>
      <c r="AS63" s="592"/>
      <c r="AT63" s="592"/>
      <c r="AU63" s="592"/>
      <c r="AV63" s="592"/>
      <c r="AW63" s="592"/>
      <c r="AX63" s="592"/>
      <c r="AY63" s="592"/>
      <c r="AZ63" s="592"/>
      <c r="BA63" s="592"/>
      <c r="BB63" s="592"/>
      <c r="BC63" s="592"/>
      <c r="BD63" s="592"/>
      <c r="BE63" s="592"/>
      <c r="BF63" s="592"/>
      <c r="BG63" s="592"/>
      <c r="BH63" s="592"/>
      <c r="BI63" s="592"/>
      <c r="BJ63" s="592"/>
      <c r="BK63" s="592"/>
      <c r="BL63" s="592"/>
      <c r="BM63" s="592"/>
      <c r="BN63" s="592"/>
      <c r="BO63" s="592"/>
      <c r="BP63" s="592"/>
      <c r="BQ63" s="592"/>
      <c r="BR63" s="592"/>
      <c r="BS63" s="592"/>
      <c r="BT63" s="592"/>
      <c r="BU63" s="592"/>
      <c r="BV63" s="592"/>
      <c r="BW63" s="592"/>
      <c r="BX63" s="592"/>
      <c r="BY63" s="592"/>
      <c r="BZ63" s="592"/>
      <c r="CA63" s="592"/>
      <c r="CB63" s="592"/>
      <c r="CC63" s="592"/>
      <c r="CD63" s="592"/>
      <c r="CE63" s="592"/>
      <c r="CF63" s="592"/>
      <c r="CG63" s="592"/>
      <c r="CH63" s="592"/>
      <c r="CI63" s="592"/>
      <c r="CJ63" s="592"/>
      <c r="CK63" s="592"/>
      <c r="CL63" s="592"/>
      <c r="CM63" s="592"/>
      <c r="CN63" s="592"/>
      <c r="CO63" s="592"/>
      <c r="CP63" s="592"/>
      <c r="CQ63" s="592"/>
      <c r="CR63" s="592"/>
      <c r="CS63" s="592"/>
      <c r="CT63" s="592"/>
      <c r="CU63" s="592"/>
      <c r="CV63" s="592"/>
      <c r="CW63" s="592"/>
      <c r="CX63" s="592"/>
      <c r="CY63" s="592"/>
      <c r="CZ63" s="592"/>
      <c r="DA63" s="592"/>
      <c r="DB63" s="592"/>
      <c r="DC63" s="592"/>
      <c r="DD63" s="592"/>
      <c r="DE63" s="592"/>
      <c r="DF63" s="592"/>
      <c r="DG63" s="592"/>
      <c r="DH63" s="592"/>
      <c r="DI63" s="592"/>
      <c r="DJ63" s="592"/>
      <c r="DK63" s="592"/>
      <c r="DL63" s="592"/>
      <c r="DM63" s="592"/>
      <c r="DN63" s="592"/>
      <c r="DO63" s="592"/>
      <c r="DP63" s="592"/>
      <c r="DQ63" s="592"/>
      <c r="DR63" s="592"/>
      <c r="DS63" s="592"/>
      <c r="DT63" s="592"/>
      <c r="DU63" s="592"/>
      <c r="DV63" s="592"/>
      <c r="DW63" s="592"/>
      <c r="DX63" s="592"/>
      <c r="DY63" s="592"/>
      <c r="DZ63" s="592"/>
      <c r="EA63" s="592"/>
      <c r="EB63" s="592"/>
      <c r="EC63" s="592"/>
      <c r="ED63" s="592"/>
      <c r="EE63" s="592"/>
      <c r="EF63" s="592"/>
      <c r="EG63" s="592"/>
      <c r="EH63" s="592"/>
      <c r="EI63" s="592"/>
      <c r="EJ63" s="592"/>
      <c r="EK63" s="592"/>
      <c r="EL63" s="592"/>
      <c r="EM63" s="592"/>
      <c r="EN63" s="592"/>
      <c r="EO63" s="592"/>
      <c r="EP63" s="592"/>
      <c r="EQ63" s="592"/>
      <c r="ER63" s="592"/>
      <c r="ES63" s="592"/>
      <c r="ET63" s="592"/>
      <c r="EU63" s="592"/>
      <c r="EV63" s="592"/>
      <c r="EW63" s="592"/>
      <c r="EX63" s="592"/>
      <c r="EY63" s="592"/>
      <c r="EZ63" s="592"/>
      <c r="FA63" s="592"/>
      <c r="FB63" s="592"/>
      <c r="FC63" s="592"/>
      <c r="FD63" s="592"/>
      <c r="FE63" s="592"/>
      <c r="FF63" s="592"/>
      <c r="FG63" s="592"/>
      <c r="FH63" s="592"/>
      <c r="FI63" s="592"/>
      <c r="FJ63" s="592"/>
      <c r="FK63" s="592"/>
      <c r="FL63" s="592"/>
      <c r="FM63" s="592"/>
      <c r="FN63" s="592"/>
      <c r="FO63" s="592"/>
      <c r="FP63" s="592"/>
      <c r="FQ63" s="592"/>
      <c r="FR63" s="592"/>
      <c r="FS63" s="592"/>
      <c r="FT63" s="592"/>
      <c r="FU63" s="592"/>
      <c r="FV63" s="592"/>
      <c r="FW63" s="592"/>
      <c r="FX63" s="592"/>
      <c r="FY63" s="592"/>
      <c r="FZ63" s="592"/>
      <c r="GA63" s="592"/>
      <c r="GB63" s="592"/>
      <c r="GC63" s="592"/>
      <c r="GD63" s="592"/>
      <c r="GE63" s="592"/>
      <c r="GF63" s="592"/>
      <c r="GG63" s="592"/>
      <c r="GH63" s="592"/>
      <c r="GI63" s="592"/>
      <c r="GJ63" s="592"/>
      <c r="GK63" s="592"/>
      <c r="GL63" s="592"/>
      <c r="GM63" s="592"/>
      <c r="GN63" s="592"/>
      <c r="GO63" s="592"/>
      <c r="GP63" s="592"/>
      <c r="GQ63" s="592"/>
      <c r="GR63" s="592"/>
      <c r="GS63" s="592"/>
      <c r="GT63" s="592"/>
      <c r="GU63" s="592"/>
      <c r="GV63" s="592"/>
      <c r="GW63" s="592"/>
      <c r="GX63" s="592"/>
      <c r="GY63" s="592"/>
      <c r="GZ63" s="592"/>
      <c r="HA63" s="592"/>
      <c r="HB63" s="592"/>
      <c r="HC63" s="592"/>
      <c r="HD63" s="592"/>
      <c r="HE63" s="592"/>
      <c r="HF63" s="592"/>
      <c r="HG63" s="592"/>
      <c r="HH63" s="592"/>
      <c r="HI63" s="592"/>
      <c r="HJ63" s="592"/>
      <c r="HK63" s="592"/>
      <c r="HL63" s="592"/>
      <c r="HM63" s="592"/>
      <c r="HN63" s="592"/>
      <c r="HO63" s="592"/>
      <c r="HP63" s="592"/>
      <c r="HQ63" s="592"/>
      <c r="HR63" s="592"/>
      <c r="HS63" s="592"/>
      <c r="HT63" s="592"/>
      <c r="HU63" s="592"/>
      <c r="HV63" s="592"/>
      <c r="HW63" s="592"/>
      <c r="HX63" s="592"/>
      <c r="HY63" s="592"/>
      <c r="HZ63" s="592"/>
      <c r="IA63" s="592"/>
      <c r="IB63" s="592"/>
      <c r="IC63" s="592"/>
      <c r="ID63" s="592"/>
      <c r="IE63" s="592"/>
      <c r="IF63" s="592"/>
      <c r="IG63" s="592"/>
      <c r="IH63" s="592"/>
      <c r="II63" s="592"/>
      <c r="IJ63" s="592"/>
      <c r="IK63" s="592"/>
      <c r="IL63" s="592"/>
      <c r="IM63" s="592"/>
      <c r="IN63" s="592"/>
      <c r="IO63" s="592"/>
      <c r="IP63" s="592"/>
      <c r="IQ63" s="592"/>
      <c r="IR63" s="592"/>
      <c r="IS63" s="592"/>
      <c r="IT63" s="592"/>
      <c r="IU63" s="592"/>
      <c r="IV63" s="592"/>
    </row>
    <row r="64" spans="1:256" s="593" customFormat="1" ht="15">
      <c r="A64" s="617" t="s">
        <v>391</v>
      </c>
      <c r="B64" s="620" t="s">
        <v>392</v>
      </c>
      <c r="C64" s="609">
        <v>4310</v>
      </c>
      <c r="D64" s="619">
        <v>4300</v>
      </c>
      <c r="E64" s="609">
        <v>2319</v>
      </c>
      <c r="F64" s="619">
        <v>2300</v>
      </c>
      <c r="G64" s="611">
        <f t="shared" si="0"/>
        <v>6629</v>
      </c>
      <c r="H64" s="612">
        <f t="shared" si="0"/>
        <v>6600</v>
      </c>
      <c r="I64" s="592"/>
      <c r="J64" s="592"/>
      <c r="K64" s="592"/>
      <c r="L64" s="592"/>
      <c r="M64" s="592"/>
      <c r="N64" s="592"/>
      <c r="O64" s="592"/>
      <c r="P64" s="592"/>
      <c r="Q64" s="592"/>
      <c r="R64" s="592"/>
      <c r="S64" s="592"/>
      <c r="T64" s="592"/>
      <c r="U64" s="592"/>
      <c r="V64" s="592"/>
      <c r="W64" s="592"/>
      <c r="X64" s="592"/>
      <c r="Y64" s="592"/>
      <c r="Z64" s="592"/>
      <c r="AA64" s="592"/>
      <c r="AB64" s="592"/>
      <c r="AC64" s="592"/>
      <c r="AD64" s="592"/>
      <c r="AE64" s="592"/>
      <c r="AF64" s="592"/>
      <c r="AG64" s="592"/>
      <c r="AH64" s="592"/>
      <c r="AI64" s="592"/>
      <c r="AJ64" s="592"/>
      <c r="AK64" s="592"/>
      <c r="AL64" s="592"/>
      <c r="AM64" s="592"/>
      <c r="AN64" s="592"/>
      <c r="AO64" s="592"/>
      <c r="AP64" s="592"/>
      <c r="AQ64" s="592"/>
      <c r="AR64" s="592"/>
      <c r="AS64" s="592"/>
      <c r="AT64" s="592"/>
      <c r="AU64" s="592"/>
      <c r="AV64" s="592"/>
      <c r="AW64" s="592"/>
      <c r="AX64" s="592"/>
      <c r="AY64" s="592"/>
      <c r="AZ64" s="592"/>
      <c r="BA64" s="592"/>
      <c r="BB64" s="592"/>
      <c r="BC64" s="592"/>
      <c r="BD64" s="592"/>
      <c r="BE64" s="592"/>
      <c r="BF64" s="592"/>
      <c r="BG64" s="592"/>
      <c r="BH64" s="592"/>
      <c r="BI64" s="592"/>
      <c r="BJ64" s="592"/>
      <c r="BK64" s="592"/>
      <c r="BL64" s="592"/>
      <c r="BM64" s="592"/>
      <c r="BN64" s="592"/>
      <c r="BO64" s="592"/>
      <c r="BP64" s="592"/>
      <c r="BQ64" s="592"/>
      <c r="BR64" s="592"/>
      <c r="BS64" s="592"/>
      <c r="BT64" s="592"/>
      <c r="BU64" s="592"/>
      <c r="BV64" s="592"/>
      <c r="BW64" s="592"/>
      <c r="BX64" s="592"/>
      <c r="BY64" s="592"/>
      <c r="BZ64" s="592"/>
      <c r="CA64" s="592"/>
      <c r="CB64" s="592"/>
      <c r="CC64" s="592"/>
      <c r="CD64" s="592"/>
      <c r="CE64" s="592"/>
      <c r="CF64" s="592"/>
      <c r="CG64" s="592"/>
      <c r="CH64" s="592"/>
      <c r="CI64" s="592"/>
      <c r="CJ64" s="592"/>
      <c r="CK64" s="592"/>
      <c r="CL64" s="592"/>
      <c r="CM64" s="592"/>
      <c r="CN64" s="592"/>
      <c r="CO64" s="592"/>
      <c r="CP64" s="592"/>
      <c r="CQ64" s="592"/>
      <c r="CR64" s="592"/>
      <c r="CS64" s="592"/>
      <c r="CT64" s="592"/>
      <c r="CU64" s="592"/>
      <c r="CV64" s="592"/>
      <c r="CW64" s="592"/>
      <c r="CX64" s="592"/>
      <c r="CY64" s="592"/>
      <c r="CZ64" s="592"/>
      <c r="DA64" s="592"/>
      <c r="DB64" s="592"/>
      <c r="DC64" s="592"/>
      <c r="DD64" s="592"/>
      <c r="DE64" s="592"/>
      <c r="DF64" s="592"/>
      <c r="DG64" s="592"/>
      <c r="DH64" s="592"/>
      <c r="DI64" s="592"/>
      <c r="DJ64" s="592"/>
      <c r="DK64" s="592"/>
      <c r="DL64" s="592"/>
      <c r="DM64" s="592"/>
      <c r="DN64" s="592"/>
      <c r="DO64" s="592"/>
      <c r="DP64" s="592"/>
      <c r="DQ64" s="592"/>
      <c r="DR64" s="592"/>
      <c r="DS64" s="592"/>
      <c r="DT64" s="592"/>
      <c r="DU64" s="592"/>
      <c r="DV64" s="592"/>
      <c r="DW64" s="592"/>
      <c r="DX64" s="592"/>
      <c r="DY64" s="592"/>
      <c r="DZ64" s="592"/>
      <c r="EA64" s="592"/>
      <c r="EB64" s="592"/>
      <c r="EC64" s="592"/>
      <c r="ED64" s="592"/>
      <c r="EE64" s="592"/>
      <c r="EF64" s="592"/>
      <c r="EG64" s="592"/>
      <c r="EH64" s="592"/>
      <c r="EI64" s="592"/>
      <c r="EJ64" s="592"/>
      <c r="EK64" s="592"/>
      <c r="EL64" s="592"/>
      <c r="EM64" s="592"/>
      <c r="EN64" s="592"/>
      <c r="EO64" s="592"/>
      <c r="EP64" s="592"/>
      <c r="EQ64" s="592"/>
      <c r="ER64" s="592"/>
      <c r="ES64" s="592"/>
      <c r="ET64" s="592"/>
      <c r="EU64" s="592"/>
      <c r="EV64" s="592"/>
      <c r="EW64" s="592"/>
      <c r="EX64" s="592"/>
      <c r="EY64" s="592"/>
      <c r="EZ64" s="592"/>
      <c r="FA64" s="592"/>
      <c r="FB64" s="592"/>
      <c r="FC64" s="592"/>
      <c r="FD64" s="592"/>
      <c r="FE64" s="592"/>
      <c r="FF64" s="592"/>
      <c r="FG64" s="592"/>
      <c r="FH64" s="592"/>
      <c r="FI64" s="592"/>
      <c r="FJ64" s="592"/>
      <c r="FK64" s="592"/>
      <c r="FL64" s="592"/>
      <c r="FM64" s="592"/>
      <c r="FN64" s="592"/>
      <c r="FO64" s="592"/>
      <c r="FP64" s="592"/>
      <c r="FQ64" s="592"/>
      <c r="FR64" s="592"/>
      <c r="FS64" s="592"/>
      <c r="FT64" s="592"/>
      <c r="FU64" s="592"/>
      <c r="FV64" s="592"/>
      <c r="FW64" s="592"/>
      <c r="FX64" s="592"/>
      <c r="FY64" s="592"/>
      <c r="FZ64" s="592"/>
      <c r="GA64" s="592"/>
      <c r="GB64" s="592"/>
      <c r="GC64" s="592"/>
      <c r="GD64" s="592"/>
      <c r="GE64" s="592"/>
      <c r="GF64" s="592"/>
      <c r="GG64" s="592"/>
      <c r="GH64" s="592"/>
      <c r="GI64" s="592"/>
      <c r="GJ64" s="592"/>
      <c r="GK64" s="592"/>
      <c r="GL64" s="592"/>
      <c r="GM64" s="592"/>
      <c r="GN64" s="592"/>
      <c r="GO64" s="592"/>
      <c r="GP64" s="592"/>
      <c r="GQ64" s="592"/>
      <c r="GR64" s="592"/>
      <c r="GS64" s="592"/>
      <c r="GT64" s="592"/>
      <c r="GU64" s="592"/>
      <c r="GV64" s="592"/>
      <c r="GW64" s="592"/>
      <c r="GX64" s="592"/>
      <c r="GY64" s="592"/>
      <c r="GZ64" s="592"/>
      <c r="HA64" s="592"/>
      <c r="HB64" s="592"/>
      <c r="HC64" s="592"/>
      <c r="HD64" s="592"/>
      <c r="HE64" s="592"/>
      <c r="HF64" s="592"/>
      <c r="HG64" s="592"/>
      <c r="HH64" s="592"/>
      <c r="HI64" s="592"/>
      <c r="HJ64" s="592"/>
      <c r="HK64" s="592"/>
      <c r="HL64" s="592"/>
      <c r="HM64" s="592"/>
      <c r="HN64" s="592"/>
      <c r="HO64" s="592"/>
      <c r="HP64" s="592"/>
      <c r="HQ64" s="592"/>
      <c r="HR64" s="592"/>
      <c r="HS64" s="592"/>
      <c r="HT64" s="592"/>
      <c r="HU64" s="592"/>
      <c r="HV64" s="592"/>
      <c r="HW64" s="592"/>
      <c r="HX64" s="592"/>
      <c r="HY64" s="592"/>
      <c r="HZ64" s="592"/>
      <c r="IA64" s="592"/>
      <c r="IB64" s="592"/>
      <c r="IC64" s="592"/>
      <c r="ID64" s="592"/>
      <c r="IE64" s="592"/>
      <c r="IF64" s="592"/>
      <c r="IG64" s="592"/>
      <c r="IH64" s="592"/>
      <c r="II64" s="592"/>
      <c r="IJ64" s="592"/>
      <c r="IK64" s="592"/>
      <c r="IL64" s="592"/>
      <c r="IM64" s="592"/>
      <c r="IN64" s="592"/>
      <c r="IO64" s="592"/>
      <c r="IP64" s="592"/>
      <c r="IQ64" s="592"/>
      <c r="IR64" s="592"/>
      <c r="IS64" s="592"/>
      <c r="IT64" s="592"/>
      <c r="IU64" s="592"/>
      <c r="IV64" s="592"/>
    </row>
    <row r="65" spans="1:256" s="593" customFormat="1" ht="15">
      <c r="A65" s="621" t="s">
        <v>393</v>
      </c>
      <c r="B65" s="622" t="s">
        <v>394</v>
      </c>
      <c r="C65" s="609">
        <v>2392</v>
      </c>
      <c r="D65" s="619">
        <v>2400</v>
      </c>
      <c r="E65" s="609">
        <v>270</v>
      </c>
      <c r="F65" s="619">
        <v>300</v>
      </c>
      <c r="G65" s="611">
        <f t="shared" si="0"/>
        <v>2662</v>
      </c>
      <c r="H65" s="612">
        <f t="shared" si="0"/>
        <v>2700</v>
      </c>
      <c r="I65" s="592"/>
      <c r="J65" s="592"/>
      <c r="K65" s="592"/>
      <c r="L65" s="592"/>
      <c r="M65" s="592"/>
      <c r="N65" s="592"/>
      <c r="O65" s="592"/>
      <c r="P65" s="592"/>
      <c r="Q65" s="592"/>
      <c r="R65" s="592"/>
      <c r="S65" s="592"/>
      <c r="T65" s="592"/>
      <c r="U65" s="592"/>
      <c r="V65" s="592"/>
      <c r="W65" s="592"/>
      <c r="X65" s="592"/>
      <c r="Y65" s="592"/>
      <c r="Z65" s="592"/>
      <c r="AA65" s="592"/>
      <c r="AB65" s="592"/>
      <c r="AC65" s="592"/>
      <c r="AD65" s="592"/>
      <c r="AE65" s="592"/>
      <c r="AF65" s="592"/>
      <c r="AG65" s="592"/>
      <c r="AH65" s="592"/>
      <c r="AI65" s="592"/>
      <c r="AJ65" s="592"/>
      <c r="AK65" s="592"/>
      <c r="AL65" s="592"/>
      <c r="AM65" s="592"/>
      <c r="AN65" s="592"/>
      <c r="AO65" s="592"/>
      <c r="AP65" s="592"/>
      <c r="AQ65" s="592"/>
      <c r="AR65" s="592"/>
      <c r="AS65" s="592"/>
      <c r="AT65" s="592"/>
      <c r="AU65" s="592"/>
      <c r="AV65" s="592"/>
      <c r="AW65" s="592"/>
      <c r="AX65" s="592"/>
      <c r="AY65" s="592"/>
      <c r="AZ65" s="592"/>
      <c r="BA65" s="592"/>
      <c r="BB65" s="592"/>
      <c r="BC65" s="592"/>
      <c r="BD65" s="592"/>
      <c r="BE65" s="592"/>
      <c r="BF65" s="592"/>
      <c r="BG65" s="592"/>
      <c r="BH65" s="592"/>
      <c r="BI65" s="592"/>
      <c r="BJ65" s="592"/>
      <c r="BK65" s="592"/>
      <c r="BL65" s="592"/>
      <c r="BM65" s="592"/>
      <c r="BN65" s="592"/>
      <c r="BO65" s="592"/>
      <c r="BP65" s="592"/>
      <c r="BQ65" s="592"/>
      <c r="BR65" s="592"/>
      <c r="BS65" s="592"/>
      <c r="BT65" s="592"/>
      <c r="BU65" s="592"/>
      <c r="BV65" s="592"/>
      <c r="BW65" s="592"/>
      <c r="BX65" s="592"/>
      <c r="BY65" s="592"/>
      <c r="BZ65" s="592"/>
      <c r="CA65" s="592"/>
      <c r="CB65" s="592"/>
      <c r="CC65" s="592"/>
      <c r="CD65" s="592"/>
      <c r="CE65" s="592"/>
      <c r="CF65" s="592"/>
      <c r="CG65" s="592"/>
      <c r="CH65" s="592"/>
      <c r="CI65" s="592"/>
      <c r="CJ65" s="592"/>
      <c r="CK65" s="592"/>
      <c r="CL65" s="592"/>
      <c r="CM65" s="592"/>
      <c r="CN65" s="592"/>
      <c r="CO65" s="592"/>
      <c r="CP65" s="592"/>
      <c r="CQ65" s="592"/>
      <c r="CR65" s="592"/>
      <c r="CS65" s="592"/>
      <c r="CT65" s="592"/>
      <c r="CU65" s="592"/>
      <c r="CV65" s="592"/>
      <c r="CW65" s="592"/>
      <c r="CX65" s="592"/>
      <c r="CY65" s="592"/>
      <c r="CZ65" s="592"/>
      <c r="DA65" s="592"/>
      <c r="DB65" s="592"/>
      <c r="DC65" s="592"/>
      <c r="DD65" s="592"/>
      <c r="DE65" s="592"/>
      <c r="DF65" s="592"/>
      <c r="DG65" s="592"/>
      <c r="DH65" s="592"/>
      <c r="DI65" s="592"/>
      <c r="DJ65" s="592"/>
      <c r="DK65" s="592"/>
      <c r="DL65" s="592"/>
      <c r="DM65" s="592"/>
      <c r="DN65" s="592"/>
      <c r="DO65" s="592"/>
      <c r="DP65" s="592"/>
      <c r="DQ65" s="592"/>
      <c r="DR65" s="592"/>
      <c r="DS65" s="592"/>
      <c r="DT65" s="592"/>
      <c r="DU65" s="592"/>
      <c r="DV65" s="592"/>
      <c r="DW65" s="592"/>
      <c r="DX65" s="592"/>
      <c r="DY65" s="592"/>
      <c r="DZ65" s="592"/>
      <c r="EA65" s="592"/>
      <c r="EB65" s="592"/>
      <c r="EC65" s="592"/>
      <c r="ED65" s="592"/>
      <c r="EE65" s="592"/>
      <c r="EF65" s="592"/>
      <c r="EG65" s="592"/>
      <c r="EH65" s="592"/>
      <c r="EI65" s="592"/>
      <c r="EJ65" s="592"/>
      <c r="EK65" s="592"/>
      <c r="EL65" s="592"/>
      <c r="EM65" s="592"/>
      <c r="EN65" s="592"/>
      <c r="EO65" s="592"/>
      <c r="EP65" s="592"/>
      <c r="EQ65" s="592"/>
      <c r="ER65" s="592"/>
      <c r="ES65" s="592"/>
      <c r="ET65" s="592"/>
      <c r="EU65" s="592"/>
      <c r="EV65" s="592"/>
      <c r="EW65" s="592"/>
      <c r="EX65" s="592"/>
      <c r="EY65" s="592"/>
      <c r="EZ65" s="592"/>
      <c r="FA65" s="592"/>
      <c r="FB65" s="592"/>
      <c r="FC65" s="592"/>
      <c r="FD65" s="592"/>
      <c r="FE65" s="592"/>
      <c r="FF65" s="592"/>
      <c r="FG65" s="592"/>
      <c r="FH65" s="592"/>
      <c r="FI65" s="592"/>
      <c r="FJ65" s="592"/>
      <c r="FK65" s="592"/>
      <c r="FL65" s="592"/>
      <c r="FM65" s="592"/>
      <c r="FN65" s="592"/>
      <c r="FO65" s="592"/>
      <c r="FP65" s="592"/>
      <c r="FQ65" s="592"/>
      <c r="FR65" s="592"/>
      <c r="FS65" s="592"/>
      <c r="FT65" s="592"/>
      <c r="FU65" s="592"/>
      <c r="FV65" s="592"/>
      <c r="FW65" s="592"/>
      <c r="FX65" s="592"/>
      <c r="FY65" s="592"/>
      <c r="FZ65" s="592"/>
      <c r="GA65" s="592"/>
      <c r="GB65" s="592"/>
      <c r="GC65" s="592"/>
      <c r="GD65" s="592"/>
      <c r="GE65" s="592"/>
      <c r="GF65" s="592"/>
      <c r="GG65" s="592"/>
      <c r="GH65" s="592"/>
      <c r="GI65" s="592"/>
      <c r="GJ65" s="592"/>
      <c r="GK65" s="592"/>
      <c r="GL65" s="592"/>
      <c r="GM65" s="592"/>
      <c r="GN65" s="592"/>
      <c r="GO65" s="592"/>
      <c r="GP65" s="592"/>
      <c r="GQ65" s="592"/>
      <c r="GR65" s="592"/>
      <c r="GS65" s="592"/>
      <c r="GT65" s="592"/>
      <c r="GU65" s="592"/>
      <c r="GV65" s="592"/>
      <c r="GW65" s="592"/>
      <c r="GX65" s="592"/>
      <c r="GY65" s="592"/>
      <c r="GZ65" s="592"/>
      <c r="HA65" s="592"/>
      <c r="HB65" s="592"/>
      <c r="HC65" s="592"/>
      <c r="HD65" s="592"/>
      <c r="HE65" s="592"/>
      <c r="HF65" s="592"/>
      <c r="HG65" s="592"/>
      <c r="HH65" s="592"/>
      <c r="HI65" s="592"/>
      <c r="HJ65" s="592"/>
      <c r="HK65" s="592"/>
      <c r="HL65" s="592"/>
      <c r="HM65" s="592"/>
      <c r="HN65" s="592"/>
      <c r="HO65" s="592"/>
      <c r="HP65" s="592"/>
      <c r="HQ65" s="592"/>
      <c r="HR65" s="592"/>
      <c r="HS65" s="592"/>
      <c r="HT65" s="592"/>
      <c r="HU65" s="592"/>
      <c r="HV65" s="592"/>
      <c r="HW65" s="592"/>
      <c r="HX65" s="592"/>
      <c r="HY65" s="592"/>
      <c r="HZ65" s="592"/>
      <c r="IA65" s="592"/>
      <c r="IB65" s="592"/>
      <c r="IC65" s="592"/>
      <c r="ID65" s="592"/>
      <c r="IE65" s="592"/>
      <c r="IF65" s="592"/>
      <c r="IG65" s="592"/>
      <c r="IH65" s="592"/>
      <c r="II65" s="592"/>
      <c r="IJ65" s="592"/>
      <c r="IK65" s="592"/>
      <c r="IL65" s="592"/>
      <c r="IM65" s="592"/>
      <c r="IN65" s="592"/>
      <c r="IO65" s="592"/>
      <c r="IP65" s="592"/>
      <c r="IQ65" s="592"/>
      <c r="IR65" s="592"/>
      <c r="IS65" s="592"/>
      <c r="IT65" s="592"/>
      <c r="IU65" s="592"/>
      <c r="IV65" s="592"/>
    </row>
    <row r="66" spans="1:256" s="593" customFormat="1" ht="15">
      <c r="A66" s="621" t="s">
        <v>395</v>
      </c>
      <c r="B66" s="622" t="s">
        <v>396</v>
      </c>
      <c r="C66" s="609">
        <v>54657</v>
      </c>
      <c r="D66" s="619">
        <v>54000</v>
      </c>
      <c r="E66" s="609">
        <v>10491</v>
      </c>
      <c r="F66" s="619">
        <v>10500</v>
      </c>
      <c r="G66" s="611">
        <f t="shared" si="0"/>
        <v>65148</v>
      </c>
      <c r="H66" s="612">
        <f t="shared" si="0"/>
        <v>64500</v>
      </c>
      <c r="I66" s="592"/>
      <c r="J66" s="592"/>
      <c r="K66" s="592"/>
      <c r="L66" s="592"/>
      <c r="M66" s="592"/>
      <c r="N66" s="592"/>
      <c r="O66" s="592"/>
      <c r="P66" s="592"/>
      <c r="Q66" s="592"/>
      <c r="R66" s="592"/>
      <c r="S66" s="592"/>
      <c r="T66" s="592"/>
      <c r="U66" s="592"/>
      <c r="V66" s="592"/>
      <c r="W66" s="592"/>
      <c r="X66" s="592"/>
      <c r="Y66" s="592"/>
      <c r="Z66" s="592"/>
      <c r="AA66" s="592"/>
      <c r="AB66" s="592"/>
      <c r="AC66" s="592"/>
      <c r="AD66" s="592"/>
      <c r="AE66" s="592"/>
      <c r="AF66" s="592"/>
      <c r="AG66" s="592"/>
      <c r="AH66" s="592"/>
      <c r="AI66" s="592"/>
      <c r="AJ66" s="592"/>
      <c r="AK66" s="592"/>
      <c r="AL66" s="592"/>
      <c r="AM66" s="592"/>
      <c r="AN66" s="592"/>
      <c r="AO66" s="592"/>
      <c r="AP66" s="592"/>
      <c r="AQ66" s="592"/>
      <c r="AR66" s="592"/>
      <c r="AS66" s="592"/>
      <c r="AT66" s="592"/>
      <c r="AU66" s="592"/>
      <c r="AV66" s="592"/>
      <c r="AW66" s="592"/>
      <c r="AX66" s="592"/>
      <c r="AY66" s="592"/>
      <c r="AZ66" s="592"/>
      <c r="BA66" s="592"/>
      <c r="BB66" s="592"/>
      <c r="BC66" s="592"/>
      <c r="BD66" s="592"/>
      <c r="BE66" s="592"/>
      <c r="BF66" s="592"/>
      <c r="BG66" s="592"/>
      <c r="BH66" s="592"/>
      <c r="BI66" s="592"/>
      <c r="BJ66" s="592"/>
      <c r="BK66" s="592"/>
      <c r="BL66" s="592"/>
      <c r="BM66" s="592"/>
      <c r="BN66" s="592"/>
      <c r="BO66" s="592"/>
      <c r="BP66" s="592"/>
      <c r="BQ66" s="592"/>
      <c r="BR66" s="592"/>
      <c r="BS66" s="592"/>
      <c r="BT66" s="592"/>
      <c r="BU66" s="592"/>
      <c r="BV66" s="592"/>
      <c r="BW66" s="592"/>
      <c r="BX66" s="592"/>
      <c r="BY66" s="592"/>
      <c r="BZ66" s="592"/>
      <c r="CA66" s="592"/>
      <c r="CB66" s="592"/>
      <c r="CC66" s="592"/>
      <c r="CD66" s="592"/>
      <c r="CE66" s="592"/>
      <c r="CF66" s="592"/>
      <c r="CG66" s="592"/>
      <c r="CH66" s="592"/>
      <c r="CI66" s="592"/>
      <c r="CJ66" s="592"/>
      <c r="CK66" s="592"/>
      <c r="CL66" s="592"/>
      <c r="CM66" s="592"/>
      <c r="CN66" s="592"/>
      <c r="CO66" s="592"/>
      <c r="CP66" s="592"/>
      <c r="CQ66" s="592"/>
      <c r="CR66" s="592"/>
      <c r="CS66" s="592"/>
      <c r="CT66" s="592"/>
      <c r="CU66" s="592"/>
      <c r="CV66" s="592"/>
      <c r="CW66" s="592"/>
      <c r="CX66" s="592"/>
      <c r="CY66" s="592"/>
      <c r="CZ66" s="592"/>
      <c r="DA66" s="592"/>
      <c r="DB66" s="592"/>
      <c r="DC66" s="592"/>
      <c r="DD66" s="592"/>
      <c r="DE66" s="592"/>
      <c r="DF66" s="592"/>
      <c r="DG66" s="592"/>
      <c r="DH66" s="592"/>
      <c r="DI66" s="592"/>
      <c r="DJ66" s="592"/>
      <c r="DK66" s="592"/>
      <c r="DL66" s="592"/>
      <c r="DM66" s="592"/>
      <c r="DN66" s="592"/>
      <c r="DO66" s="592"/>
      <c r="DP66" s="592"/>
      <c r="DQ66" s="592"/>
      <c r="DR66" s="592"/>
      <c r="DS66" s="592"/>
      <c r="DT66" s="592"/>
      <c r="DU66" s="592"/>
      <c r="DV66" s="592"/>
      <c r="DW66" s="592"/>
      <c r="DX66" s="592"/>
      <c r="DY66" s="592"/>
      <c r="DZ66" s="592"/>
      <c r="EA66" s="592"/>
      <c r="EB66" s="592"/>
      <c r="EC66" s="592"/>
      <c r="ED66" s="592"/>
      <c r="EE66" s="592"/>
      <c r="EF66" s="592"/>
      <c r="EG66" s="592"/>
      <c r="EH66" s="592"/>
      <c r="EI66" s="592"/>
      <c r="EJ66" s="592"/>
      <c r="EK66" s="592"/>
      <c r="EL66" s="592"/>
      <c r="EM66" s="592"/>
      <c r="EN66" s="592"/>
      <c r="EO66" s="592"/>
      <c r="EP66" s="592"/>
      <c r="EQ66" s="592"/>
      <c r="ER66" s="592"/>
      <c r="ES66" s="592"/>
      <c r="ET66" s="592"/>
      <c r="EU66" s="592"/>
      <c r="EV66" s="592"/>
      <c r="EW66" s="592"/>
      <c r="EX66" s="592"/>
      <c r="EY66" s="592"/>
      <c r="EZ66" s="592"/>
      <c r="FA66" s="592"/>
      <c r="FB66" s="592"/>
      <c r="FC66" s="592"/>
      <c r="FD66" s="592"/>
      <c r="FE66" s="592"/>
      <c r="FF66" s="592"/>
      <c r="FG66" s="592"/>
      <c r="FH66" s="592"/>
      <c r="FI66" s="592"/>
      <c r="FJ66" s="592"/>
      <c r="FK66" s="592"/>
      <c r="FL66" s="592"/>
      <c r="FM66" s="592"/>
      <c r="FN66" s="592"/>
      <c r="FO66" s="592"/>
      <c r="FP66" s="592"/>
      <c r="FQ66" s="592"/>
      <c r="FR66" s="592"/>
      <c r="FS66" s="592"/>
      <c r="FT66" s="592"/>
      <c r="FU66" s="592"/>
      <c r="FV66" s="592"/>
      <c r="FW66" s="592"/>
      <c r="FX66" s="592"/>
      <c r="FY66" s="592"/>
      <c r="FZ66" s="592"/>
      <c r="GA66" s="592"/>
      <c r="GB66" s="592"/>
      <c r="GC66" s="592"/>
      <c r="GD66" s="592"/>
      <c r="GE66" s="592"/>
      <c r="GF66" s="592"/>
      <c r="GG66" s="592"/>
      <c r="GH66" s="592"/>
      <c r="GI66" s="592"/>
      <c r="GJ66" s="592"/>
      <c r="GK66" s="592"/>
      <c r="GL66" s="592"/>
      <c r="GM66" s="592"/>
      <c r="GN66" s="592"/>
      <c r="GO66" s="592"/>
      <c r="GP66" s="592"/>
      <c r="GQ66" s="592"/>
      <c r="GR66" s="592"/>
      <c r="GS66" s="592"/>
      <c r="GT66" s="592"/>
      <c r="GU66" s="592"/>
      <c r="GV66" s="592"/>
      <c r="GW66" s="592"/>
      <c r="GX66" s="592"/>
      <c r="GY66" s="592"/>
      <c r="GZ66" s="592"/>
      <c r="HA66" s="592"/>
      <c r="HB66" s="592"/>
      <c r="HC66" s="592"/>
      <c r="HD66" s="592"/>
      <c r="HE66" s="592"/>
      <c r="HF66" s="592"/>
      <c r="HG66" s="592"/>
      <c r="HH66" s="592"/>
      <c r="HI66" s="592"/>
      <c r="HJ66" s="592"/>
      <c r="HK66" s="592"/>
      <c r="HL66" s="592"/>
      <c r="HM66" s="592"/>
      <c r="HN66" s="592"/>
      <c r="HO66" s="592"/>
      <c r="HP66" s="592"/>
      <c r="HQ66" s="592"/>
      <c r="HR66" s="592"/>
      <c r="HS66" s="592"/>
      <c r="HT66" s="592"/>
      <c r="HU66" s="592"/>
      <c r="HV66" s="592"/>
      <c r="HW66" s="592"/>
      <c r="HX66" s="592"/>
      <c r="HY66" s="592"/>
      <c r="HZ66" s="592"/>
      <c r="IA66" s="592"/>
      <c r="IB66" s="592"/>
      <c r="IC66" s="592"/>
      <c r="ID66" s="592"/>
      <c r="IE66" s="592"/>
      <c r="IF66" s="592"/>
      <c r="IG66" s="592"/>
      <c r="IH66" s="592"/>
      <c r="II66" s="592"/>
      <c r="IJ66" s="592"/>
      <c r="IK66" s="592"/>
      <c r="IL66" s="592"/>
      <c r="IM66" s="592"/>
      <c r="IN66" s="592"/>
      <c r="IO66" s="592"/>
      <c r="IP66" s="592"/>
      <c r="IQ66" s="592"/>
      <c r="IR66" s="592"/>
      <c r="IS66" s="592"/>
      <c r="IT66" s="592"/>
      <c r="IU66" s="592"/>
      <c r="IV66" s="592"/>
    </row>
    <row r="67" spans="1:256" s="593" customFormat="1" ht="15">
      <c r="A67" s="621" t="s">
        <v>397</v>
      </c>
      <c r="B67" s="622" t="s">
        <v>398</v>
      </c>
      <c r="C67" s="609">
        <v>38914</v>
      </c>
      <c r="D67" s="619">
        <v>33000</v>
      </c>
      <c r="E67" s="609">
        <v>8601</v>
      </c>
      <c r="F67" s="619">
        <v>7800</v>
      </c>
      <c r="G67" s="611">
        <f t="shared" si="0"/>
        <v>47515</v>
      </c>
      <c r="H67" s="612">
        <f t="shared" si="0"/>
        <v>40800</v>
      </c>
      <c r="I67" s="592"/>
      <c r="J67" s="592"/>
      <c r="K67" s="592"/>
      <c r="L67" s="592"/>
      <c r="M67" s="592"/>
      <c r="N67" s="592"/>
      <c r="O67" s="592"/>
      <c r="P67" s="592"/>
      <c r="Q67" s="592"/>
      <c r="R67" s="592"/>
      <c r="S67" s="592"/>
      <c r="T67" s="592"/>
      <c r="U67" s="592"/>
      <c r="V67" s="592"/>
      <c r="W67" s="592"/>
      <c r="X67" s="592"/>
      <c r="Y67" s="592"/>
      <c r="Z67" s="592"/>
      <c r="AA67" s="592"/>
      <c r="AB67" s="592"/>
      <c r="AC67" s="592"/>
      <c r="AD67" s="592"/>
      <c r="AE67" s="592"/>
      <c r="AF67" s="592"/>
      <c r="AG67" s="592"/>
      <c r="AH67" s="592"/>
      <c r="AI67" s="592"/>
      <c r="AJ67" s="592"/>
      <c r="AK67" s="592"/>
      <c r="AL67" s="592"/>
      <c r="AM67" s="592"/>
      <c r="AN67" s="592"/>
      <c r="AO67" s="592"/>
      <c r="AP67" s="592"/>
      <c r="AQ67" s="592"/>
      <c r="AR67" s="592"/>
      <c r="AS67" s="592"/>
      <c r="AT67" s="592"/>
      <c r="AU67" s="592"/>
      <c r="AV67" s="592"/>
      <c r="AW67" s="592"/>
      <c r="AX67" s="592"/>
      <c r="AY67" s="592"/>
      <c r="AZ67" s="592"/>
      <c r="BA67" s="592"/>
      <c r="BB67" s="592"/>
      <c r="BC67" s="592"/>
      <c r="BD67" s="592"/>
      <c r="BE67" s="592"/>
      <c r="BF67" s="592"/>
      <c r="BG67" s="592"/>
      <c r="BH67" s="592"/>
      <c r="BI67" s="592"/>
      <c r="BJ67" s="592"/>
      <c r="BK67" s="592"/>
      <c r="BL67" s="592"/>
      <c r="BM67" s="592"/>
      <c r="BN67" s="592"/>
      <c r="BO67" s="592"/>
      <c r="BP67" s="592"/>
      <c r="BQ67" s="592"/>
      <c r="BR67" s="592"/>
      <c r="BS67" s="592"/>
      <c r="BT67" s="592"/>
      <c r="BU67" s="592"/>
      <c r="BV67" s="592"/>
      <c r="BW67" s="592"/>
      <c r="BX67" s="592"/>
      <c r="BY67" s="592"/>
      <c r="BZ67" s="592"/>
      <c r="CA67" s="592"/>
      <c r="CB67" s="592"/>
      <c r="CC67" s="592"/>
      <c r="CD67" s="592"/>
      <c r="CE67" s="592"/>
      <c r="CF67" s="592"/>
      <c r="CG67" s="592"/>
      <c r="CH67" s="592"/>
      <c r="CI67" s="592"/>
      <c r="CJ67" s="592"/>
      <c r="CK67" s="592"/>
      <c r="CL67" s="592"/>
      <c r="CM67" s="592"/>
      <c r="CN67" s="592"/>
      <c r="CO67" s="592"/>
      <c r="CP67" s="592"/>
      <c r="CQ67" s="592"/>
      <c r="CR67" s="592"/>
      <c r="CS67" s="592"/>
      <c r="CT67" s="592"/>
      <c r="CU67" s="592"/>
      <c r="CV67" s="592"/>
      <c r="CW67" s="592"/>
      <c r="CX67" s="592"/>
      <c r="CY67" s="592"/>
      <c r="CZ67" s="592"/>
      <c r="DA67" s="592"/>
      <c r="DB67" s="592"/>
      <c r="DC67" s="592"/>
      <c r="DD67" s="592"/>
      <c r="DE67" s="592"/>
      <c r="DF67" s="592"/>
      <c r="DG67" s="592"/>
      <c r="DH67" s="592"/>
      <c r="DI67" s="592"/>
      <c r="DJ67" s="592"/>
      <c r="DK67" s="592"/>
      <c r="DL67" s="592"/>
      <c r="DM67" s="592"/>
      <c r="DN67" s="592"/>
      <c r="DO67" s="592"/>
      <c r="DP67" s="592"/>
      <c r="DQ67" s="592"/>
      <c r="DR67" s="592"/>
      <c r="DS67" s="592"/>
      <c r="DT67" s="592"/>
      <c r="DU67" s="592"/>
      <c r="DV67" s="592"/>
      <c r="DW67" s="592"/>
      <c r="DX67" s="592"/>
      <c r="DY67" s="592"/>
      <c r="DZ67" s="592"/>
      <c r="EA67" s="592"/>
      <c r="EB67" s="592"/>
      <c r="EC67" s="592"/>
      <c r="ED67" s="592"/>
      <c r="EE67" s="592"/>
      <c r="EF67" s="592"/>
      <c r="EG67" s="592"/>
      <c r="EH67" s="592"/>
      <c r="EI67" s="592"/>
      <c r="EJ67" s="592"/>
      <c r="EK67" s="592"/>
      <c r="EL67" s="592"/>
      <c r="EM67" s="592"/>
      <c r="EN67" s="592"/>
      <c r="EO67" s="592"/>
      <c r="EP67" s="592"/>
      <c r="EQ67" s="592"/>
      <c r="ER67" s="592"/>
      <c r="ES67" s="592"/>
      <c r="ET67" s="592"/>
      <c r="EU67" s="592"/>
      <c r="EV67" s="592"/>
      <c r="EW67" s="592"/>
      <c r="EX67" s="592"/>
      <c r="EY67" s="592"/>
      <c r="EZ67" s="592"/>
      <c r="FA67" s="592"/>
      <c r="FB67" s="592"/>
      <c r="FC67" s="592"/>
      <c r="FD67" s="592"/>
      <c r="FE67" s="592"/>
      <c r="FF67" s="592"/>
      <c r="FG67" s="592"/>
      <c r="FH67" s="592"/>
      <c r="FI67" s="592"/>
      <c r="FJ67" s="592"/>
      <c r="FK67" s="592"/>
      <c r="FL67" s="592"/>
      <c r="FM67" s="592"/>
      <c r="FN67" s="592"/>
      <c r="FO67" s="592"/>
      <c r="FP67" s="592"/>
      <c r="FQ67" s="592"/>
      <c r="FR67" s="592"/>
      <c r="FS67" s="592"/>
      <c r="FT67" s="592"/>
      <c r="FU67" s="592"/>
      <c r="FV67" s="592"/>
      <c r="FW67" s="592"/>
      <c r="FX67" s="592"/>
      <c r="FY67" s="592"/>
      <c r="FZ67" s="592"/>
      <c r="GA67" s="592"/>
      <c r="GB67" s="592"/>
      <c r="GC67" s="592"/>
      <c r="GD67" s="592"/>
      <c r="GE67" s="592"/>
      <c r="GF67" s="592"/>
      <c r="GG67" s="592"/>
      <c r="GH67" s="592"/>
      <c r="GI67" s="592"/>
      <c r="GJ67" s="592"/>
      <c r="GK67" s="592"/>
      <c r="GL67" s="592"/>
      <c r="GM67" s="592"/>
      <c r="GN67" s="592"/>
      <c r="GO67" s="592"/>
      <c r="GP67" s="592"/>
      <c r="GQ67" s="592"/>
      <c r="GR67" s="592"/>
      <c r="GS67" s="592"/>
      <c r="GT67" s="592"/>
      <c r="GU67" s="592"/>
      <c r="GV67" s="592"/>
      <c r="GW67" s="592"/>
      <c r="GX67" s="592"/>
      <c r="GY67" s="592"/>
      <c r="GZ67" s="592"/>
      <c r="HA67" s="592"/>
      <c r="HB67" s="592"/>
      <c r="HC67" s="592"/>
      <c r="HD67" s="592"/>
      <c r="HE67" s="592"/>
      <c r="HF67" s="592"/>
      <c r="HG67" s="592"/>
      <c r="HH67" s="592"/>
      <c r="HI67" s="592"/>
      <c r="HJ67" s="592"/>
      <c r="HK67" s="592"/>
      <c r="HL67" s="592"/>
      <c r="HM67" s="592"/>
      <c r="HN67" s="592"/>
      <c r="HO67" s="592"/>
      <c r="HP67" s="592"/>
      <c r="HQ67" s="592"/>
      <c r="HR67" s="592"/>
      <c r="HS67" s="592"/>
      <c r="HT67" s="592"/>
      <c r="HU67" s="592"/>
      <c r="HV67" s="592"/>
      <c r="HW67" s="592"/>
      <c r="HX67" s="592"/>
      <c r="HY67" s="592"/>
      <c r="HZ67" s="592"/>
      <c r="IA67" s="592"/>
      <c r="IB67" s="592"/>
      <c r="IC67" s="592"/>
      <c r="ID67" s="592"/>
      <c r="IE67" s="592"/>
      <c r="IF67" s="592"/>
      <c r="IG67" s="592"/>
      <c r="IH67" s="592"/>
      <c r="II67" s="592"/>
      <c r="IJ67" s="592"/>
      <c r="IK67" s="592"/>
      <c r="IL67" s="592"/>
      <c r="IM67" s="592"/>
      <c r="IN67" s="592"/>
      <c r="IO67" s="592"/>
      <c r="IP67" s="592"/>
      <c r="IQ67" s="592"/>
      <c r="IR67" s="592"/>
      <c r="IS67" s="592"/>
      <c r="IT67" s="592"/>
      <c r="IU67" s="592"/>
      <c r="IV67" s="592"/>
    </row>
    <row r="68" spans="1:256" s="268" customFormat="1" ht="12">
      <c r="A68" s="761" t="s">
        <v>399</v>
      </c>
      <c r="B68" s="761"/>
      <c r="C68" s="590">
        <f>SUM(C69:C94)</f>
        <v>35473</v>
      </c>
      <c r="D68" s="590">
        <f>SUM(D69:D94)</f>
        <v>38760</v>
      </c>
      <c r="E68" s="590">
        <f>SUM(E69:E94)</f>
        <v>6220</v>
      </c>
      <c r="F68" s="590">
        <f>SUM(F69:F94)</f>
        <v>8190</v>
      </c>
      <c r="G68" s="590">
        <f t="shared" si="0"/>
        <v>41693</v>
      </c>
      <c r="H68" s="591">
        <f t="shared" si="0"/>
        <v>46950</v>
      </c>
    </row>
    <row r="69" spans="1:256" s="593" customFormat="1" ht="24">
      <c r="A69" s="623" t="s">
        <v>400</v>
      </c>
      <c r="B69" s="624" t="s">
        <v>401</v>
      </c>
      <c r="C69" s="609">
        <v>32</v>
      </c>
      <c r="D69" s="625">
        <v>40</v>
      </c>
      <c r="E69" s="609">
        <v>10</v>
      </c>
      <c r="F69" s="625">
        <v>20</v>
      </c>
      <c r="G69" s="611">
        <f t="shared" si="0"/>
        <v>42</v>
      </c>
      <c r="H69" s="612">
        <f t="shared" si="0"/>
        <v>60</v>
      </c>
      <c r="I69" s="592"/>
      <c r="J69" s="592"/>
      <c r="K69" s="592"/>
      <c r="L69" s="592"/>
      <c r="M69" s="592"/>
      <c r="N69" s="592"/>
      <c r="O69" s="592"/>
      <c r="P69" s="592"/>
      <c r="Q69" s="592"/>
      <c r="R69" s="592"/>
      <c r="S69" s="592"/>
      <c r="T69" s="592"/>
      <c r="U69" s="592"/>
      <c r="V69" s="592"/>
      <c r="W69" s="592"/>
      <c r="X69" s="592"/>
      <c r="Y69" s="592"/>
      <c r="Z69" s="592"/>
      <c r="AA69" s="592"/>
      <c r="AB69" s="592"/>
      <c r="AC69" s="592"/>
      <c r="AD69" s="592"/>
      <c r="AE69" s="592"/>
      <c r="AF69" s="592"/>
      <c r="AG69" s="592"/>
      <c r="AH69" s="592"/>
      <c r="AI69" s="592"/>
      <c r="AJ69" s="592"/>
      <c r="AK69" s="592"/>
      <c r="AL69" s="592"/>
      <c r="AM69" s="592"/>
      <c r="AN69" s="592"/>
      <c r="AO69" s="592"/>
      <c r="AP69" s="592"/>
      <c r="AQ69" s="592"/>
      <c r="AR69" s="592"/>
      <c r="AS69" s="592"/>
      <c r="AT69" s="592"/>
      <c r="AU69" s="592"/>
      <c r="AV69" s="592"/>
      <c r="AW69" s="592"/>
      <c r="AX69" s="592"/>
      <c r="AY69" s="592"/>
      <c r="AZ69" s="592"/>
      <c r="BA69" s="592"/>
      <c r="BB69" s="592"/>
      <c r="BC69" s="592"/>
      <c r="BD69" s="592"/>
      <c r="BE69" s="592"/>
      <c r="BF69" s="592"/>
      <c r="BG69" s="592"/>
      <c r="BH69" s="592"/>
      <c r="BI69" s="592"/>
      <c r="BJ69" s="592"/>
      <c r="BK69" s="592"/>
      <c r="BL69" s="592"/>
      <c r="BM69" s="592"/>
      <c r="BN69" s="592"/>
      <c r="BO69" s="592"/>
      <c r="BP69" s="592"/>
      <c r="BQ69" s="592"/>
      <c r="BR69" s="592"/>
      <c r="BS69" s="592"/>
      <c r="BT69" s="592"/>
      <c r="BU69" s="592"/>
      <c r="BV69" s="592"/>
      <c r="BW69" s="592"/>
      <c r="BX69" s="592"/>
      <c r="BY69" s="592"/>
      <c r="BZ69" s="592"/>
      <c r="CA69" s="592"/>
      <c r="CB69" s="592"/>
      <c r="CC69" s="592"/>
      <c r="CD69" s="592"/>
      <c r="CE69" s="592"/>
      <c r="CF69" s="592"/>
      <c r="CG69" s="592"/>
      <c r="CH69" s="592"/>
      <c r="CI69" s="592"/>
      <c r="CJ69" s="592"/>
      <c r="CK69" s="592"/>
      <c r="CL69" s="592"/>
      <c r="CM69" s="592"/>
      <c r="CN69" s="592"/>
      <c r="CO69" s="592"/>
      <c r="CP69" s="592"/>
      <c r="CQ69" s="592"/>
      <c r="CR69" s="592"/>
      <c r="CS69" s="592"/>
      <c r="CT69" s="592"/>
      <c r="CU69" s="592"/>
      <c r="CV69" s="592"/>
      <c r="CW69" s="592"/>
      <c r="CX69" s="592"/>
      <c r="CY69" s="592"/>
      <c r="CZ69" s="592"/>
      <c r="DA69" s="592"/>
      <c r="DB69" s="592"/>
      <c r="DC69" s="592"/>
      <c r="DD69" s="592"/>
      <c r="DE69" s="592"/>
      <c r="DF69" s="592"/>
      <c r="DG69" s="592"/>
      <c r="DH69" s="592"/>
      <c r="DI69" s="592"/>
      <c r="DJ69" s="592"/>
      <c r="DK69" s="592"/>
      <c r="DL69" s="592"/>
      <c r="DM69" s="592"/>
      <c r="DN69" s="592"/>
      <c r="DO69" s="592"/>
      <c r="DP69" s="592"/>
      <c r="DQ69" s="592"/>
      <c r="DR69" s="592"/>
      <c r="DS69" s="592"/>
      <c r="DT69" s="592"/>
      <c r="DU69" s="592"/>
      <c r="DV69" s="592"/>
      <c r="DW69" s="592"/>
      <c r="DX69" s="592"/>
      <c r="DY69" s="592"/>
      <c r="DZ69" s="592"/>
      <c r="EA69" s="592"/>
      <c r="EB69" s="592"/>
      <c r="EC69" s="592"/>
      <c r="ED69" s="592"/>
      <c r="EE69" s="592"/>
      <c r="EF69" s="592"/>
      <c r="EG69" s="592"/>
      <c r="EH69" s="592"/>
      <c r="EI69" s="592"/>
      <c r="EJ69" s="592"/>
      <c r="EK69" s="592"/>
      <c r="EL69" s="592"/>
      <c r="EM69" s="592"/>
      <c r="EN69" s="592"/>
      <c r="EO69" s="592"/>
      <c r="EP69" s="592"/>
      <c r="EQ69" s="592"/>
      <c r="ER69" s="592"/>
      <c r="ES69" s="592"/>
      <c r="ET69" s="592"/>
      <c r="EU69" s="592"/>
      <c r="EV69" s="592"/>
      <c r="EW69" s="592"/>
      <c r="EX69" s="592"/>
      <c r="EY69" s="592"/>
      <c r="EZ69" s="592"/>
      <c r="FA69" s="592"/>
      <c r="FB69" s="592"/>
      <c r="FC69" s="592"/>
      <c r="FD69" s="592"/>
      <c r="FE69" s="592"/>
      <c r="FF69" s="592"/>
      <c r="FG69" s="592"/>
      <c r="FH69" s="592"/>
      <c r="FI69" s="592"/>
      <c r="FJ69" s="592"/>
      <c r="FK69" s="592"/>
      <c r="FL69" s="592"/>
      <c r="FM69" s="592"/>
      <c r="FN69" s="592"/>
      <c r="FO69" s="592"/>
      <c r="FP69" s="592"/>
      <c r="FQ69" s="592"/>
      <c r="FR69" s="592"/>
      <c r="FS69" s="592"/>
      <c r="FT69" s="592"/>
      <c r="FU69" s="592"/>
      <c r="FV69" s="592"/>
      <c r="FW69" s="592"/>
      <c r="FX69" s="592"/>
      <c r="FY69" s="592"/>
      <c r="FZ69" s="592"/>
      <c r="GA69" s="592"/>
      <c r="GB69" s="592"/>
      <c r="GC69" s="592"/>
      <c r="GD69" s="592"/>
      <c r="GE69" s="592"/>
      <c r="GF69" s="592"/>
      <c r="GG69" s="592"/>
      <c r="GH69" s="592"/>
      <c r="GI69" s="592"/>
      <c r="GJ69" s="592"/>
      <c r="GK69" s="592"/>
      <c r="GL69" s="592"/>
      <c r="GM69" s="592"/>
      <c r="GN69" s="592"/>
      <c r="GO69" s="592"/>
      <c r="GP69" s="592"/>
      <c r="GQ69" s="592"/>
      <c r="GR69" s="592"/>
      <c r="GS69" s="592"/>
      <c r="GT69" s="592"/>
      <c r="GU69" s="592"/>
      <c r="GV69" s="592"/>
      <c r="GW69" s="592"/>
      <c r="GX69" s="592"/>
      <c r="GY69" s="592"/>
      <c r="GZ69" s="592"/>
      <c r="HA69" s="592"/>
      <c r="HB69" s="592"/>
      <c r="HC69" s="592"/>
      <c r="HD69" s="592"/>
      <c r="HE69" s="592"/>
      <c r="HF69" s="592"/>
      <c r="HG69" s="592"/>
      <c r="HH69" s="592"/>
      <c r="HI69" s="592"/>
      <c r="HJ69" s="592"/>
      <c r="HK69" s="592"/>
      <c r="HL69" s="592"/>
      <c r="HM69" s="592"/>
      <c r="HN69" s="592"/>
      <c r="HO69" s="592"/>
      <c r="HP69" s="592"/>
      <c r="HQ69" s="592"/>
      <c r="HR69" s="592"/>
      <c r="HS69" s="592"/>
      <c r="HT69" s="592"/>
      <c r="HU69" s="592"/>
      <c r="HV69" s="592"/>
      <c r="HW69" s="592"/>
      <c r="HX69" s="592"/>
      <c r="HY69" s="592"/>
      <c r="HZ69" s="592"/>
      <c r="IA69" s="592"/>
      <c r="IB69" s="592"/>
      <c r="IC69" s="592"/>
      <c r="ID69" s="592"/>
      <c r="IE69" s="592"/>
      <c r="IF69" s="592"/>
      <c r="IG69" s="592"/>
      <c r="IH69" s="592"/>
      <c r="II69" s="592"/>
      <c r="IJ69" s="592"/>
      <c r="IK69" s="592"/>
      <c r="IL69" s="592"/>
      <c r="IM69" s="592"/>
      <c r="IN69" s="592"/>
      <c r="IO69" s="592"/>
      <c r="IP69" s="592"/>
      <c r="IQ69" s="592"/>
      <c r="IR69" s="592"/>
      <c r="IS69" s="592"/>
      <c r="IT69" s="592"/>
      <c r="IU69" s="592"/>
      <c r="IV69" s="592"/>
    </row>
    <row r="70" spans="1:256" s="593" customFormat="1" ht="24">
      <c r="A70" s="626" t="s">
        <v>402</v>
      </c>
      <c r="B70" s="605" t="s">
        <v>403</v>
      </c>
      <c r="C70" s="604">
        <v>0</v>
      </c>
      <c r="D70" s="604">
        <v>250</v>
      </c>
      <c r="E70" s="604">
        <v>0</v>
      </c>
      <c r="F70" s="604">
        <v>150</v>
      </c>
      <c r="G70" s="599">
        <f t="shared" si="0"/>
        <v>0</v>
      </c>
      <c r="H70" s="616">
        <f t="shared" si="0"/>
        <v>400</v>
      </c>
      <c r="I70" s="592"/>
      <c r="J70" s="592"/>
      <c r="K70" s="592"/>
      <c r="L70" s="592"/>
      <c r="M70" s="592"/>
      <c r="N70" s="592"/>
      <c r="O70" s="592"/>
      <c r="P70" s="592"/>
      <c r="Q70" s="592"/>
      <c r="R70" s="592"/>
      <c r="S70" s="592"/>
      <c r="T70" s="592"/>
      <c r="U70" s="592"/>
      <c r="V70" s="592"/>
      <c r="W70" s="592"/>
      <c r="X70" s="592"/>
      <c r="Y70" s="592"/>
      <c r="Z70" s="592"/>
      <c r="AA70" s="592"/>
      <c r="AB70" s="592"/>
      <c r="AC70" s="592"/>
      <c r="AD70" s="592"/>
      <c r="AE70" s="592"/>
      <c r="AF70" s="592"/>
      <c r="AG70" s="592"/>
      <c r="AH70" s="592"/>
      <c r="AI70" s="592"/>
      <c r="AJ70" s="592"/>
      <c r="AK70" s="592"/>
      <c r="AL70" s="592"/>
      <c r="AM70" s="592"/>
      <c r="AN70" s="592"/>
      <c r="AO70" s="592"/>
      <c r="AP70" s="592"/>
      <c r="AQ70" s="592"/>
      <c r="AR70" s="592"/>
      <c r="AS70" s="592"/>
      <c r="AT70" s="592"/>
      <c r="AU70" s="592"/>
      <c r="AV70" s="592"/>
      <c r="AW70" s="592"/>
      <c r="AX70" s="592"/>
      <c r="AY70" s="592"/>
      <c r="AZ70" s="592"/>
      <c r="BA70" s="592"/>
      <c r="BB70" s="592"/>
      <c r="BC70" s="592"/>
      <c r="BD70" s="592"/>
      <c r="BE70" s="592"/>
      <c r="BF70" s="592"/>
      <c r="BG70" s="592"/>
      <c r="BH70" s="592"/>
      <c r="BI70" s="592"/>
      <c r="BJ70" s="592"/>
      <c r="BK70" s="592"/>
      <c r="BL70" s="592"/>
      <c r="BM70" s="592"/>
      <c r="BN70" s="592"/>
      <c r="BO70" s="592"/>
      <c r="BP70" s="592"/>
      <c r="BQ70" s="592"/>
      <c r="BR70" s="592"/>
      <c r="BS70" s="592"/>
      <c r="BT70" s="592"/>
      <c r="BU70" s="592"/>
      <c r="BV70" s="592"/>
      <c r="BW70" s="592"/>
      <c r="BX70" s="592"/>
      <c r="BY70" s="592"/>
      <c r="BZ70" s="592"/>
      <c r="CA70" s="592"/>
      <c r="CB70" s="592"/>
      <c r="CC70" s="592"/>
      <c r="CD70" s="592"/>
      <c r="CE70" s="592"/>
      <c r="CF70" s="592"/>
      <c r="CG70" s="592"/>
      <c r="CH70" s="592"/>
      <c r="CI70" s="592"/>
      <c r="CJ70" s="592"/>
      <c r="CK70" s="592"/>
      <c r="CL70" s="592"/>
      <c r="CM70" s="592"/>
      <c r="CN70" s="592"/>
      <c r="CO70" s="592"/>
      <c r="CP70" s="592"/>
      <c r="CQ70" s="592"/>
      <c r="CR70" s="592"/>
      <c r="CS70" s="592"/>
      <c r="CT70" s="592"/>
      <c r="CU70" s="592"/>
      <c r="CV70" s="592"/>
      <c r="CW70" s="592"/>
      <c r="CX70" s="592"/>
      <c r="CY70" s="592"/>
      <c r="CZ70" s="592"/>
      <c r="DA70" s="592"/>
      <c r="DB70" s="592"/>
      <c r="DC70" s="592"/>
      <c r="DD70" s="592"/>
      <c r="DE70" s="592"/>
      <c r="DF70" s="592"/>
      <c r="DG70" s="592"/>
      <c r="DH70" s="592"/>
      <c r="DI70" s="592"/>
      <c r="DJ70" s="592"/>
      <c r="DK70" s="592"/>
      <c r="DL70" s="592"/>
      <c r="DM70" s="592"/>
      <c r="DN70" s="592"/>
      <c r="DO70" s="592"/>
      <c r="DP70" s="592"/>
      <c r="DQ70" s="592"/>
      <c r="DR70" s="592"/>
      <c r="DS70" s="592"/>
      <c r="DT70" s="592"/>
      <c r="DU70" s="592"/>
      <c r="DV70" s="592"/>
      <c r="DW70" s="592"/>
      <c r="DX70" s="592"/>
      <c r="DY70" s="592"/>
      <c r="DZ70" s="592"/>
      <c r="EA70" s="592"/>
      <c r="EB70" s="592"/>
      <c r="EC70" s="592"/>
      <c r="ED70" s="592"/>
      <c r="EE70" s="592"/>
      <c r="EF70" s="592"/>
      <c r="EG70" s="592"/>
      <c r="EH70" s="592"/>
      <c r="EI70" s="592"/>
      <c r="EJ70" s="592"/>
      <c r="EK70" s="592"/>
      <c r="EL70" s="592"/>
      <c r="EM70" s="592"/>
      <c r="EN70" s="592"/>
      <c r="EO70" s="592"/>
      <c r="EP70" s="592"/>
      <c r="EQ70" s="592"/>
      <c r="ER70" s="592"/>
      <c r="ES70" s="592"/>
      <c r="ET70" s="592"/>
      <c r="EU70" s="592"/>
      <c r="EV70" s="592"/>
      <c r="EW70" s="592"/>
      <c r="EX70" s="592"/>
      <c r="EY70" s="592"/>
      <c r="EZ70" s="592"/>
      <c r="FA70" s="592"/>
      <c r="FB70" s="592"/>
      <c r="FC70" s="592"/>
      <c r="FD70" s="592"/>
      <c r="FE70" s="592"/>
      <c r="FF70" s="592"/>
      <c r="FG70" s="592"/>
      <c r="FH70" s="592"/>
      <c r="FI70" s="592"/>
      <c r="FJ70" s="592"/>
      <c r="FK70" s="592"/>
      <c r="FL70" s="592"/>
      <c r="FM70" s="592"/>
      <c r="FN70" s="592"/>
      <c r="FO70" s="592"/>
      <c r="FP70" s="592"/>
      <c r="FQ70" s="592"/>
      <c r="FR70" s="592"/>
      <c r="FS70" s="592"/>
      <c r="FT70" s="592"/>
      <c r="FU70" s="592"/>
      <c r="FV70" s="592"/>
      <c r="FW70" s="592"/>
      <c r="FX70" s="592"/>
      <c r="FY70" s="592"/>
      <c r="FZ70" s="592"/>
      <c r="GA70" s="592"/>
      <c r="GB70" s="592"/>
      <c r="GC70" s="592"/>
      <c r="GD70" s="592"/>
      <c r="GE70" s="592"/>
      <c r="GF70" s="592"/>
      <c r="GG70" s="592"/>
      <c r="GH70" s="592"/>
      <c r="GI70" s="592"/>
      <c r="GJ70" s="592"/>
      <c r="GK70" s="592"/>
      <c r="GL70" s="592"/>
      <c r="GM70" s="592"/>
      <c r="GN70" s="592"/>
      <c r="GO70" s="592"/>
      <c r="GP70" s="592"/>
      <c r="GQ70" s="592"/>
      <c r="GR70" s="592"/>
      <c r="GS70" s="592"/>
      <c r="GT70" s="592"/>
      <c r="GU70" s="592"/>
      <c r="GV70" s="592"/>
      <c r="GW70" s="592"/>
      <c r="GX70" s="592"/>
      <c r="GY70" s="592"/>
      <c r="GZ70" s="592"/>
      <c r="HA70" s="592"/>
      <c r="HB70" s="592"/>
      <c r="HC70" s="592"/>
      <c r="HD70" s="592"/>
      <c r="HE70" s="592"/>
      <c r="HF70" s="592"/>
      <c r="HG70" s="592"/>
      <c r="HH70" s="592"/>
      <c r="HI70" s="592"/>
      <c r="HJ70" s="592"/>
      <c r="HK70" s="592"/>
      <c r="HL70" s="592"/>
      <c r="HM70" s="592"/>
      <c r="HN70" s="592"/>
      <c r="HO70" s="592"/>
      <c r="HP70" s="592"/>
      <c r="HQ70" s="592"/>
      <c r="HR70" s="592"/>
      <c r="HS70" s="592"/>
      <c r="HT70" s="592"/>
      <c r="HU70" s="592"/>
      <c r="HV70" s="592"/>
      <c r="HW70" s="592"/>
      <c r="HX70" s="592"/>
      <c r="HY70" s="592"/>
      <c r="HZ70" s="592"/>
      <c r="IA70" s="592"/>
      <c r="IB70" s="592"/>
      <c r="IC70" s="592"/>
      <c r="ID70" s="592"/>
      <c r="IE70" s="592"/>
      <c r="IF70" s="592"/>
      <c r="IG70" s="592"/>
      <c r="IH70" s="592"/>
      <c r="II70" s="592"/>
      <c r="IJ70" s="592"/>
      <c r="IK70" s="592"/>
      <c r="IL70" s="592"/>
      <c r="IM70" s="592"/>
      <c r="IN70" s="592"/>
      <c r="IO70" s="592"/>
      <c r="IP70" s="592"/>
      <c r="IQ70" s="592"/>
      <c r="IR70" s="592"/>
      <c r="IS70" s="592"/>
      <c r="IT70" s="592"/>
      <c r="IU70" s="592"/>
      <c r="IV70" s="592"/>
    </row>
    <row r="71" spans="1:256" s="593" customFormat="1" ht="15">
      <c r="A71" s="626" t="s">
        <v>404</v>
      </c>
      <c r="B71" s="605" t="s">
        <v>405</v>
      </c>
      <c r="C71" s="604">
        <v>0</v>
      </c>
      <c r="D71" s="604">
        <v>250</v>
      </c>
      <c r="E71" s="604">
        <v>0</v>
      </c>
      <c r="F71" s="604">
        <v>150</v>
      </c>
      <c r="G71" s="599">
        <f t="shared" si="0"/>
        <v>0</v>
      </c>
      <c r="H71" s="616">
        <f t="shared" si="0"/>
        <v>400</v>
      </c>
      <c r="I71" s="592"/>
      <c r="J71" s="592"/>
      <c r="K71" s="592"/>
      <c r="L71" s="592"/>
      <c r="M71" s="592"/>
      <c r="N71" s="592"/>
      <c r="O71" s="592"/>
      <c r="P71" s="592"/>
      <c r="Q71" s="592"/>
      <c r="R71" s="592"/>
      <c r="S71" s="592"/>
      <c r="T71" s="592"/>
      <c r="U71" s="592"/>
      <c r="V71" s="592"/>
      <c r="W71" s="592"/>
      <c r="X71" s="592"/>
      <c r="Y71" s="592"/>
      <c r="Z71" s="592"/>
      <c r="AA71" s="592"/>
      <c r="AB71" s="592"/>
      <c r="AC71" s="592"/>
      <c r="AD71" s="592"/>
      <c r="AE71" s="592"/>
      <c r="AF71" s="592"/>
      <c r="AG71" s="592"/>
      <c r="AH71" s="592"/>
      <c r="AI71" s="592"/>
      <c r="AJ71" s="592"/>
      <c r="AK71" s="592"/>
      <c r="AL71" s="592"/>
      <c r="AM71" s="592"/>
      <c r="AN71" s="592"/>
      <c r="AO71" s="592"/>
      <c r="AP71" s="592"/>
      <c r="AQ71" s="592"/>
      <c r="AR71" s="592"/>
      <c r="AS71" s="592"/>
      <c r="AT71" s="592"/>
      <c r="AU71" s="592"/>
      <c r="AV71" s="592"/>
      <c r="AW71" s="592"/>
      <c r="AX71" s="592"/>
      <c r="AY71" s="592"/>
      <c r="AZ71" s="592"/>
      <c r="BA71" s="592"/>
      <c r="BB71" s="592"/>
      <c r="BC71" s="592"/>
      <c r="BD71" s="592"/>
      <c r="BE71" s="592"/>
      <c r="BF71" s="592"/>
      <c r="BG71" s="592"/>
      <c r="BH71" s="592"/>
      <c r="BI71" s="592"/>
      <c r="BJ71" s="592"/>
      <c r="BK71" s="592"/>
      <c r="BL71" s="592"/>
      <c r="BM71" s="592"/>
      <c r="BN71" s="592"/>
      <c r="BO71" s="592"/>
      <c r="BP71" s="592"/>
      <c r="BQ71" s="592"/>
      <c r="BR71" s="592"/>
      <c r="BS71" s="592"/>
      <c r="BT71" s="592"/>
      <c r="BU71" s="592"/>
      <c r="BV71" s="592"/>
      <c r="BW71" s="592"/>
      <c r="BX71" s="592"/>
      <c r="BY71" s="592"/>
      <c r="BZ71" s="592"/>
      <c r="CA71" s="592"/>
      <c r="CB71" s="592"/>
      <c r="CC71" s="592"/>
      <c r="CD71" s="592"/>
      <c r="CE71" s="592"/>
      <c r="CF71" s="592"/>
      <c r="CG71" s="592"/>
      <c r="CH71" s="592"/>
      <c r="CI71" s="592"/>
      <c r="CJ71" s="592"/>
      <c r="CK71" s="592"/>
      <c r="CL71" s="592"/>
      <c r="CM71" s="592"/>
      <c r="CN71" s="592"/>
      <c r="CO71" s="592"/>
      <c r="CP71" s="592"/>
      <c r="CQ71" s="592"/>
      <c r="CR71" s="592"/>
      <c r="CS71" s="592"/>
      <c r="CT71" s="592"/>
      <c r="CU71" s="592"/>
      <c r="CV71" s="592"/>
      <c r="CW71" s="592"/>
      <c r="CX71" s="592"/>
      <c r="CY71" s="592"/>
      <c r="CZ71" s="592"/>
      <c r="DA71" s="592"/>
      <c r="DB71" s="592"/>
      <c r="DC71" s="592"/>
      <c r="DD71" s="592"/>
      <c r="DE71" s="592"/>
      <c r="DF71" s="592"/>
      <c r="DG71" s="592"/>
      <c r="DH71" s="592"/>
      <c r="DI71" s="592"/>
      <c r="DJ71" s="592"/>
      <c r="DK71" s="592"/>
      <c r="DL71" s="592"/>
      <c r="DM71" s="592"/>
      <c r="DN71" s="592"/>
      <c r="DO71" s="592"/>
      <c r="DP71" s="592"/>
      <c r="DQ71" s="592"/>
      <c r="DR71" s="592"/>
      <c r="DS71" s="592"/>
      <c r="DT71" s="592"/>
      <c r="DU71" s="592"/>
      <c r="DV71" s="592"/>
      <c r="DW71" s="592"/>
      <c r="DX71" s="592"/>
      <c r="DY71" s="592"/>
      <c r="DZ71" s="592"/>
      <c r="EA71" s="592"/>
      <c r="EB71" s="592"/>
      <c r="EC71" s="592"/>
      <c r="ED71" s="592"/>
      <c r="EE71" s="592"/>
      <c r="EF71" s="592"/>
      <c r="EG71" s="592"/>
      <c r="EH71" s="592"/>
      <c r="EI71" s="592"/>
      <c r="EJ71" s="592"/>
      <c r="EK71" s="592"/>
      <c r="EL71" s="592"/>
      <c r="EM71" s="592"/>
      <c r="EN71" s="592"/>
      <c r="EO71" s="592"/>
      <c r="EP71" s="592"/>
      <c r="EQ71" s="592"/>
      <c r="ER71" s="592"/>
      <c r="ES71" s="592"/>
      <c r="ET71" s="592"/>
      <c r="EU71" s="592"/>
      <c r="EV71" s="592"/>
      <c r="EW71" s="592"/>
      <c r="EX71" s="592"/>
      <c r="EY71" s="592"/>
      <c r="EZ71" s="592"/>
      <c r="FA71" s="592"/>
      <c r="FB71" s="592"/>
      <c r="FC71" s="592"/>
      <c r="FD71" s="592"/>
      <c r="FE71" s="592"/>
      <c r="FF71" s="592"/>
      <c r="FG71" s="592"/>
      <c r="FH71" s="592"/>
      <c r="FI71" s="592"/>
      <c r="FJ71" s="592"/>
      <c r="FK71" s="592"/>
      <c r="FL71" s="592"/>
      <c r="FM71" s="592"/>
      <c r="FN71" s="592"/>
      <c r="FO71" s="592"/>
      <c r="FP71" s="592"/>
      <c r="FQ71" s="592"/>
      <c r="FR71" s="592"/>
      <c r="FS71" s="592"/>
      <c r="FT71" s="592"/>
      <c r="FU71" s="592"/>
      <c r="FV71" s="592"/>
      <c r="FW71" s="592"/>
      <c r="FX71" s="592"/>
      <c r="FY71" s="592"/>
      <c r="FZ71" s="592"/>
      <c r="GA71" s="592"/>
      <c r="GB71" s="592"/>
      <c r="GC71" s="592"/>
      <c r="GD71" s="592"/>
      <c r="GE71" s="592"/>
      <c r="GF71" s="592"/>
      <c r="GG71" s="592"/>
      <c r="GH71" s="592"/>
      <c r="GI71" s="592"/>
      <c r="GJ71" s="592"/>
      <c r="GK71" s="592"/>
      <c r="GL71" s="592"/>
      <c r="GM71" s="592"/>
      <c r="GN71" s="592"/>
      <c r="GO71" s="592"/>
      <c r="GP71" s="592"/>
      <c r="GQ71" s="592"/>
      <c r="GR71" s="592"/>
      <c r="GS71" s="592"/>
      <c r="GT71" s="592"/>
      <c r="GU71" s="592"/>
      <c r="GV71" s="592"/>
      <c r="GW71" s="592"/>
      <c r="GX71" s="592"/>
      <c r="GY71" s="592"/>
      <c r="GZ71" s="592"/>
      <c r="HA71" s="592"/>
      <c r="HB71" s="592"/>
      <c r="HC71" s="592"/>
      <c r="HD71" s="592"/>
      <c r="HE71" s="592"/>
      <c r="HF71" s="592"/>
      <c r="HG71" s="592"/>
      <c r="HH71" s="592"/>
      <c r="HI71" s="592"/>
      <c r="HJ71" s="592"/>
      <c r="HK71" s="592"/>
      <c r="HL71" s="592"/>
      <c r="HM71" s="592"/>
      <c r="HN71" s="592"/>
      <c r="HO71" s="592"/>
      <c r="HP71" s="592"/>
      <c r="HQ71" s="592"/>
      <c r="HR71" s="592"/>
      <c r="HS71" s="592"/>
      <c r="HT71" s="592"/>
      <c r="HU71" s="592"/>
      <c r="HV71" s="592"/>
      <c r="HW71" s="592"/>
      <c r="HX71" s="592"/>
      <c r="HY71" s="592"/>
      <c r="HZ71" s="592"/>
      <c r="IA71" s="592"/>
      <c r="IB71" s="592"/>
      <c r="IC71" s="592"/>
      <c r="ID71" s="592"/>
      <c r="IE71" s="592"/>
      <c r="IF71" s="592"/>
      <c r="IG71" s="592"/>
      <c r="IH71" s="592"/>
      <c r="II71" s="592"/>
      <c r="IJ71" s="592"/>
      <c r="IK71" s="592"/>
      <c r="IL71" s="592"/>
      <c r="IM71" s="592"/>
      <c r="IN71" s="592"/>
      <c r="IO71" s="592"/>
      <c r="IP71" s="592"/>
      <c r="IQ71" s="592"/>
      <c r="IR71" s="592"/>
      <c r="IS71" s="592"/>
      <c r="IT71" s="592"/>
      <c r="IU71" s="592"/>
      <c r="IV71" s="592"/>
    </row>
    <row r="72" spans="1:256" s="593" customFormat="1" ht="15">
      <c r="A72" s="623" t="s">
        <v>406</v>
      </c>
      <c r="B72" s="624" t="s">
        <v>407</v>
      </c>
      <c r="C72" s="609">
        <v>13</v>
      </c>
      <c r="D72" s="625">
        <v>20</v>
      </c>
      <c r="E72" s="609">
        <v>140</v>
      </c>
      <c r="F72" s="625">
        <v>140</v>
      </c>
      <c r="G72" s="611">
        <f t="shared" si="0"/>
        <v>153</v>
      </c>
      <c r="H72" s="612">
        <f t="shared" si="0"/>
        <v>160</v>
      </c>
      <c r="I72" s="592"/>
      <c r="J72" s="592"/>
      <c r="K72" s="592"/>
      <c r="L72" s="592"/>
      <c r="M72" s="592"/>
      <c r="N72" s="592"/>
      <c r="O72" s="592"/>
      <c r="P72" s="592"/>
      <c r="Q72" s="592"/>
      <c r="R72" s="592"/>
      <c r="S72" s="592"/>
      <c r="T72" s="592"/>
      <c r="U72" s="592"/>
      <c r="V72" s="592"/>
      <c r="W72" s="592"/>
      <c r="X72" s="592"/>
      <c r="Y72" s="592"/>
      <c r="Z72" s="592"/>
      <c r="AA72" s="592"/>
      <c r="AB72" s="592"/>
      <c r="AC72" s="592"/>
      <c r="AD72" s="592"/>
      <c r="AE72" s="592"/>
      <c r="AF72" s="592"/>
      <c r="AG72" s="592"/>
      <c r="AH72" s="592"/>
      <c r="AI72" s="592"/>
      <c r="AJ72" s="592"/>
      <c r="AK72" s="592"/>
      <c r="AL72" s="592"/>
      <c r="AM72" s="592"/>
      <c r="AN72" s="592"/>
      <c r="AO72" s="592"/>
      <c r="AP72" s="592"/>
      <c r="AQ72" s="592"/>
      <c r="AR72" s="592"/>
      <c r="AS72" s="592"/>
      <c r="AT72" s="592"/>
      <c r="AU72" s="592"/>
      <c r="AV72" s="592"/>
      <c r="AW72" s="592"/>
      <c r="AX72" s="592"/>
      <c r="AY72" s="592"/>
      <c r="AZ72" s="592"/>
      <c r="BA72" s="592"/>
      <c r="BB72" s="592"/>
      <c r="BC72" s="592"/>
      <c r="BD72" s="592"/>
      <c r="BE72" s="592"/>
      <c r="BF72" s="592"/>
      <c r="BG72" s="592"/>
      <c r="BH72" s="592"/>
      <c r="BI72" s="592"/>
      <c r="BJ72" s="592"/>
      <c r="BK72" s="592"/>
      <c r="BL72" s="592"/>
      <c r="BM72" s="592"/>
      <c r="BN72" s="592"/>
      <c r="BO72" s="592"/>
      <c r="BP72" s="592"/>
      <c r="BQ72" s="592"/>
      <c r="BR72" s="592"/>
      <c r="BS72" s="592"/>
      <c r="BT72" s="592"/>
      <c r="BU72" s="592"/>
      <c r="BV72" s="592"/>
      <c r="BW72" s="592"/>
      <c r="BX72" s="592"/>
      <c r="BY72" s="592"/>
      <c r="BZ72" s="592"/>
      <c r="CA72" s="592"/>
      <c r="CB72" s="592"/>
      <c r="CC72" s="592"/>
      <c r="CD72" s="592"/>
      <c r="CE72" s="592"/>
      <c r="CF72" s="592"/>
      <c r="CG72" s="592"/>
      <c r="CH72" s="592"/>
      <c r="CI72" s="592"/>
      <c r="CJ72" s="592"/>
      <c r="CK72" s="592"/>
      <c r="CL72" s="592"/>
      <c r="CM72" s="592"/>
      <c r="CN72" s="592"/>
      <c r="CO72" s="592"/>
      <c r="CP72" s="592"/>
      <c r="CQ72" s="592"/>
      <c r="CR72" s="592"/>
      <c r="CS72" s="592"/>
      <c r="CT72" s="592"/>
      <c r="CU72" s="592"/>
      <c r="CV72" s="592"/>
      <c r="CW72" s="592"/>
      <c r="CX72" s="592"/>
      <c r="CY72" s="592"/>
      <c r="CZ72" s="592"/>
      <c r="DA72" s="592"/>
      <c r="DB72" s="592"/>
      <c r="DC72" s="592"/>
      <c r="DD72" s="592"/>
      <c r="DE72" s="592"/>
      <c r="DF72" s="592"/>
      <c r="DG72" s="592"/>
      <c r="DH72" s="592"/>
      <c r="DI72" s="592"/>
      <c r="DJ72" s="592"/>
      <c r="DK72" s="592"/>
      <c r="DL72" s="592"/>
      <c r="DM72" s="592"/>
      <c r="DN72" s="592"/>
      <c r="DO72" s="592"/>
      <c r="DP72" s="592"/>
      <c r="DQ72" s="592"/>
      <c r="DR72" s="592"/>
      <c r="DS72" s="592"/>
      <c r="DT72" s="592"/>
      <c r="DU72" s="592"/>
      <c r="DV72" s="592"/>
      <c r="DW72" s="592"/>
      <c r="DX72" s="592"/>
      <c r="DY72" s="592"/>
      <c r="DZ72" s="592"/>
      <c r="EA72" s="592"/>
      <c r="EB72" s="592"/>
      <c r="EC72" s="592"/>
      <c r="ED72" s="592"/>
      <c r="EE72" s="592"/>
      <c r="EF72" s="592"/>
      <c r="EG72" s="592"/>
      <c r="EH72" s="592"/>
      <c r="EI72" s="592"/>
      <c r="EJ72" s="592"/>
      <c r="EK72" s="592"/>
      <c r="EL72" s="592"/>
      <c r="EM72" s="592"/>
      <c r="EN72" s="592"/>
      <c r="EO72" s="592"/>
      <c r="EP72" s="592"/>
      <c r="EQ72" s="592"/>
      <c r="ER72" s="592"/>
      <c r="ES72" s="592"/>
      <c r="ET72" s="592"/>
      <c r="EU72" s="592"/>
      <c r="EV72" s="592"/>
      <c r="EW72" s="592"/>
      <c r="EX72" s="592"/>
      <c r="EY72" s="592"/>
      <c r="EZ72" s="592"/>
      <c r="FA72" s="592"/>
      <c r="FB72" s="592"/>
      <c r="FC72" s="592"/>
      <c r="FD72" s="592"/>
      <c r="FE72" s="592"/>
      <c r="FF72" s="592"/>
      <c r="FG72" s="592"/>
      <c r="FH72" s="592"/>
      <c r="FI72" s="592"/>
      <c r="FJ72" s="592"/>
      <c r="FK72" s="592"/>
      <c r="FL72" s="592"/>
      <c r="FM72" s="592"/>
      <c r="FN72" s="592"/>
      <c r="FO72" s="592"/>
      <c r="FP72" s="592"/>
      <c r="FQ72" s="592"/>
      <c r="FR72" s="592"/>
      <c r="FS72" s="592"/>
      <c r="FT72" s="592"/>
      <c r="FU72" s="592"/>
      <c r="FV72" s="592"/>
      <c r="FW72" s="592"/>
      <c r="FX72" s="592"/>
      <c r="FY72" s="592"/>
      <c r="FZ72" s="592"/>
      <c r="GA72" s="592"/>
      <c r="GB72" s="592"/>
      <c r="GC72" s="592"/>
      <c r="GD72" s="592"/>
      <c r="GE72" s="592"/>
      <c r="GF72" s="592"/>
      <c r="GG72" s="592"/>
      <c r="GH72" s="592"/>
      <c r="GI72" s="592"/>
      <c r="GJ72" s="592"/>
      <c r="GK72" s="592"/>
      <c r="GL72" s="592"/>
      <c r="GM72" s="592"/>
      <c r="GN72" s="592"/>
      <c r="GO72" s="592"/>
      <c r="GP72" s="592"/>
      <c r="GQ72" s="592"/>
      <c r="GR72" s="592"/>
      <c r="GS72" s="592"/>
      <c r="GT72" s="592"/>
      <c r="GU72" s="592"/>
      <c r="GV72" s="592"/>
      <c r="GW72" s="592"/>
      <c r="GX72" s="592"/>
      <c r="GY72" s="592"/>
      <c r="GZ72" s="592"/>
      <c r="HA72" s="592"/>
      <c r="HB72" s="592"/>
      <c r="HC72" s="592"/>
      <c r="HD72" s="592"/>
      <c r="HE72" s="592"/>
      <c r="HF72" s="592"/>
      <c r="HG72" s="592"/>
      <c r="HH72" s="592"/>
      <c r="HI72" s="592"/>
      <c r="HJ72" s="592"/>
      <c r="HK72" s="592"/>
      <c r="HL72" s="592"/>
      <c r="HM72" s="592"/>
      <c r="HN72" s="592"/>
      <c r="HO72" s="592"/>
      <c r="HP72" s="592"/>
      <c r="HQ72" s="592"/>
      <c r="HR72" s="592"/>
      <c r="HS72" s="592"/>
      <c r="HT72" s="592"/>
      <c r="HU72" s="592"/>
      <c r="HV72" s="592"/>
      <c r="HW72" s="592"/>
      <c r="HX72" s="592"/>
      <c r="HY72" s="592"/>
      <c r="HZ72" s="592"/>
      <c r="IA72" s="592"/>
      <c r="IB72" s="592"/>
      <c r="IC72" s="592"/>
      <c r="ID72" s="592"/>
      <c r="IE72" s="592"/>
      <c r="IF72" s="592"/>
      <c r="IG72" s="592"/>
      <c r="IH72" s="592"/>
      <c r="II72" s="592"/>
      <c r="IJ72" s="592"/>
      <c r="IK72" s="592"/>
      <c r="IL72" s="592"/>
      <c r="IM72" s="592"/>
      <c r="IN72" s="592"/>
      <c r="IO72" s="592"/>
      <c r="IP72" s="592"/>
      <c r="IQ72" s="592"/>
      <c r="IR72" s="592"/>
      <c r="IS72" s="592"/>
      <c r="IT72" s="592"/>
      <c r="IU72" s="592"/>
      <c r="IV72" s="592"/>
    </row>
    <row r="73" spans="1:256" s="593" customFormat="1" ht="15">
      <c r="A73" s="623" t="s">
        <v>408</v>
      </c>
      <c r="B73" s="627" t="s">
        <v>409</v>
      </c>
      <c r="C73" s="609">
        <v>2164</v>
      </c>
      <c r="D73" s="625">
        <v>2200</v>
      </c>
      <c r="E73" s="609">
        <v>1324</v>
      </c>
      <c r="F73" s="625">
        <v>1250</v>
      </c>
      <c r="G73" s="611">
        <f t="shared" si="0"/>
        <v>3488</v>
      </c>
      <c r="H73" s="612">
        <f t="shared" si="0"/>
        <v>3450</v>
      </c>
      <c r="I73" s="592"/>
      <c r="J73" s="592"/>
      <c r="K73" s="592"/>
      <c r="L73" s="592"/>
      <c r="M73" s="592"/>
      <c r="N73" s="592"/>
      <c r="O73" s="592"/>
      <c r="P73" s="592"/>
      <c r="Q73" s="592"/>
      <c r="R73" s="592"/>
      <c r="S73" s="592"/>
      <c r="T73" s="592"/>
      <c r="U73" s="592"/>
      <c r="V73" s="592"/>
      <c r="W73" s="592"/>
      <c r="X73" s="592"/>
      <c r="Y73" s="592"/>
      <c r="Z73" s="592"/>
      <c r="AA73" s="592"/>
      <c r="AB73" s="592"/>
      <c r="AC73" s="592"/>
      <c r="AD73" s="592"/>
      <c r="AE73" s="592"/>
      <c r="AF73" s="592"/>
      <c r="AG73" s="592"/>
      <c r="AH73" s="592"/>
      <c r="AI73" s="592"/>
      <c r="AJ73" s="592"/>
      <c r="AK73" s="592"/>
      <c r="AL73" s="592"/>
      <c r="AM73" s="592"/>
      <c r="AN73" s="592"/>
      <c r="AO73" s="592"/>
      <c r="AP73" s="592"/>
      <c r="AQ73" s="592"/>
      <c r="AR73" s="592"/>
      <c r="AS73" s="592"/>
      <c r="AT73" s="592"/>
      <c r="AU73" s="592"/>
      <c r="AV73" s="592"/>
      <c r="AW73" s="592"/>
      <c r="AX73" s="592"/>
      <c r="AY73" s="592"/>
      <c r="AZ73" s="592"/>
      <c r="BA73" s="592"/>
      <c r="BB73" s="592"/>
      <c r="BC73" s="592"/>
      <c r="BD73" s="592"/>
      <c r="BE73" s="592"/>
      <c r="BF73" s="592"/>
      <c r="BG73" s="592"/>
      <c r="BH73" s="592"/>
      <c r="BI73" s="592"/>
      <c r="BJ73" s="592"/>
      <c r="BK73" s="592"/>
      <c r="BL73" s="592"/>
      <c r="BM73" s="592"/>
      <c r="BN73" s="592"/>
      <c r="BO73" s="592"/>
      <c r="BP73" s="592"/>
      <c r="BQ73" s="592"/>
      <c r="BR73" s="592"/>
      <c r="BS73" s="592"/>
      <c r="BT73" s="592"/>
      <c r="BU73" s="592"/>
      <c r="BV73" s="592"/>
      <c r="BW73" s="592"/>
      <c r="BX73" s="592"/>
      <c r="BY73" s="592"/>
      <c r="BZ73" s="592"/>
      <c r="CA73" s="592"/>
      <c r="CB73" s="592"/>
      <c r="CC73" s="592"/>
      <c r="CD73" s="592"/>
      <c r="CE73" s="592"/>
      <c r="CF73" s="592"/>
      <c r="CG73" s="592"/>
      <c r="CH73" s="592"/>
      <c r="CI73" s="592"/>
      <c r="CJ73" s="592"/>
      <c r="CK73" s="592"/>
      <c r="CL73" s="592"/>
      <c r="CM73" s="592"/>
      <c r="CN73" s="592"/>
      <c r="CO73" s="592"/>
      <c r="CP73" s="592"/>
      <c r="CQ73" s="592"/>
      <c r="CR73" s="592"/>
      <c r="CS73" s="592"/>
      <c r="CT73" s="592"/>
      <c r="CU73" s="592"/>
      <c r="CV73" s="592"/>
      <c r="CW73" s="592"/>
      <c r="CX73" s="592"/>
      <c r="CY73" s="592"/>
      <c r="CZ73" s="592"/>
      <c r="DA73" s="592"/>
      <c r="DB73" s="592"/>
      <c r="DC73" s="592"/>
      <c r="DD73" s="592"/>
      <c r="DE73" s="592"/>
      <c r="DF73" s="592"/>
      <c r="DG73" s="592"/>
      <c r="DH73" s="592"/>
      <c r="DI73" s="592"/>
      <c r="DJ73" s="592"/>
      <c r="DK73" s="592"/>
      <c r="DL73" s="592"/>
      <c r="DM73" s="592"/>
      <c r="DN73" s="592"/>
      <c r="DO73" s="592"/>
      <c r="DP73" s="592"/>
      <c r="DQ73" s="592"/>
      <c r="DR73" s="592"/>
      <c r="DS73" s="592"/>
      <c r="DT73" s="592"/>
      <c r="DU73" s="592"/>
      <c r="DV73" s="592"/>
      <c r="DW73" s="592"/>
      <c r="DX73" s="592"/>
      <c r="DY73" s="592"/>
      <c r="DZ73" s="592"/>
      <c r="EA73" s="592"/>
      <c r="EB73" s="592"/>
      <c r="EC73" s="592"/>
      <c r="ED73" s="592"/>
      <c r="EE73" s="592"/>
      <c r="EF73" s="592"/>
      <c r="EG73" s="592"/>
      <c r="EH73" s="592"/>
      <c r="EI73" s="592"/>
      <c r="EJ73" s="592"/>
      <c r="EK73" s="592"/>
      <c r="EL73" s="592"/>
      <c r="EM73" s="592"/>
      <c r="EN73" s="592"/>
      <c r="EO73" s="592"/>
      <c r="EP73" s="592"/>
      <c r="EQ73" s="592"/>
      <c r="ER73" s="592"/>
      <c r="ES73" s="592"/>
      <c r="ET73" s="592"/>
      <c r="EU73" s="592"/>
      <c r="EV73" s="592"/>
      <c r="EW73" s="592"/>
      <c r="EX73" s="592"/>
      <c r="EY73" s="592"/>
      <c r="EZ73" s="592"/>
      <c r="FA73" s="592"/>
      <c r="FB73" s="592"/>
      <c r="FC73" s="592"/>
      <c r="FD73" s="592"/>
      <c r="FE73" s="592"/>
      <c r="FF73" s="592"/>
      <c r="FG73" s="592"/>
      <c r="FH73" s="592"/>
      <c r="FI73" s="592"/>
      <c r="FJ73" s="592"/>
      <c r="FK73" s="592"/>
      <c r="FL73" s="592"/>
      <c r="FM73" s="592"/>
      <c r="FN73" s="592"/>
      <c r="FO73" s="592"/>
      <c r="FP73" s="592"/>
      <c r="FQ73" s="592"/>
      <c r="FR73" s="592"/>
      <c r="FS73" s="592"/>
      <c r="FT73" s="592"/>
      <c r="FU73" s="592"/>
      <c r="FV73" s="592"/>
      <c r="FW73" s="592"/>
      <c r="FX73" s="592"/>
      <c r="FY73" s="592"/>
      <c r="FZ73" s="592"/>
      <c r="GA73" s="592"/>
      <c r="GB73" s="592"/>
      <c r="GC73" s="592"/>
      <c r="GD73" s="592"/>
      <c r="GE73" s="592"/>
      <c r="GF73" s="592"/>
      <c r="GG73" s="592"/>
      <c r="GH73" s="592"/>
      <c r="GI73" s="592"/>
      <c r="GJ73" s="592"/>
      <c r="GK73" s="592"/>
      <c r="GL73" s="592"/>
      <c r="GM73" s="592"/>
      <c r="GN73" s="592"/>
      <c r="GO73" s="592"/>
      <c r="GP73" s="592"/>
      <c r="GQ73" s="592"/>
      <c r="GR73" s="592"/>
      <c r="GS73" s="592"/>
      <c r="GT73" s="592"/>
      <c r="GU73" s="592"/>
      <c r="GV73" s="592"/>
      <c r="GW73" s="592"/>
      <c r="GX73" s="592"/>
      <c r="GY73" s="592"/>
      <c r="GZ73" s="592"/>
      <c r="HA73" s="592"/>
      <c r="HB73" s="592"/>
      <c r="HC73" s="592"/>
      <c r="HD73" s="592"/>
      <c r="HE73" s="592"/>
      <c r="HF73" s="592"/>
      <c r="HG73" s="592"/>
      <c r="HH73" s="592"/>
      <c r="HI73" s="592"/>
      <c r="HJ73" s="592"/>
      <c r="HK73" s="592"/>
      <c r="HL73" s="592"/>
      <c r="HM73" s="592"/>
      <c r="HN73" s="592"/>
      <c r="HO73" s="592"/>
      <c r="HP73" s="592"/>
      <c r="HQ73" s="592"/>
      <c r="HR73" s="592"/>
      <c r="HS73" s="592"/>
      <c r="HT73" s="592"/>
      <c r="HU73" s="592"/>
      <c r="HV73" s="592"/>
      <c r="HW73" s="592"/>
      <c r="HX73" s="592"/>
      <c r="HY73" s="592"/>
      <c r="HZ73" s="592"/>
      <c r="IA73" s="592"/>
      <c r="IB73" s="592"/>
      <c r="IC73" s="592"/>
      <c r="ID73" s="592"/>
      <c r="IE73" s="592"/>
      <c r="IF73" s="592"/>
      <c r="IG73" s="592"/>
      <c r="IH73" s="592"/>
      <c r="II73" s="592"/>
      <c r="IJ73" s="592"/>
      <c r="IK73" s="592"/>
      <c r="IL73" s="592"/>
      <c r="IM73" s="592"/>
      <c r="IN73" s="592"/>
      <c r="IO73" s="592"/>
      <c r="IP73" s="592"/>
      <c r="IQ73" s="592"/>
      <c r="IR73" s="592"/>
      <c r="IS73" s="592"/>
      <c r="IT73" s="592"/>
      <c r="IU73" s="592"/>
      <c r="IV73" s="592"/>
    </row>
    <row r="74" spans="1:256" s="593" customFormat="1" ht="15">
      <c r="A74" s="623" t="s">
        <v>410</v>
      </c>
      <c r="B74" s="624" t="s">
        <v>411</v>
      </c>
      <c r="C74" s="609">
        <v>1614</v>
      </c>
      <c r="D74" s="628">
        <v>1800</v>
      </c>
      <c r="E74" s="609">
        <v>339</v>
      </c>
      <c r="F74" s="628">
        <v>350</v>
      </c>
      <c r="G74" s="611">
        <f t="shared" si="0"/>
        <v>1953</v>
      </c>
      <c r="H74" s="612">
        <f t="shared" si="0"/>
        <v>2150</v>
      </c>
      <c r="I74" s="592"/>
      <c r="J74" s="592"/>
      <c r="K74" s="592"/>
      <c r="L74" s="592"/>
      <c r="M74" s="592"/>
      <c r="N74" s="592"/>
      <c r="O74" s="592"/>
      <c r="P74" s="592"/>
      <c r="Q74" s="592"/>
      <c r="R74" s="592"/>
      <c r="S74" s="592"/>
      <c r="T74" s="592"/>
      <c r="U74" s="592"/>
      <c r="V74" s="592"/>
      <c r="W74" s="592"/>
      <c r="X74" s="592"/>
      <c r="Y74" s="592"/>
      <c r="Z74" s="592"/>
      <c r="AA74" s="592"/>
      <c r="AB74" s="592"/>
      <c r="AC74" s="592"/>
      <c r="AD74" s="592"/>
      <c r="AE74" s="592"/>
      <c r="AF74" s="592"/>
      <c r="AG74" s="592"/>
      <c r="AH74" s="592"/>
      <c r="AI74" s="592"/>
      <c r="AJ74" s="592"/>
      <c r="AK74" s="592"/>
      <c r="AL74" s="592"/>
      <c r="AM74" s="592"/>
      <c r="AN74" s="592"/>
      <c r="AO74" s="592"/>
      <c r="AP74" s="592"/>
      <c r="AQ74" s="592"/>
      <c r="AR74" s="592"/>
      <c r="AS74" s="592"/>
      <c r="AT74" s="592"/>
      <c r="AU74" s="592"/>
      <c r="AV74" s="592"/>
      <c r="AW74" s="592"/>
      <c r="AX74" s="592"/>
      <c r="AY74" s="592"/>
      <c r="AZ74" s="592"/>
      <c r="BA74" s="592"/>
      <c r="BB74" s="592"/>
      <c r="BC74" s="592"/>
      <c r="BD74" s="592"/>
      <c r="BE74" s="592"/>
      <c r="BF74" s="592"/>
      <c r="BG74" s="592"/>
      <c r="BH74" s="592"/>
      <c r="BI74" s="592"/>
      <c r="BJ74" s="592"/>
      <c r="BK74" s="592"/>
      <c r="BL74" s="592"/>
      <c r="BM74" s="592"/>
      <c r="BN74" s="592"/>
      <c r="BO74" s="592"/>
      <c r="BP74" s="592"/>
      <c r="BQ74" s="592"/>
      <c r="BR74" s="592"/>
      <c r="BS74" s="592"/>
      <c r="BT74" s="592"/>
      <c r="BU74" s="592"/>
      <c r="BV74" s="592"/>
      <c r="BW74" s="592"/>
      <c r="BX74" s="592"/>
      <c r="BY74" s="592"/>
      <c r="BZ74" s="592"/>
      <c r="CA74" s="592"/>
      <c r="CB74" s="592"/>
      <c r="CC74" s="592"/>
      <c r="CD74" s="592"/>
      <c r="CE74" s="592"/>
      <c r="CF74" s="592"/>
      <c r="CG74" s="592"/>
      <c r="CH74" s="592"/>
      <c r="CI74" s="592"/>
      <c r="CJ74" s="592"/>
      <c r="CK74" s="592"/>
      <c r="CL74" s="592"/>
      <c r="CM74" s="592"/>
      <c r="CN74" s="592"/>
      <c r="CO74" s="592"/>
      <c r="CP74" s="592"/>
      <c r="CQ74" s="592"/>
      <c r="CR74" s="592"/>
      <c r="CS74" s="592"/>
      <c r="CT74" s="592"/>
      <c r="CU74" s="592"/>
      <c r="CV74" s="592"/>
      <c r="CW74" s="592"/>
      <c r="CX74" s="592"/>
      <c r="CY74" s="592"/>
      <c r="CZ74" s="592"/>
      <c r="DA74" s="592"/>
      <c r="DB74" s="592"/>
      <c r="DC74" s="592"/>
      <c r="DD74" s="592"/>
      <c r="DE74" s="592"/>
      <c r="DF74" s="592"/>
      <c r="DG74" s="592"/>
      <c r="DH74" s="592"/>
      <c r="DI74" s="592"/>
      <c r="DJ74" s="592"/>
      <c r="DK74" s="592"/>
      <c r="DL74" s="592"/>
      <c r="DM74" s="592"/>
      <c r="DN74" s="592"/>
      <c r="DO74" s="592"/>
      <c r="DP74" s="592"/>
      <c r="DQ74" s="592"/>
      <c r="DR74" s="592"/>
      <c r="DS74" s="592"/>
      <c r="DT74" s="592"/>
      <c r="DU74" s="592"/>
      <c r="DV74" s="592"/>
      <c r="DW74" s="592"/>
      <c r="DX74" s="592"/>
      <c r="DY74" s="592"/>
      <c r="DZ74" s="592"/>
      <c r="EA74" s="592"/>
      <c r="EB74" s="592"/>
      <c r="EC74" s="592"/>
      <c r="ED74" s="592"/>
      <c r="EE74" s="592"/>
      <c r="EF74" s="592"/>
      <c r="EG74" s="592"/>
      <c r="EH74" s="592"/>
      <c r="EI74" s="592"/>
      <c r="EJ74" s="592"/>
      <c r="EK74" s="592"/>
      <c r="EL74" s="592"/>
      <c r="EM74" s="592"/>
      <c r="EN74" s="592"/>
      <c r="EO74" s="592"/>
      <c r="EP74" s="592"/>
      <c r="EQ74" s="592"/>
      <c r="ER74" s="592"/>
      <c r="ES74" s="592"/>
      <c r="ET74" s="592"/>
      <c r="EU74" s="592"/>
      <c r="EV74" s="592"/>
      <c r="EW74" s="592"/>
      <c r="EX74" s="592"/>
      <c r="EY74" s="592"/>
      <c r="EZ74" s="592"/>
      <c r="FA74" s="592"/>
      <c r="FB74" s="592"/>
      <c r="FC74" s="592"/>
      <c r="FD74" s="592"/>
      <c r="FE74" s="592"/>
      <c r="FF74" s="592"/>
      <c r="FG74" s="592"/>
      <c r="FH74" s="592"/>
      <c r="FI74" s="592"/>
      <c r="FJ74" s="592"/>
      <c r="FK74" s="592"/>
      <c r="FL74" s="592"/>
      <c r="FM74" s="592"/>
      <c r="FN74" s="592"/>
      <c r="FO74" s="592"/>
      <c r="FP74" s="592"/>
      <c r="FQ74" s="592"/>
      <c r="FR74" s="592"/>
      <c r="FS74" s="592"/>
      <c r="FT74" s="592"/>
      <c r="FU74" s="592"/>
      <c r="FV74" s="592"/>
      <c r="FW74" s="592"/>
      <c r="FX74" s="592"/>
      <c r="FY74" s="592"/>
      <c r="FZ74" s="592"/>
      <c r="GA74" s="592"/>
      <c r="GB74" s="592"/>
      <c r="GC74" s="592"/>
      <c r="GD74" s="592"/>
      <c r="GE74" s="592"/>
      <c r="GF74" s="592"/>
      <c r="GG74" s="592"/>
      <c r="GH74" s="592"/>
      <c r="GI74" s="592"/>
      <c r="GJ74" s="592"/>
      <c r="GK74" s="592"/>
      <c r="GL74" s="592"/>
      <c r="GM74" s="592"/>
      <c r="GN74" s="592"/>
      <c r="GO74" s="592"/>
      <c r="GP74" s="592"/>
      <c r="GQ74" s="592"/>
      <c r="GR74" s="592"/>
      <c r="GS74" s="592"/>
      <c r="GT74" s="592"/>
      <c r="GU74" s="592"/>
      <c r="GV74" s="592"/>
      <c r="GW74" s="592"/>
      <c r="GX74" s="592"/>
      <c r="GY74" s="592"/>
      <c r="GZ74" s="592"/>
      <c r="HA74" s="592"/>
      <c r="HB74" s="592"/>
      <c r="HC74" s="592"/>
      <c r="HD74" s="592"/>
      <c r="HE74" s="592"/>
      <c r="HF74" s="592"/>
      <c r="HG74" s="592"/>
      <c r="HH74" s="592"/>
      <c r="HI74" s="592"/>
      <c r="HJ74" s="592"/>
      <c r="HK74" s="592"/>
      <c r="HL74" s="592"/>
      <c r="HM74" s="592"/>
      <c r="HN74" s="592"/>
      <c r="HO74" s="592"/>
      <c r="HP74" s="592"/>
      <c r="HQ74" s="592"/>
      <c r="HR74" s="592"/>
      <c r="HS74" s="592"/>
      <c r="HT74" s="592"/>
      <c r="HU74" s="592"/>
      <c r="HV74" s="592"/>
      <c r="HW74" s="592"/>
      <c r="HX74" s="592"/>
      <c r="HY74" s="592"/>
      <c r="HZ74" s="592"/>
      <c r="IA74" s="592"/>
      <c r="IB74" s="592"/>
      <c r="IC74" s="592"/>
      <c r="ID74" s="592"/>
      <c r="IE74" s="592"/>
      <c r="IF74" s="592"/>
      <c r="IG74" s="592"/>
      <c r="IH74" s="592"/>
      <c r="II74" s="592"/>
      <c r="IJ74" s="592"/>
      <c r="IK74" s="592"/>
      <c r="IL74" s="592"/>
      <c r="IM74" s="592"/>
      <c r="IN74" s="592"/>
      <c r="IO74" s="592"/>
      <c r="IP74" s="592"/>
      <c r="IQ74" s="592"/>
      <c r="IR74" s="592"/>
      <c r="IS74" s="592"/>
      <c r="IT74" s="592"/>
      <c r="IU74" s="592"/>
      <c r="IV74" s="592"/>
    </row>
    <row r="75" spans="1:256" s="593" customFormat="1" ht="24">
      <c r="A75" s="623" t="s">
        <v>412</v>
      </c>
      <c r="B75" s="624" t="s">
        <v>413</v>
      </c>
      <c r="C75" s="609">
        <v>2376</v>
      </c>
      <c r="D75" s="628">
        <v>2700</v>
      </c>
      <c r="E75" s="609">
        <v>220</v>
      </c>
      <c r="F75" s="628">
        <v>350</v>
      </c>
      <c r="G75" s="611">
        <f t="shared" si="0"/>
        <v>2596</v>
      </c>
      <c r="H75" s="612">
        <f t="shared" si="0"/>
        <v>3050</v>
      </c>
      <c r="I75" s="592"/>
      <c r="J75" s="592"/>
      <c r="K75" s="592"/>
      <c r="L75" s="592"/>
      <c r="M75" s="592"/>
      <c r="N75" s="592"/>
      <c r="O75" s="592"/>
      <c r="P75" s="592"/>
      <c r="Q75" s="592"/>
      <c r="R75" s="592"/>
      <c r="S75" s="592"/>
      <c r="T75" s="592"/>
      <c r="U75" s="592"/>
      <c r="V75" s="592"/>
      <c r="W75" s="592"/>
      <c r="X75" s="592"/>
      <c r="Y75" s="592"/>
      <c r="Z75" s="592"/>
      <c r="AA75" s="592"/>
      <c r="AB75" s="592"/>
      <c r="AC75" s="592"/>
      <c r="AD75" s="592"/>
      <c r="AE75" s="592"/>
      <c r="AF75" s="592"/>
      <c r="AG75" s="592"/>
      <c r="AH75" s="592"/>
      <c r="AI75" s="592"/>
      <c r="AJ75" s="592"/>
      <c r="AK75" s="592"/>
      <c r="AL75" s="592"/>
      <c r="AM75" s="592"/>
      <c r="AN75" s="592"/>
      <c r="AO75" s="592"/>
      <c r="AP75" s="592"/>
      <c r="AQ75" s="592"/>
      <c r="AR75" s="592"/>
      <c r="AS75" s="592"/>
      <c r="AT75" s="592"/>
      <c r="AU75" s="592"/>
      <c r="AV75" s="592"/>
      <c r="AW75" s="592"/>
      <c r="AX75" s="592"/>
      <c r="AY75" s="592"/>
      <c r="AZ75" s="592"/>
      <c r="BA75" s="592"/>
      <c r="BB75" s="592"/>
      <c r="BC75" s="592"/>
      <c r="BD75" s="592"/>
      <c r="BE75" s="592"/>
      <c r="BF75" s="592"/>
      <c r="BG75" s="592"/>
      <c r="BH75" s="592"/>
      <c r="BI75" s="592"/>
      <c r="BJ75" s="592"/>
      <c r="BK75" s="592"/>
      <c r="BL75" s="592"/>
      <c r="BM75" s="592"/>
      <c r="BN75" s="592"/>
      <c r="BO75" s="592"/>
      <c r="BP75" s="592"/>
      <c r="BQ75" s="592"/>
      <c r="BR75" s="592"/>
      <c r="BS75" s="592"/>
      <c r="BT75" s="592"/>
      <c r="BU75" s="592"/>
      <c r="BV75" s="592"/>
      <c r="BW75" s="592"/>
      <c r="BX75" s="592"/>
      <c r="BY75" s="592"/>
      <c r="BZ75" s="592"/>
      <c r="CA75" s="592"/>
      <c r="CB75" s="592"/>
      <c r="CC75" s="592"/>
      <c r="CD75" s="592"/>
      <c r="CE75" s="592"/>
      <c r="CF75" s="592"/>
      <c r="CG75" s="592"/>
      <c r="CH75" s="592"/>
      <c r="CI75" s="592"/>
      <c r="CJ75" s="592"/>
      <c r="CK75" s="592"/>
      <c r="CL75" s="592"/>
      <c r="CM75" s="592"/>
      <c r="CN75" s="592"/>
      <c r="CO75" s="592"/>
      <c r="CP75" s="592"/>
      <c r="CQ75" s="592"/>
      <c r="CR75" s="592"/>
      <c r="CS75" s="592"/>
      <c r="CT75" s="592"/>
      <c r="CU75" s="592"/>
      <c r="CV75" s="592"/>
      <c r="CW75" s="592"/>
      <c r="CX75" s="592"/>
      <c r="CY75" s="592"/>
      <c r="CZ75" s="592"/>
      <c r="DA75" s="592"/>
      <c r="DB75" s="592"/>
      <c r="DC75" s="592"/>
      <c r="DD75" s="592"/>
      <c r="DE75" s="592"/>
      <c r="DF75" s="592"/>
      <c r="DG75" s="592"/>
      <c r="DH75" s="592"/>
      <c r="DI75" s="592"/>
      <c r="DJ75" s="592"/>
      <c r="DK75" s="592"/>
      <c r="DL75" s="592"/>
      <c r="DM75" s="592"/>
      <c r="DN75" s="592"/>
      <c r="DO75" s="592"/>
      <c r="DP75" s="592"/>
      <c r="DQ75" s="592"/>
      <c r="DR75" s="592"/>
      <c r="DS75" s="592"/>
      <c r="DT75" s="592"/>
      <c r="DU75" s="592"/>
      <c r="DV75" s="592"/>
      <c r="DW75" s="592"/>
      <c r="DX75" s="592"/>
      <c r="DY75" s="592"/>
      <c r="DZ75" s="592"/>
      <c r="EA75" s="592"/>
      <c r="EB75" s="592"/>
      <c r="EC75" s="592"/>
      <c r="ED75" s="592"/>
      <c r="EE75" s="592"/>
      <c r="EF75" s="592"/>
      <c r="EG75" s="592"/>
      <c r="EH75" s="592"/>
      <c r="EI75" s="592"/>
      <c r="EJ75" s="592"/>
      <c r="EK75" s="592"/>
      <c r="EL75" s="592"/>
      <c r="EM75" s="592"/>
      <c r="EN75" s="592"/>
      <c r="EO75" s="592"/>
      <c r="EP75" s="592"/>
      <c r="EQ75" s="592"/>
      <c r="ER75" s="592"/>
      <c r="ES75" s="592"/>
      <c r="ET75" s="592"/>
      <c r="EU75" s="592"/>
      <c r="EV75" s="592"/>
      <c r="EW75" s="592"/>
      <c r="EX75" s="592"/>
      <c r="EY75" s="592"/>
      <c r="EZ75" s="592"/>
      <c r="FA75" s="592"/>
      <c r="FB75" s="592"/>
      <c r="FC75" s="592"/>
      <c r="FD75" s="592"/>
      <c r="FE75" s="592"/>
      <c r="FF75" s="592"/>
      <c r="FG75" s="592"/>
      <c r="FH75" s="592"/>
      <c r="FI75" s="592"/>
      <c r="FJ75" s="592"/>
      <c r="FK75" s="592"/>
      <c r="FL75" s="592"/>
      <c r="FM75" s="592"/>
      <c r="FN75" s="592"/>
      <c r="FO75" s="592"/>
      <c r="FP75" s="592"/>
      <c r="FQ75" s="592"/>
      <c r="FR75" s="592"/>
      <c r="FS75" s="592"/>
      <c r="FT75" s="592"/>
      <c r="FU75" s="592"/>
      <c r="FV75" s="592"/>
      <c r="FW75" s="592"/>
      <c r="FX75" s="592"/>
      <c r="FY75" s="592"/>
      <c r="FZ75" s="592"/>
      <c r="GA75" s="592"/>
      <c r="GB75" s="592"/>
      <c r="GC75" s="592"/>
      <c r="GD75" s="592"/>
      <c r="GE75" s="592"/>
      <c r="GF75" s="592"/>
      <c r="GG75" s="592"/>
      <c r="GH75" s="592"/>
      <c r="GI75" s="592"/>
      <c r="GJ75" s="592"/>
      <c r="GK75" s="592"/>
      <c r="GL75" s="592"/>
      <c r="GM75" s="592"/>
      <c r="GN75" s="592"/>
      <c r="GO75" s="592"/>
      <c r="GP75" s="592"/>
      <c r="GQ75" s="592"/>
      <c r="GR75" s="592"/>
      <c r="GS75" s="592"/>
      <c r="GT75" s="592"/>
      <c r="GU75" s="592"/>
      <c r="GV75" s="592"/>
      <c r="GW75" s="592"/>
      <c r="GX75" s="592"/>
      <c r="GY75" s="592"/>
      <c r="GZ75" s="592"/>
      <c r="HA75" s="592"/>
      <c r="HB75" s="592"/>
      <c r="HC75" s="592"/>
      <c r="HD75" s="592"/>
      <c r="HE75" s="592"/>
      <c r="HF75" s="592"/>
      <c r="HG75" s="592"/>
      <c r="HH75" s="592"/>
      <c r="HI75" s="592"/>
      <c r="HJ75" s="592"/>
      <c r="HK75" s="592"/>
      <c r="HL75" s="592"/>
      <c r="HM75" s="592"/>
      <c r="HN75" s="592"/>
      <c r="HO75" s="592"/>
      <c r="HP75" s="592"/>
      <c r="HQ75" s="592"/>
      <c r="HR75" s="592"/>
      <c r="HS75" s="592"/>
      <c r="HT75" s="592"/>
      <c r="HU75" s="592"/>
      <c r="HV75" s="592"/>
      <c r="HW75" s="592"/>
      <c r="HX75" s="592"/>
      <c r="HY75" s="592"/>
      <c r="HZ75" s="592"/>
      <c r="IA75" s="592"/>
      <c r="IB75" s="592"/>
      <c r="IC75" s="592"/>
      <c r="ID75" s="592"/>
      <c r="IE75" s="592"/>
      <c r="IF75" s="592"/>
      <c r="IG75" s="592"/>
      <c r="IH75" s="592"/>
      <c r="II75" s="592"/>
      <c r="IJ75" s="592"/>
      <c r="IK75" s="592"/>
      <c r="IL75" s="592"/>
      <c r="IM75" s="592"/>
      <c r="IN75" s="592"/>
      <c r="IO75" s="592"/>
      <c r="IP75" s="592"/>
      <c r="IQ75" s="592"/>
      <c r="IR75" s="592"/>
      <c r="IS75" s="592"/>
      <c r="IT75" s="592"/>
      <c r="IU75" s="592"/>
      <c r="IV75" s="592"/>
    </row>
    <row r="76" spans="1:256" s="593" customFormat="1" ht="24">
      <c r="A76" s="623" t="s">
        <v>414</v>
      </c>
      <c r="B76" s="624" t="s">
        <v>415</v>
      </c>
      <c r="C76" s="609">
        <v>835</v>
      </c>
      <c r="D76" s="628">
        <v>850</v>
      </c>
      <c r="E76" s="609">
        <v>78</v>
      </c>
      <c r="F76" s="628">
        <v>100</v>
      </c>
      <c r="G76" s="611">
        <f t="shared" si="0"/>
        <v>913</v>
      </c>
      <c r="H76" s="612">
        <f t="shared" si="0"/>
        <v>950</v>
      </c>
      <c r="I76" s="592"/>
      <c r="J76" s="592"/>
      <c r="K76" s="592"/>
      <c r="L76" s="592"/>
      <c r="M76" s="592"/>
      <c r="N76" s="592"/>
      <c r="O76" s="592"/>
      <c r="P76" s="592"/>
      <c r="Q76" s="592"/>
      <c r="R76" s="592"/>
      <c r="S76" s="592"/>
      <c r="T76" s="592"/>
      <c r="U76" s="592"/>
      <c r="V76" s="592"/>
      <c r="W76" s="592"/>
      <c r="X76" s="592"/>
      <c r="Y76" s="592"/>
      <c r="Z76" s="592"/>
      <c r="AA76" s="592"/>
      <c r="AB76" s="592"/>
      <c r="AC76" s="592"/>
      <c r="AD76" s="592"/>
      <c r="AE76" s="592"/>
      <c r="AF76" s="592"/>
      <c r="AG76" s="592"/>
      <c r="AH76" s="592"/>
      <c r="AI76" s="592"/>
      <c r="AJ76" s="592"/>
      <c r="AK76" s="592"/>
      <c r="AL76" s="592"/>
      <c r="AM76" s="592"/>
      <c r="AN76" s="592"/>
      <c r="AO76" s="592"/>
      <c r="AP76" s="592"/>
      <c r="AQ76" s="592"/>
      <c r="AR76" s="592"/>
      <c r="AS76" s="592"/>
      <c r="AT76" s="592"/>
      <c r="AU76" s="592"/>
      <c r="AV76" s="592"/>
      <c r="AW76" s="592"/>
      <c r="AX76" s="592"/>
      <c r="AY76" s="592"/>
      <c r="AZ76" s="592"/>
      <c r="BA76" s="592"/>
      <c r="BB76" s="592"/>
      <c r="BC76" s="592"/>
      <c r="BD76" s="592"/>
      <c r="BE76" s="592"/>
      <c r="BF76" s="592"/>
      <c r="BG76" s="592"/>
      <c r="BH76" s="592"/>
      <c r="BI76" s="592"/>
      <c r="BJ76" s="592"/>
      <c r="BK76" s="592"/>
      <c r="BL76" s="592"/>
      <c r="BM76" s="592"/>
      <c r="BN76" s="592"/>
      <c r="BO76" s="592"/>
      <c r="BP76" s="592"/>
      <c r="BQ76" s="592"/>
      <c r="BR76" s="592"/>
      <c r="BS76" s="592"/>
      <c r="BT76" s="592"/>
      <c r="BU76" s="592"/>
      <c r="BV76" s="592"/>
      <c r="BW76" s="592"/>
      <c r="BX76" s="592"/>
      <c r="BY76" s="592"/>
      <c r="BZ76" s="592"/>
      <c r="CA76" s="592"/>
      <c r="CB76" s="592"/>
      <c r="CC76" s="592"/>
      <c r="CD76" s="592"/>
      <c r="CE76" s="592"/>
      <c r="CF76" s="592"/>
      <c r="CG76" s="592"/>
      <c r="CH76" s="592"/>
      <c r="CI76" s="592"/>
      <c r="CJ76" s="592"/>
      <c r="CK76" s="592"/>
      <c r="CL76" s="592"/>
      <c r="CM76" s="592"/>
      <c r="CN76" s="592"/>
      <c r="CO76" s="592"/>
      <c r="CP76" s="592"/>
      <c r="CQ76" s="592"/>
      <c r="CR76" s="592"/>
      <c r="CS76" s="592"/>
      <c r="CT76" s="592"/>
      <c r="CU76" s="592"/>
      <c r="CV76" s="592"/>
      <c r="CW76" s="592"/>
      <c r="CX76" s="592"/>
      <c r="CY76" s="592"/>
      <c r="CZ76" s="592"/>
      <c r="DA76" s="592"/>
      <c r="DB76" s="592"/>
      <c r="DC76" s="592"/>
      <c r="DD76" s="592"/>
      <c r="DE76" s="592"/>
      <c r="DF76" s="592"/>
      <c r="DG76" s="592"/>
      <c r="DH76" s="592"/>
      <c r="DI76" s="592"/>
      <c r="DJ76" s="592"/>
      <c r="DK76" s="592"/>
      <c r="DL76" s="592"/>
      <c r="DM76" s="592"/>
      <c r="DN76" s="592"/>
      <c r="DO76" s="592"/>
      <c r="DP76" s="592"/>
      <c r="DQ76" s="592"/>
      <c r="DR76" s="592"/>
      <c r="DS76" s="592"/>
      <c r="DT76" s="592"/>
      <c r="DU76" s="592"/>
      <c r="DV76" s="592"/>
      <c r="DW76" s="592"/>
      <c r="DX76" s="592"/>
      <c r="DY76" s="592"/>
      <c r="DZ76" s="592"/>
      <c r="EA76" s="592"/>
      <c r="EB76" s="592"/>
      <c r="EC76" s="592"/>
      <c r="ED76" s="592"/>
      <c r="EE76" s="592"/>
      <c r="EF76" s="592"/>
      <c r="EG76" s="592"/>
      <c r="EH76" s="592"/>
      <c r="EI76" s="592"/>
      <c r="EJ76" s="592"/>
      <c r="EK76" s="592"/>
      <c r="EL76" s="592"/>
      <c r="EM76" s="592"/>
      <c r="EN76" s="592"/>
      <c r="EO76" s="592"/>
      <c r="EP76" s="592"/>
      <c r="EQ76" s="592"/>
      <c r="ER76" s="592"/>
      <c r="ES76" s="592"/>
      <c r="ET76" s="592"/>
      <c r="EU76" s="592"/>
      <c r="EV76" s="592"/>
      <c r="EW76" s="592"/>
      <c r="EX76" s="592"/>
      <c r="EY76" s="592"/>
      <c r="EZ76" s="592"/>
      <c r="FA76" s="592"/>
      <c r="FB76" s="592"/>
      <c r="FC76" s="592"/>
      <c r="FD76" s="592"/>
      <c r="FE76" s="592"/>
      <c r="FF76" s="592"/>
      <c r="FG76" s="592"/>
      <c r="FH76" s="592"/>
      <c r="FI76" s="592"/>
      <c r="FJ76" s="592"/>
      <c r="FK76" s="592"/>
      <c r="FL76" s="592"/>
      <c r="FM76" s="592"/>
      <c r="FN76" s="592"/>
      <c r="FO76" s="592"/>
      <c r="FP76" s="592"/>
      <c r="FQ76" s="592"/>
      <c r="FR76" s="592"/>
      <c r="FS76" s="592"/>
      <c r="FT76" s="592"/>
      <c r="FU76" s="592"/>
      <c r="FV76" s="592"/>
      <c r="FW76" s="592"/>
      <c r="FX76" s="592"/>
      <c r="FY76" s="592"/>
      <c r="FZ76" s="592"/>
      <c r="GA76" s="592"/>
      <c r="GB76" s="592"/>
      <c r="GC76" s="592"/>
      <c r="GD76" s="592"/>
      <c r="GE76" s="592"/>
      <c r="GF76" s="592"/>
      <c r="GG76" s="592"/>
      <c r="GH76" s="592"/>
      <c r="GI76" s="592"/>
      <c r="GJ76" s="592"/>
      <c r="GK76" s="592"/>
      <c r="GL76" s="592"/>
      <c r="GM76" s="592"/>
      <c r="GN76" s="592"/>
      <c r="GO76" s="592"/>
      <c r="GP76" s="592"/>
      <c r="GQ76" s="592"/>
      <c r="GR76" s="592"/>
      <c r="GS76" s="592"/>
      <c r="GT76" s="592"/>
      <c r="GU76" s="592"/>
      <c r="GV76" s="592"/>
      <c r="GW76" s="592"/>
      <c r="GX76" s="592"/>
      <c r="GY76" s="592"/>
      <c r="GZ76" s="592"/>
      <c r="HA76" s="592"/>
      <c r="HB76" s="592"/>
      <c r="HC76" s="592"/>
      <c r="HD76" s="592"/>
      <c r="HE76" s="592"/>
      <c r="HF76" s="592"/>
      <c r="HG76" s="592"/>
      <c r="HH76" s="592"/>
      <c r="HI76" s="592"/>
      <c r="HJ76" s="592"/>
      <c r="HK76" s="592"/>
      <c r="HL76" s="592"/>
      <c r="HM76" s="592"/>
      <c r="HN76" s="592"/>
      <c r="HO76" s="592"/>
      <c r="HP76" s="592"/>
      <c r="HQ76" s="592"/>
      <c r="HR76" s="592"/>
      <c r="HS76" s="592"/>
      <c r="HT76" s="592"/>
      <c r="HU76" s="592"/>
      <c r="HV76" s="592"/>
      <c r="HW76" s="592"/>
      <c r="HX76" s="592"/>
      <c r="HY76" s="592"/>
      <c r="HZ76" s="592"/>
      <c r="IA76" s="592"/>
      <c r="IB76" s="592"/>
      <c r="IC76" s="592"/>
      <c r="ID76" s="592"/>
      <c r="IE76" s="592"/>
      <c r="IF76" s="592"/>
      <c r="IG76" s="592"/>
      <c r="IH76" s="592"/>
      <c r="II76" s="592"/>
      <c r="IJ76" s="592"/>
      <c r="IK76" s="592"/>
      <c r="IL76" s="592"/>
      <c r="IM76" s="592"/>
      <c r="IN76" s="592"/>
      <c r="IO76" s="592"/>
      <c r="IP76" s="592"/>
      <c r="IQ76" s="592"/>
      <c r="IR76" s="592"/>
      <c r="IS76" s="592"/>
      <c r="IT76" s="592"/>
      <c r="IU76" s="592"/>
      <c r="IV76" s="592"/>
    </row>
    <row r="77" spans="1:256" s="593" customFormat="1" ht="24">
      <c r="A77" s="623" t="s">
        <v>416</v>
      </c>
      <c r="B77" s="624" t="s">
        <v>417</v>
      </c>
      <c r="C77" s="609">
        <v>898</v>
      </c>
      <c r="D77" s="628">
        <v>900</v>
      </c>
      <c r="E77" s="609">
        <v>99</v>
      </c>
      <c r="F77" s="628">
        <v>80</v>
      </c>
      <c r="G77" s="611">
        <f t="shared" si="0"/>
        <v>997</v>
      </c>
      <c r="H77" s="612">
        <f t="shared" si="0"/>
        <v>980</v>
      </c>
      <c r="I77" s="592"/>
      <c r="J77" s="592"/>
      <c r="K77" s="592"/>
      <c r="L77" s="592"/>
      <c r="M77" s="592"/>
      <c r="N77" s="592"/>
      <c r="O77" s="592"/>
      <c r="P77" s="592"/>
      <c r="Q77" s="592"/>
      <c r="R77" s="592"/>
      <c r="S77" s="592"/>
      <c r="T77" s="592"/>
      <c r="U77" s="592"/>
      <c r="V77" s="592"/>
      <c r="W77" s="592"/>
      <c r="X77" s="592"/>
      <c r="Y77" s="592"/>
      <c r="Z77" s="592"/>
      <c r="AA77" s="592"/>
      <c r="AB77" s="592"/>
      <c r="AC77" s="592"/>
      <c r="AD77" s="592"/>
      <c r="AE77" s="592"/>
      <c r="AF77" s="592"/>
      <c r="AG77" s="592"/>
      <c r="AH77" s="592"/>
      <c r="AI77" s="592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92"/>
      <c r="BC77" s="592"/>
      <c r="BD77" s="592"/>
      <c r="BE77" s="592"/>
      <c r="BF77" s="592"/>
      <c r="BG77" s="592"/>
      <c r="BH77" s="592"/>
      <c r="BI77" s="592"/>
      <c r="BJ77" s="592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2"/>
      <c r="CA77" s="592"/>
      <c r="CB77" s="592"/>
      <c r="CC77" s="592"/>
      <c r="CD77" s="592"/>
      <c r="CE77" s="592"/>
      <c r="CF77" s="592"/>
      <c r="CG77" s="592"/>
      <c r="CH77" s="592"/>
      <c r="CI77" s="592"/>
      <c r="CJ77" s="592"/>
      <c r="CK77" s="592"/>
      <c r="CL77" s="592"/>
      <c r="CM77" s="592"/>
      <c r="CN77" s="592"/>
      <c r="CO77" s="592"/>
      <c r="CP77" s="592"/>
      <c r="CQ77" s="592"/>
      <c r="CR77" s="592"/>
      <c r="CS77" s="592"/>
      <c r="CT77" s="592"/>
      <c r="CU77" s="592"/>
      <c r="CV77" s="592"/>
      <c r="CW77" s="592"/>
      <c r="CX77" s="592"/>
      <c r="CY77" s="592"/>
      <c r="CZ77" s="592"/>
      <c r="DA77" s="592"/>
      <c r="DB77" s="592"/>
      <c r="DC77" s="592"/>
      <c r="DD77" s="592"/>
      <c r="DE77" s="592"/>
      <c r="DF77" s="592"/>
      <c r="DG77" s="592"/>
      <c r="DH77" s="592"/>
      <c r="DI77" s="592"/>
      <c r="DJ77" s="592"/>
      <c r="DK77" s="592"/>
      <c r="DL77" s="592"/>
      <c r="DM77" s="592"/>
      <c r="DN77" s="592"/>
      <c r="DO77" s="592"/>
      <c r="DP77" s="592"/>
      <c r="DQ77" s="592"/>
      <c r="DR77" s="592"/>
      <c r="DS77" s="592"/>
      <c r="DT77" s="592"/>
      <c r="DU77" s="592"/>
      <c r="DV77" s="592"/>
      <c r="DW77" s="592"/>
      <c r="DX77" s="592"/>
      <c r="DY77" s="592"/>
      <c r="DZ77" s="592"/>
      <c r="EA77" s="592"/>
      <c r="EB77" s="592"/>
      <c r="EC77" s="592"/>
      <c r="ED77" s="592"/>
      <c r="EE77" s="592"/>
      <c r="EF77" s="592"/>
      <c r="EG77" s="592"/>
      <c r="EH77" s="592"/>
      <c r="EI77" s="592"/>
      <c r="EJ77" s="592"/>
      <c r="EK77" s="592"/>
      <c r="EL77" s="592"/>
      <c r="EM77" s="592"/>
      <c r="EN77" s="592"/>
      <c r="EO77" s="592"/>
      <c r="EP77" s="592"/>
      <c r="EQ77" s="592"/>
      <c r="ER77" s="592"/>
      <c r="ES77" s="592"/>
      <c r="ET77" s="592"/>
      <c r="EU77" s="592"/>
      <c r="EV77" s="592"/>
      <c r="EW77" s="592"/>
      <c r="EX77" s="592"/>
      <c r="EY77" s="592"/>
      <c r="EZ77" s="592"/>
      <c r="FA77" s="592"/>
      <c r="FB77" s="592"/>
      <c r="FC77" s="592"/>
      <c r="FD77" s="592"/>
      <c r="FE77" s="592"/>
      <c r="FF77" s="592"/>
      <c r="FG77" s="592"/>
      <c r="FH77" s="592"/>
      <c r="FI77" s="592"/>
      <c r="FJ77" s="592"/>
      <c r="FK77" s="592"/>
      <c r="FL77" s="592"/>
      <c r="FM77" s="592"/>
      <c r="FN77" s="592"/>
      <c r="FO77" s="592"/>
      <c r="FP77" s="592"/>
      <c r="FQ77" s="592"/>
      <c r="FR77" s="592"/>
      <c r="FS77" s="592"/>
      <c r="FT77" s="592"/>
      <c r="FU77" s="592"/>
      <c r="FV77" s="592"/>
      <c r="FW77" s="592"/>
      <c r="FX77" s="592"/>
      <c r="FY77" s="592"/>
      <c r="FZ77" s="592"/>
      <c r="GA77" s="592"/>
      <c r="GB77" s="592"/>
      <c r="GC77" s="592"/>
      <c r="GD77" s="592"/>
      <c r="GE77" s="592"/>
      <c r="GF77" s="592"/>
      <c r="GG77" s="592"/>
      <c r="GH77" s="592"/>
      <c r="GI77" s="592"/>
      <c r="GJ77" s="592"/>
      <c r="GK77" s="592"/>
      <c r="GL77" s="592"/>
      <c r="GM77" s="592"/>
      <c r="GN77" s="592"/>
      <c r="GO77" s="592"/>
      <c r="GP77" s="592"/>
      <c r="GQ77" s="592"/>
      <c r="GR77" s="592"/>
      <c r="GS77" s="592"/>
      <c r="GT77" s="592"/>
      <c r="GU77" s="592"/>
      <c r="GV77" s="592"/>
      <c r="GW77" s="592"/>
      <c r="GX77" s="592"/>
      <c r="GY77" s="592"/>
      <c r="GZ77" s="592"/>
      <c r="HA77" s="592"/>
      <c r="HB77" s="592"/>
      <c r="HC77" s="592"/>
      <c r="HD77" s="592"/>
      <c r="HE77" s="592"/>
      <c r="HF77" s="592"/>
      <c r="HG77" s="592"/>
      <c r="HH77" s="592"/>
      <c r="HI77" s="592"/>
      <c r="HJ77" s="592"/>
      <c r="HK77" s="592"/>
      <c r="HL77" s="592"/>
      <c r="HM77" s="592"/>
      <c r="HN77" s="592"/>
      <c r="HO77" s="592"/>
      <c r="HP77" s="592"/>
      <c r="HQ77" s="592"/>
      <c r="HR77" s="592"/>
      <c r="HS77" s="592"/>
      <c r="HT77" s="592"/>
      <c r="HU77" s="592"/>
      <c r="HV77" s="592"/>
      <c r="HW77" s="592"/>
      <c r="HX77" s="592"/>
      <c r="HY77" s="592"/>
      <c r="HZ77" s="592"/>
      <c r="IA77" s="592"/>
      <c r="IB77" s="592"/>
      <c r="IC77" s="592"/>
      <c r="ID77" s="592"/>
      <c r="IE77" s="592"/>
      <c r="IF77" s="592"/>
      <c r="IG77" s="592"/>
      <c r="IH77" s="592"/>
      <c r="II77" s="592"/>
      <c r="IJ77" s="592"/>
      <c r="IK77" s="592"/>
      <c r="IL77" s="592"/>
      <c r="IM77" s="592"/>
      <c r="IN77" s="592"/>
      <c r="IO77" s="592"/>
      <c r="IP77" s="592"/>
      <c r="IQ77" s="592"/>
      <c r="IR77" s="592"/>
      <c r="IS77" s="592"/>
      <c r="IT77" s="592"/>
      <c r="IU77" s="592"/>
      <c r="IV77" s="592"/>
    </row>
    <row r="78" spans="1:256" s="593" customFormat="1" ht="24">
      <c r="A78" s="623" t="s">
        <v>1835</v>
      </c>
      <c r="B78" s="624" t="s">
        <v>1836</v>
      </c>
      <c r="C78" s="609">
        <v>8608</v>
      </c>
      <c r="D78" s="628">
        <v>10000</v>
      </c>
      <c r="E78" s="609">
        <v>1111</v>
      </c>
      <c r="F78" s="628">
        <v>2000</v>
      </c>
      <c r="G78" s="611">
        <f t="shared" si="0"/>
        <v>9719</v>
      </c>
      <c r="H78" s="612">
        <f t="shared" si="0"/>
        <v>12000</v>
      </c>
      <c r="I78" s="592"/>
      <c r="J78" s="592"/>
      <c r="K78" s="592"/>
      <c r="L78" s="592"/>
      <c r="M78" s="592"/>
      <c r="N78" s="592"/>
      <c r="O78" s="592"/>
      <c r="P78" s="592"/>
      <c r="Q78" s="592"/>
      <c r="R78" s="592"/>
      <c r="S78" s="592"/>
      <c r="T78" s="592"/>
      <c r="U78" s="592"/>
      <c r="V78" s="592"/>
      <c r="W78" s="592"/>
      <c r="X78" s="592"/>
      <c r="Y78" s="592"/>
      <c r="Z78" s="592"/>
      <c r="AA78" s="592"/>
      <c r="AB78" s="592"/>
      <c r="AC78" s="592"/>
      <c r="AD78" s="592"/>
      <c r="AE78" s="592"/>
      <c r="AF78" s="592"/>
      <c r="AG78" s="592"/>
      <c r="AH78" s="592"/>
      <c r="AI78" s="592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92"/>
      <c r="BC78" s="592"/>
      <c r="BD78" s="592"/>
      <c r="BE78" s="592"/>
      <c r="BF78" s="592"/>
      <c r="BG78" s="592"/>
      <c r="BH78" s="592"/>
      <c r="BI78" s="592"/>
      <c r="BJ78" s="592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2"/>
      <c r="CA78" s="592"/>
      <c r="CB78" s="592"/>
      <c r="CC78" s="592"/>
      <c r="CD78" s="592"/>
      <c r="CE78" s="592"/>
      <c r="CF78" s="592"/>
      <c r="CG78" s="592"/>
      <c r="CH78" s="592"/>
      <c r="CI78" s="592"/>
      <c r="CJ78" s="592"/>
      <c r="CK78" s="592"/>
      <c r="CL78" s="592"/>
      <c r="CM78" s="592"/>
      <c r="CN78" s="592"/>
      <c r="CO78" s="592"/>
      <c r="CP78" s="592"/>
      <c r="CQ78" s="592"/>
      <c r="CR78" s="592"/>
      <c r="CS78" s="592"/>
      <c r="CT78" s="592"/>
      <c r="CU78" s="592"/>
      <c r="CV78" s="592"/>
      <c r="CW78" s="592"/>
      <c r="CX78" s="592"/>
      <c r="CY78" s="592"/>
      <c r="CZ78" s="592"/>
      <c r="DA78" s="592"/>
      <c r="DB78" s="592"/>
      <c r="DC78" s="592"/>
      <c r="DD78" s="592"/>
      <c r="DE78" s="592"/>
      <c r="DF78" s="592"/>
      <c r="DG78" s="592"/>
      <c r="DH78" s="592"/>
      <c r="DI78" s="592"/>
      <c r="DJ78" s="592"/>
      <c r="DK78" s="592"/>
      <c r="DL78" s="592"/>
      <c r="DM78" s="592"/>
      <c r="DN78" s="592"/>
      <c r="DO78" s="592"/>
      <c r="DP78" s="592"/>
      <c r="DQ78" s="592"/>
      <c r="DR78" s="592"/>
      <c r="DS78" s="592"/>
      <c r="DT78" s="592"/>
      <c r="DU78" s="592"/>
      <c r="DV78" s="592"/>
      <c r="DW78" s="592"/>
      <c r="DX78" s="592"/>
      <c r="DY78" s="592"/>
      <c r="DZ78" s="592"/>
      <c r="EA78" s="592"/>
      <c r="EB78" s="592"/>
      <c r="EC78" s="592"/>
      <c r="ED78" s="592"/>
      <c r="EE78" s="592"/>
      <c r="EF78" s="592"/>
      <c r="EG78" s="592"/>
      <c r="EH78" s="592"/>
      <c r="EI78" s="592"/>
      <c r="EJ78" s="592"/>
      <c r="EK78" s="592"/>
      <c r="EL78" s="592"/>
      <c r="EM78" s="592"/>
      <c r="EN78" s="592"/>
      <c r="EO78" s="592"/>
      <c r="EP78" s="592"/>
      <c r="EQ78" s="592"/>
      <c r="ER78" s="592"/>
      <c r="ES78" s="592"/>
      <c r="ET78" s="592"/>
      <c r="EU78" s="592"/>
      <c r="EV78" s="592"/>
      <c r="EW78" s="592"/>
      <c r="EX78" s="592"/>
      <c r="EY78" s="592"/>
      <c r="EZ78" s="592"/>
      <c r="FA78" s="592"/>
      <c r="FB78" s="592"/>
      <c r="FC78" s="592"/>
      <c r="FD78" s="592"/>
      <c r="FE78" s="592"/>
      <c r="FF78" s="592"/>
      <c r="FG78" s="592"/>
      <c r="FH78" s="592"/>
      <c r="FI78" s="592"/>
      <c r="FJ78" s="592"/>
      <c r="FK78" s="592"/>
      <c r="FL78" s="592"/>
      <c r="FM78" s="592"/>
      <c r="FN78" s="592"/>
      <c r="FO78" s="592"/>
      <c r="FP78" s="592"/>
      <c r="FQ78" s="592"/>
      <c r="FR78" s="592"/>
      <c r="FS78" s="592"/>
      <c r="FT78" s="592"/>
      <c r="FU78" s="592"/>
      <c r="FV78" s="592"/>
      <c r="FW78" s="592"/>
      <c r="FX78" s="592"/>
      <c r="FY78" s="592"/>
      <c r="FZ78" s="592"/>
      <c r="GA78" s="592"/>
      <c r="GB78" s="592"/>
      <c r="GC78" s="592"/>
      <c r="GD78" s="592"/>
      <c r="GE78" s="592"/>
      <c r="GF78" s="592"/>
      <c r="GG78" s="592"/>
      <c r="GH78" s="592"/>
      <c r="GI78" s="592"/>
      <c r="GJ78" s="592"/>
      <c r="GK78" s="592"/>
      <c r="GL78" s="592"/>
      <c r="GM78" s="592"/>
      <c r="GN78" s="592"/>
      <c r="GO78" s="592"/>
      <c r="GP78" s="592"/>
      <c r="GQ78" s="592"/>
      <c r="GR78" s="592"/>
      <c r="GS78" s="592"/>
      <c r="GT78" s="592"/>
      <c r="GU78" s="592"/>
      <c r="GV78" s="592"/>
      <c r="GW78" s="592"/>
      <c r="GX78" s="592"/>
      <c r="GY78" s="592"/>
      <c r="GZ78" s="592"/>
      <c r="HA78" s="592"/>
      <c r="HB78" s="592"/>
      <c r="HC78" s="592"/>
      <c r="HD78" s="592"/>
      <c r="HE78" s="592"/>
      <c r="HF78" s="592"/>
      <c r="HG78" s="592"/>
      <c r="HH78" s="592"/>
      <c r="HI78" s="592"/>
      <c r="HJ78" s="592"/>
      <c r="HK78" s="592"/>
      <c r="HL78" s="592"/>
      <c r="HM78" s="592"/>
      <c r="HN78" s="592"/>
      <c r="HO78" s="592"/>
      <c r="HP78" s="592"/>
      <c r="HQ78" s="592"/>
      <c r="HR78" s="592"/>
      <c r="HS78" s="592"/>
      <c r="HT78" s="592"/>
      <c r="HU78" s="592"/>
      <c r="HV78" s="592"/>
      <c r="HW78" s="592"/>
      <c r="HX78" s="592"/>
      <c r="HY78" s="592"/>
      <c r="HZ78" s="592"/>
      <c r="IA78" s="592"/>
      <c r="IB78" s="592"/>
      <c r="IC78" s="592"/>
      <c r="ID78" s="592"/>
      <c r="IE78" s="592"/>
      <c r="IF78" s="592"/>
      <c r="IG78" s="592"/>
      <c r="IH78" s="592"/>
      <c r="II78" s="592"/>
      <c r="IJ78" s="592"/>
      <c r="IK78" s="592"/>
      <c r="IL78" s="592"/>
      <c r="IM78" s="592"/>
      <c r="IN78" s="592"/>
      <c r="IO78" s="592"/>
      <c r="IP78" s="592"/>
      <c r="IQ78" s="592"/>
      <c r="IR78" s="592"/>
      <c r="IS78" s="592"/>
      <c r="IT78" s="592"/>
      <c r="IU78" s="592"/>
      <c r="IV78" s="592"/>
    </row>
    <row r="79" spans="1:256" s="593" customFormat="1" ht="15">
      <c r="A79" s="623" t="s">
        <v>1837</v>
      </c>
      <c r="B79" s="624" t="s">
        <v>1838</v>
      </c>
      <c r="C79" s="609">
        <v>1095</v>
      </c>
      <c r="D79" s="628">
        <v>1200</v>
      </c>
      <c r="E79" s="609">
        <v>78</v>
      </c>
      <c r="F79" s="628">
        <v>100</v>
      </c>
      <c r="G79" s="611">
        <f t="shared" si="0"/>
        <v>1173</v>
      </c>
      <c r="H79" s="612">
        <f t="shared" si="0"/>
        <v>1300</v>
      </c>
      <c r="I79" s="592"/>
      <c r="J79" s="592"/>
      <c r="K79" s="592"/>
      <c r="L79" s="592"/>
      <c r="M79" s="592"/>
      <c r="N79" s="592"/>
      <c r="O79" s="592"/>
      <c r="P79" s="592"/>
      <c r="Q79" s="592"/>
      <c r="R79" s="592"/>
      <c r="S79" s="592"/>
      <c r="T79" s="592"/>
      <c r="U79" s="592"/>
      <c r="V79" s="592"/>
      <c r="W79" s="592"/>
      <c r="X79" s="592"/>
      <c r="Y79" s="592"/>
      <c r="Z79" s="592"/>
      <c r="AA79" s="592"/>
      <c r="AB79" s="592"/>
      <c r="AC79" s="592"/>
      <c r="AD79" s="592"/>
      <c r="AE79" s="592"/>
      <c r="AF79" s="592"/>
      <c r="AG79" s="592"/>
      <c r="AH79" s="592"/>
      <c r="AI79" s="592"/>
      <c r="AJ79" s="592"/>
      <c r="AK79" s="592"/>
      <c r="AL79" s="592"/>
      <c r="AM79" s="592"/>
      <c r="AN79" s="592"/>
      <c r="AO79" s="592"/>
      <c r="AP79" s="592"/>
      <c r="AQ79" s="592"/>
      <c r="AR79" s="592"/>
      <c r="AS79" s="592"/>
      <c r="AT79" s="592"/>
      <c r="AU79" s="592"/>
      <c r="AV79" s="592"/>
      <c r="AW79" s="592"/>
      <c r="AX79" s="592"/>
      <c r="AY79" s="592"/>
      <c r="AZ79" s="592"/>
      <c r="BA79" s="592"/>
      <c r="BB79" s="592"/>
      <c r="BC79" s="592"/>
      <c r="BD79" s="592"/>
      <c r="BE79" s="592"/>
      <c r="BF79" s="592"/>
      <c r="BG79" s="592"/>
      <c r="BH79" s="592"/>
      <c r="BI79" s="592"/>
      <c r="BJ79" s="592"/>
      <c r="BK79" s="592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2"/>
      <c r="CA79" s="592"/>
      <c r="CB79" s="592"/>
      <c r="CC79" s="592"/>
      <c r="CD79" s="592"/>
      <c r="CE79" s="592"/>
      <c r="CF79" s="592"/>
      <c r="CG79" s="592"/>
      <c r="CH79" s="592"/>
      <c r="CI79" s="592"/>
      <c r="CJ79" s="592"/>
      <c r="CK79" s="592"/>
      <c r="CL79" s="592"/>
      <c r="CM79" s="592"/>
      <c r="CN79" s="592"/>
      <c r="CO79" s="592"/>
      <c r="CP79" s="592"/>
      <c r="CQ79" s="592"/>
      <c r="CR79" s="592"/>
      <c r="CS79" s="592"/>
      <c r="CT79" s="592"/>
      <c r="CU79" s="592"/>
      <c r="CV79" s="592"/>
      <c r="CW79" s="592"/>
      <c r="CX79" s="592"/>
      <c r="CY79" s="592"/>
      <c r="CZ79" s="592"/>
      <c r="DA79" s="592"/>
      <c r="DB79" s="592"/>
      <c r="DC79" s="592"/>
      <c r="DD79" s="592"/>
      <c r="DE79" s="592"/>
      <c r="DF79" s="592"/>
      <c r="DG79" s="592"/>
      <c r="DH79" s="592"/>
      <c r="DI79" s="592"/>
      <c r="DJ79" s="592"/>
      <c r="DK79" s="592"/>
      <c r="DL79" s="592"/>
      <c r="DM79" s="592"/>
      <c r="DN79" s="592"/>
      <c r="DO79" s="592"/>
      <c r="DP79" s="592"/>
      <c r="DQ79" s="592"/>
      <c r="DR79" s="592"/>
      <c r="DS79" s="592"/>
      <c r="DT79" s="592"/>
      <c r="DU79" s="592"/>
      <c r="DV79" s="592"/>
      <c r="DW79" s="592"/>
      <c r="DX79" s="592"/>
      <c r="DY79" s="592"/>
      <c r="DZ79" s="592"/>
      <c r="EA79" s="592"/>
      <c r="EB79" s="592"/>
      <c r="EC79" s="592"/>
      <c r="ED79" s="592"/>
      <c r="EE79" s="592"/>
      <c r="EF79" s="592"/>
      <c r="EG79" s="592"/>
      <c r="EH79" s="592"/>
      <c r="EI79" s="592"/>
      <c r="EJ79" s="592"/>
      <c r="EK79" s="592"/>
      <c r="EL79" s="592"/>
      <c r="EM79" s="592"/>
      <c r="EN79" s="592"/>
      <c r="EO79" s="592"/>
      <c r="EP79" s="592"/>
      <c r="EQ79" s="592"/>
      <c r="ER79" s="592"/>
      <c r="ES79" s="592"/>
      <c r="ET79" s="592"/>
      <c r="EU79" s="592"/>
      <c r="EV79" s="592"/>
      <c r="EW79" s="592"/>
      <c r="EX79" s="592"/>
      <c r="EY79" s="592"/>
      <c r="EZ79" s="592"/>
      <c r="FA79" s="592"/>
      <c r="FB79" s="592"/>
      <c r="FC79" s="592"/>
      <c r="FD79" s="592"/>
      <c r="FE79" s="592"/>
      <c r="FF79" s="592"/>
      <c r="FG79" s="592"/>
      <c r="FH79" s="592"/>
      <c r="FI79" s="592"/>
      <c r="FJ79" s="592"/>
      <c r="FK79" s="592"/>
      <c r="FL79" s="592"/>
      <c r="FM79" s="592"/>
      <c r="FN79" s="592"/>
      <c r="FO79" s="592"/>
      <c r="FP79" s="592"/>
      <c r="FQ79" s="592"/>
      <c r="FR79" s="592"/>
      <c r="FS79" s="592"/>
      <c r="FT79" s="592"/>
      <c r="FU79" s="592"/>
      <c r="FV79" s="592"/>
      <c r="FW79" s="592"/>
      <c r="FX79" s="592"/>
      <c r="FY79" s="592"/>
      <c r="FZ79" s="592"/>
      <c r="GA79" s="592"/>
      <c r="GB79" s="592"/>
      <c r="GC79" s="592"/>
      <c r="GD79" s="592"/>
      <c r="GE79" s="592"/>
      <c r="GF79" s="592"/>
      <c r="GG79" s="592"/>
      <c r="GH79" s="592"/>
      <c r="GI79" s="592"/>
      <c r="GJ79" s="592"/>
      <c r="GK79" s="592"/>
      <c r="GL79" s="592"/>
      <c r="GM79" s="592"/>
      <c r="GN79" s="592"/>
      <c r="GO79" s="592"/>
      <c r="GP79" s="592"/>
      <c r="GQ79" s="592"/>
      <c r="GR79" s="592"/>
      <c r="GS79" s="592"/>
      <c r="GT79" s="592"/>
      <c r="GU79" s="592"/>
      <c r="GV79" s="592"/>
      <c r="GW79" s="592"/>
      <c r="GX79" s="592"/>
      <c r="GY79" s="592"/>
      <c r="GZ79" s="592"/>
      <c r="HA79" s="592"/>
      <c r="HB79" s="592"/>
      <c r="HC79" s="592"/>
      <c r="HD79" s="592"/>
      <c r="HE79" s="592"/>
      <c r="HF79" s="592"/>
      <c r="HG79" s="592"/>
      <c r="HH79" s="592"/>
      <c r="HI79" s="592"/>
      <c r="HJ79" s="592"/>
      <c r="HK79" s="592"/>
      <c r="HL79" s="592"/>
      <c r="HM79" s="592"/>
      <c r="HN79" s="592"/>
      <c r="HO79" s="592"/>
      <c r="HP79" s="592"/>
      <c r="HQ79" s="592"/>
      <c r="HR79" s="592"/>
      <c r="HS79" s="592"/>
      <c r="HT79" s="592"/>
      <c r="HU79" s="592"/>
      <c r="HV79" s="592"/>
      <c r="HW79" s="592"/>
      <c r="HX79" s="592"/>
      <c r="HY79" s="592"/>
      <c r="HZ79" s="592"/>
      <c r="IA79" s="592"/>
      <c r="IB79" s="592"/>
      <c r="IC79" s="592"/>
      <c r="ID79" s="592"/>
      <c r="IE79" s="592"/>
      <c r="IF79" s="592"/>
      <c r="IG79" s="592"/>
      <c r="IH79" s="592"/>
      <c r="II79" s="592"/>
      <c r="IJ79" s="592"/>
      <c r="IK79" s="592"/>
      <c r="IL79" s="592"/>
      <c r="IM79" s="592"/>
      <c r="IN79" s="592"/>
      <c r="IO79" s="592"/>
      <c r="IP79" s="592"/>
      <c r="IQ79" s="592"/>
      <c r="IR79" s="592"/>
      <c r="IS79" s="592"/>
      <c r="IT79" s="592"/>
      <c r="IU79" s="592"/>
      <c r="IV79" s="592"/>
    </row>
    <row r="80" spans="1:256" s="593" customFormat="1" ht="15">
      <c r="A80" s="623" t="s">
        <v>1839</v>
      </c>
      <c r="B80" s="624" t="s">
        <v>1840</v>
      </c>
      <c r="C80" s="609">
        <v>1270</v>
      </c>
      <c r="D80" s="628">
        <v>1300</v>
      </c>
      <c r="E80" s="609">
        <v>360</v>
      </c>
      <c r="F80" s="628">
        <v>400</v>
      </c>
      <c r="G80" s="611">
        <f t="shared" si="0"/>
        <v>1630</v>
      </c>
      <c r="H80" s="612">
        <f t="shared" si="0"/>
        <v>1700</v>
      </c>
      <c r="I80" s="592"/>
      <c r="J80" s="592"/>
      <c r="K80" s="592"/>
      <c r="L80" s="592"/>
      <c r="M80" s="592"/>
      <c r="N80" s="592"/>
      <c r="O80" s="592"/>
      <c r="P80" s="592"/>
      <c r="Q80" s="592"/>
      <c r="R80" s="592"/>
      <c r="S80" s="592"/>
      <c r="T80" s="592"/>
      <c r="U80" s="592"/>
      <c r="V80" s="592"/>
      <c r="W80" s="592"/>
      <c r="X80" s="592"/>
      <c r="Y80" s="592"/>
      <c r="Z80" s="592"/>
      <c r="AA80" s="592"/>
      <c r="AB80" s="592"/>
      <c r="AC80" s="592"/>
      <c r="AD80" s="592"/>
      <c r="AE80" s="592"/>
      <c r="AF80" s="592"/>
      <c r="AG80" s="592"/>
      <c r="AH80" s="592"/>
      <c r="AI80" s="592"/>
      <c r="AJ80" s="592"/>
      <c r="AK80" s="592"/>
      <c r="AL80" s="592"/>
      <c r="AM80" s="592"/>
      <c r="AN80" s="592"/>
      <c r="AO80" s="592"/>
      <c r="AP80" s="592"/>
      <c r="AQ80" s="592"/>
      <c r="AR80" s="592"/>
      <c r="AS80" s="592"/>
      <c r="AT80" s="592"/>
      <c r="AU80" s="592"/>
      <c r="AV80" s="592"/>
      <c r="AW80" s="592"/>
      <c r="AX80" s="592"/>
      <c r="AY80" s="592"/>
      <c r="AZ80" s="592"/>
      <c r="BA80" s="592"/>
      <c r="BB80" s="592"/>
      <c r="BC80" s="592"/>
      <c r="BD80" s="592"/>
      <c r="BE80" s="592"/>
      <c r="BF80" s="592"/>
      <c r="BG80" s="592"/>
      <c r="BH80" s="592"/>
      <c r="BI80" s="592"/>
      <c r="BJ80" s="592"/>
      <c r="BK80" s="592"/>
      <c r="BL80" s="592"/>
      <c r="BM80" s="592"/>
      <c r="BN80" s="592"/>
      <c r="BO80" s="592"/>
      <c r="BP80" s="592"/>
      <c r="BQ80" s="592"/>
      <c r="BR80" s="592"/>
      <c r="BS80" s="592"/>
      <c r="BT80" s="592"/>
      <c r="BU80" s="592"/>
      <c r="BV80" s="592"/>
      <c r="BW80" s="592"/>
      <c r="BX80" s="592"/>
      <c r="BY80" s="592"/>
      <c r="BZ80" s="592"/>
      <c r="CA80" s="592"/>
      <c r="CB80" s="592"/>
      <c r="CC80" s="592"/>
      <c r="CD80" s="592"/>
      <c r="CE80" s="592"/>
      <c r="CF80" s="592"/>
      <c r="CG80" s="592"/>
      <c r="CH80" s="592"/>
      <c r="CI80" s="592"/>
      <c r="CJ80" s="592"/>
      <c r="CK80" s="592"/>
      <c r="CL80" s="592"/>
      <c r="CM80" s="592"/>
      <c r="CN80" s="592"/>
      <c r="CO80" s="592"/>
      <c r="CP80" s="592"/>
      <c r="CQ80" s="592"/>
      <c r="CR80" s="592"/>
      <c r="CS80" s="592"/>
      <c r="CT80" s="592"/>
      <c r="CU80" s="592"/>
      <c r="CV80" s="592"/>
      <c r="CW80" s="592"/>
      <c r="CX80" s="592"/>
      <c r="CY80" s="592"/>
      <c r="CZ80" s="592"/>
      <c r="DA80" s="592"/>
      <c r="DB80" s="592"/>
      <c r="DC80" s="592"/>
      <c r="DD80" s="592"/>
      <c r="DE80" s="592"/>
      <c r="DF80" s="592"/>
      <c r="DG80" s="592"/>
      <c r="DH80" s="592"/>
      <c r="DI80" s="592"/>
      <c r="DJ80" s="592"/>
      <c r="DK80" s="592"/>
      <c r="DL80" s="592"/>
      <c r="DM80" s="592"/>
      <c r="DN80" s="592"/>
      <c r="DO80" s="592"/>
      <c r="DP80" s="592"/>
      <c r="DQ80" s="592"/>
      <c r="DR80" s="592"/>
      <c r="DS80" s="592"/>
      <c r="DT80" s="592"/>
      <c r="DU80" s="592"/>
      <c r="DV80" s="592"/>
      <c r="DW80" s="592"/>
      <c r="DX80" s="592"/>
      <c r="DY80" s="592"/>
      <c r="DZ80" s="592"/>
      <c r="EA80" s="592"/>
      <c r="EB80" s="592"/>
      <c r="EC80" s="592"/>
      <c r="ED80" s="592"/>
      <c r="EE80" s="592"/>
      <c r="EF80" s="592"/>
      <c r="EG80" s="592"/>
      <c r="EH80" s="592"/>
      <c r="EI80" s="592"/>
      <c r="EJ80" s="592"/>
      <c r="EK80" s="592"/>
      <c r="EL80" s="592"/>
      <c r="EM80" s="592"/>
      <c r="EN80" s="592"/>
      <c r="EO80" s="592"/>
      <c r="EP80" s="592"/>
      <c r="EQ80" s="592"/>
      <c r="ER80" s="592"/>
      <c r="ES80" s="592"/>
      <c r="ET80" s="592"/>
      <c r="EU80" s="592"/>
      <c r="EV80" s="592"/>
      <c r="EW80" s="592"/>
      <c r="EX80" s="592"/>
      <c r="EY80" s="592"/>
      <c r="EZ80" s="592"/>
      <c r="FA80" s="592"/>
      <c r="FB80" s="592"/>
      <c r="FC80" s="592"/>
      <c r="FD80" s="592"/>
      <c r="FE80" s="592"/>
      <c r="FF80" s="592"/>
      <c r="FG80" s="592"/>
      <c r="FH80" s="592"/>
      <c r="FI80" s="592"/>
      <c r="FJ80" s="592"/>
      <c r="FK80" s="592"/>
      <c r="FL80" s="592"/>
      <c r="FM80" s="592"/>
      <c r="FN80" s="592"/>
      <c r="FO80" s="592"/>
      <c r="FP80" s="592"/>
      <c r="FQ80" s="592"/>
      <c r="FR80" s="592"/>
      <c r="FS80" s="592"/>
      <c r="FT80" s="592"/>
      <c r="FU80" s="592"/>
      <c r="FV80" s="592"/>
      <c r="FW80" s="592"/>
      <c r="FX80" s="592"/>
      <c r="FY80" s="592"/>
      <c r="FZ80" s="592"/>
      <c r="GA80" s="592"/>
      <c r="GB80" s="592"/>
      <c r="GC80" s="592"/>
      <c r="GD80" s="592"/>
      <c r="GE80" s="592"/>
      <c r="GF80" s="592"/>
      <c r="GG80" s="592"/>
      <c r="GH80" s="592"/>
      <c r="GI80" s="592"/>
      <c r="GJ80" s="592"/>
      <c r="GK80" s="592"/>
      <c r="GL80" s="592"/>
      <c r="GM80" s="592"/>
      <c r="GN80" s="592"/>
      <c r="GO80" s="592"/>
      <c r="GP80" s="592"/>
      <c r="GQ80" s="592"/>
      <c r="GR80" s="592"/>
      <c r="GS80" s="592"/>
      <c r="GT80" s="592"/>
      <c r="GU80" s="592"/>
      <c r="GV80" s="592"/>
      <c r="GW80" s="592"/>
      <c r="GX80" s="592"/>
      <c r="GY80" s="592"/>
      <c r="GZ80" s="592"/>
      <c r="HA80" s="592"/>
      <c r="HB80" s="592"/>
      <c r="HC80" s="592"/>
      <c r="HD80" s="592"/>
      <c r="HE80" s="592"/>
      <c r="HF80" s="592"/>
      <c r="HG80" s="592"/>
      <c r="HH80" s="592"/>
      <c r="HI80" s="592"/>
      <c r="HJ80" s="592"/>
      <c r="HK80" s="592"/>
      <c r="HL80" s="592"/>
      <c r="HM80" s="592"/>
      <c r="HN80" s="592"/>
      <c r="HO80" s="592"/>
      <c r="HP80" s="592"/>
      <c r="HQ80" s="592"/>
      <c r="HR80" s="592"/>
      <c r="HS80" s="592"/>
      <c r="HT80" s="592"/>
      <c r="HU80" s="592"/>
      <c r="HV80" s="592"/>
      <c r="HW80" s="592"/>
      <c r="HX80" s="592"/>
      <c r="HY80" s="592"/>
      <c r="HZ80" s="592"/>
      <c r="IA80" s="592"/>
      <c r="IB80" s="592"/>
      <c r="IC80" s="592"/>
      <c r="ID80" s="592"/>
      <c r="IE80" s="592"/>
      <c r="IF80" s="592"/>
      <c r="IG80" s="592"/>
      <c r="IH80" s="592"/>
      <c r="II80" s="592"/>
      <c r="IJ80" s="592"/>
      <c r="IK80" s="592"/>
      <c r="IL80" s="592"/>
      <c r="IM80" s="592"/>
      <c r="IN80" s="592"/>
      <c r="IO80" s="592"/>
      <c r="IP80" s="592"/>
      <c r="IQ80" s="592"/>
      <c r="IR80" s="592"/>
      <c r="IS80" s="592"/>
      <c r="IT80" s="592"/>
      <c r="IU80" s="592"/>
      <c r="IV80" s="592"/>
    </row>
    <row r="81" spans="1:256" s="593" customFormat="1" ht="15">
      <c r="A81" s="623" t="s">
        <v>1841</v>
      </c>
      <c r="B81" s="624" t="s">
        <v>1842</v>
      </c>
      <c r="C81" s="609">
        <v>1059</v>
      </c>
      <c r="D81" s="628">
        <v>1100</v>
      </c>
      <c r="E81" s="609">
        <v>184</v>
      </c>
      <c r="F81" s="628">
        <v>200</v>
      </c>
      <c r="G81" s="611">
        <f t="shared" si="0"/>
        <v>1243</v>
      </c>
      <c r="H81" s="612">
        <f t="shared" si="0"/>
        <v>1300</v>
      </c>
      <c r="I81" s="592"/>
      <c r="J81" s="592"/>
      <c r="K81" s="592"/>
      <c r="L81" s="592"/>
      <c r="M81" s="592"/>
      <c r="N81" s="592"/>
      <c r="O81" s="592"/>
      <c r="P81" s="592"/>
      <c r="Q81" s="592"/>
      <c r="R81" s="592"/>
      <c r="S81" s="592"/>
      <c r="T81" s="592"/>
      <c r="U81" s="592"/>
      <c r="V81" s="592"/>
      <c r="W81" s="592"/>
      <c r="X81" s="592"/>
      <c r="Y81" s="592"/>
      <c r="Z81" s="592"/>
      <c r="AA81" s="592"/>
      <c r="AB81" s="592"/>
      <c r="AC81" s="592"/>
      <c r="AD81" s="592"/>
      <c r="AE81" s="592"/>
      <c r="AF81" s="592"/>
      <c r="AG81" s="592"/>
      <c r="AH81" s="592"/>
      <c r="AI81" s="592"/>
      <c r="AJ81" s="592"/>
      <c r="AK81" s="592"/>
      <c r="AL81" s="592"/>
      <c r="AM81" s="592"/>
      <c r="AN81" s="592"/>
      <c r="AO81" s="592"/>
      <c r="AP81" s="592"/>
      <c r="AQ81" s="592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92"/>
      <c r="BC81" s="592"/>
      <c r="BD81" s="592"/>
      <c r="BE81" s="592"/>
      <c r="BF81" s="592"/>
      <c r="BG81" s="592"/>
      <c r="BH81" s="592"/>
      <c r="BI81" s="592"/>
      <c r="BJ81" s="592"/>
      <c r="BK81" s="592"/>
      <c r="BL81" s="592"/>
      <c r="BM81" s="592"/>
      <c r="BN81" s="592"/>
      <c r="BO81" s="592"/>
      <c r="BP81" s="592"/>
      <c r="BQ81" s="592"/>
      <c r="BR81" s="592"/>
      <c r="BS81" s="592"/>
      <c r="BT81" s="592"/>
      <c r="BU81" s="592"/>
      <c r="BV81" s="592"/>
      <c r="BW81" s="592"/>
      <c r="BX81" s="592"/>
      <c r="BY81" s="592"/>
      <c r="BZ81" s="592"/>
      <c r="CA81" s="592"/>
      <c r="CB81" s="592"/>
      <c r="CC81" s="592"/>
      <c r="CD81" s="592"/>
      <c r="CE81" s="592"/>
      <c r="CF81" s="592"/>
      <c r="CG81" s="592"/>
      <c r="CH81" s="592"/>
      <c r="CI81" s="592"/>
      <c r="CJ81" s="592"/>
      <c r="CK81" s="592"/>
      <c r="CL81" s="592"/>
      <c r="CM81" s="592"/>
      <c r="CN81" s="592"/>
      <c r="CO81" s="592"/>
      <c r="CP81" s="592"/>
      <c r="CQ81" s="592"/>
      <c r="CR81" s="592"/>
      <c r="CS81" s="592"/>
      <c r="CT81" s="592"/>
      <c r="CU81" s="592"/>
      <c r="CV81" s="592"/>
      <c r="CW81" s="592"/>
      <c r="CX81" s="592"/>
      <c r="CY81" s="592"/>
      <c r="CZ81" s="592"/>
      <c r="DA81" s="592"/>
      <c r="DB81" s="592"/>
      <c r="DC81" s="592"/>
      <c r="DD81" s="592"/>
      <c r="DE81" s="592"/>
      <c r="DF81" s="592"/>
      <c r="DG81" s="592"/>
      <c r="DH81" s="592"/>
      <c r="DI81" s="592"/>
      <c r="DJ81" s="592"/>
      <c r="DK81" s="592"/>
      <c r="DL81" s="592"/>
      <c r="DM81" s="592"/>
      <c r="DN81" s="592"/>
      <c r="DO81" s="592"/>
      <c r="DP81" s="592"/>
      <c r="DQ81" s="592"/>
      <c r="DR81" s="592"/>
      <c r="DS81" s="592"/>
      <c r="DT81" s="592"/>
      <c r="DU81" s="592"/>
      <c r="DV81" s="592"/>
      <c r="DW81" s="592"/>
      <c r="DX81" s="592"/>
      <c r="DY81" s="592"/>
      <c r="DZ81" s="592"/>
      <c r="EA81" s="592"/>
      <c r="EB81" s="592"/>
      <c r="EC81" s="592"/>
      <c r="ED81" s="592"/>
      <c r="EE81" s="592"/>
      <c r="EF81" s="592"/>
      <c r="EG81" s="592"/>
      <c r="EH81" s="592"/>
      <c r="EI81" s="592"/>
      <c r="EJ81" s="592"/>
      <c r="EK81" s="592"/>
      <c r="EL81" s="592"/>
      <c r="EM81" s="592"/>
      <c r="EN81" s="592"/>
      <c r="EO81" s="592"/>
      <c r="EP81" s="592"/>
      <c r="EQ81" s="592"/>
      <c r="ER81" s="592"/>
      <c r="ES81" s="592"/>
      <c r="ET81" s="592"/>
      <c r="EU81" s="592"/>
      <c r="EV81" s="592"/>
      <c r="EW81" s="592"/>
      <c r="EX81" s="592"/>
      <c r="EY81" s="592"/>
      <c r="EZ81" s="592"/>
      <c r="FA81" s="592"/>
      <c r="FB81" s="592"/>
      <c r="FC81" s="592"/>
      <c r="FD81" s="592"/>
      <c r="FE81" s="592"/>
      <c r="FF81" s="592"/>
      <c r="FG81" s="592"/>
      <c r="FH81" s="592"/>
      <c r="FI81" s="592"/>
      <c r="FJ81" s="592"/>
      <c r="FK81" s="592"/>
      <c r="FL81" s="592"/>
      <c r="FM81" s="592"/>
      <c r="FN81" s="592"/>
      <c r="FO81" s="592"/>
      <c r="FP81" s="592"/>
      <c r="FQ81" s="592"/>
      <c r="FR81" s="592"/>
      <c r="FS81" s="592"/>
      <c r="FT81" s="592"/>
      <c r="FU81" s="592"/>
      <c r="FV81" s="592"/>
      <c r="FW81" s="592"/>
      <c r="FX81" s="592"/>
      <c r="FY81" s="592"/>
      <c r="FZ81" s="592"/>
      <c r="GA81" s="592"/>
      <c r="GB81" s="592"/>
      <c r="GC81" s="592"/>
      <c r="GD81" s="592"/>
      <c r="GE81" s="592"/>
      <c r="GF81" s="592"/>
      <c r="GG81" s="592"/>
      <c r="GH81" s="592"/>
      <c r="GI81" s="592"/>
      <c r="GJ81" s="592"/>
      <c r="GK81" s="592"/>
      <c r="GL81" s="592"/>
      <c r="GM81" s="592"/>
      <c r="GN81" s="592"/>
      <c r="GO81" s="592"/>
      <c r="GP81" s="592"/>
      <c r="GQ81" s="592"/>
      <c r="GR81" s="592"/>
      <c r="GS81" s="592"/>
      <c r="GT81" s="592"/>
      <c r="GU81" s="592"/>
      <c r="GV81" s="592"/>
      <c r="GW81" s="592"/>
      <c r="GX81" s="592"/>
      <c r="GY81" s="592"/>
      <c r="GZ81" s="592"/>
      <c r="HA81" s="592"/>
      <c r="HB81" s="592"/>
      <c r="HC81" s="592"/>
      <c r="HD81" s="592"/>
      <c r="HE81" s="592"/>
      <c r="HF81" s="592"/>
      <c r="HG81" s="592"/>
      <c r="HH81" s="592"/>
      <c r="HI81" s="592"/>
      <c r="HJ81" s="592"/>
      <c r="HK81" s="592"/>
      <c r="HL81" s="592"/>
      <c r="HM81" s="592"/>
      <c r="HN81" s="592"/>
      <c r="HO81" s="592"/>
      <c r="HP81" s="592"/>
      <c r="HQ81" s="592"/>
      <c r="HR81" s="592"/>
      <c r="HS81" s="592"/>
      <c r="HT81" s="592"/>
      <c r="HU81" s="592"/>
      <c r="HV81" s="592"/>
      <c r="HW81" s="592"/>
      <c r="HX81" s="592"/>
      <c r="HY81" s="592"/>
      <c r="HZ81" s="592"/>
      <c r="IA81" s="592"/>
      <c r="IB81" s="592"/>
      <c r="IC81" s="592"/>
      <c r="ID81" s="592"/>
      <c r="IE81" s="592"/>
      <c r="IF81" s="592"/>
      <c r="IG81" s="592"/>
      <c r="IH81" s="592"/>
      <c r="II81" s="592"/>
      <c r="IJ81" s="592"/>
      <c r="IK81" s="592"/>
      <c r="IL81" s="592"/>
      <c r="IM81" s="592"/>
      <c r="IN81" s="592"/>
      <c r="IO81" s="592"/>
      <c r="IP81" s="592"/>
      <c r="IQ81" s="592"/>
      <c r="IR81" s="592"/>
      <c r="IS81" s="592"/>
      <c r="IT81" s="592"/>
      <c r="IU81" s="592"/>
      <c r="IV81" s="592"/>
    </row>
    <row r="82" spans="1:256" s="593" customFormat="1" ht="24">
      <c r="A82" s="623" t="s">
        <v>1843</v>
      </c>
      <c r="B82" s="624" t="s">
        <v>1844</v>
      </c>
      <c r="C82" s="609">
        <v>8118</v>
      </c>
      <c r="D82" s="628">
        <v>9000</v>
      </c>
      <c r="E82" s="609">
        <v>1016</v>
      </c>
      <c r="F82" s="628">
        <v>1200</v>
      </c>
      <c r="G82" s="611">
        <f t="shared" si="0"/>
        <v>9134</v>
      </c>
      <c r="H82" s="612">
        <f t="shared" si="0"/>
        <v>10200</v>
      </c>
      <c r="I82" s="592"/>
      <c r="J82" s="592"/>
      <c r="K82" s="592"/>
      <c r="L82" s="592"/>
      <c r="M82" s="592"/>
      <c r="N82" s="592"/>
      <c r="O82" s="592"/>
      <c r="P82" s="592"/>
      <c r="Q82" s="592"/>
      <c r="R82" s="592"/>
      <c r="S82" s="592"/>
      <c r="T82" s="592"/>
      <c r="U82" s="592"/>
      <c r="V82" s="592"/>
      <c r="W82" s="592"/>
      <c r="X82" s="592"/>
      <c r="Y82" s="592"/>
      <c r="Z82" s="592"/>
      <c r="AA82" s="592"/>
      <c r="AB82" s="592"/>
      <c r="AC82" s="592"/>
      <c r="AD82" s="592"/>
      <c r="AE82" s="592"/>
      <c r="AF82" s="592"/>
      <c r="AG82" s="592"/>
      <c r="AH82" s="592"/>
      <c r="AI82" s="592"/>
      <c r="AJ82" s="592"/>
      <c r="AK82" s="592"/>
      <c r="AL82" s="592"/>
      <c r="AM82" s="592"/>
      <c r="AN82" s="592"/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2"/>
      <c r="BC82" s="592"/>
      <c r="BD82" s="592"/>
      <c r="BE82" s="592"/>
      <c r="BF82" s="592"/>
      <c r="BG82" s="592"/>
      <c r="BH82" s="592"/>
      <c r="BI82" s="592"/>
      <c r="BJ82" s="592"/>
      <c r="BK82" s="592"/>
      <c r="BL82" s="592"/>
      <c r="BM82" s="592"/>
      <c r="BN82" s="592"/>
      <c r="BO82" s="592"/>
      <c r="BP82" s="592"/>
      <c r="BQ82" s="592"/>
      <c r="BR82" s="592"/>
      <c r="BS82" s="592"/>
      <c r="BT82" s="592"/>
      <c r="BU82" s="592"/>
      <c r="BV82" s="592"/>
      <c r="BW82" s="592"/>
      <c r="BX82" s="592"/>
      <c r="BY82" s="592"/>
      <c r="BZ82" s="592"/>
      <c r="CA82" s="592"/>
      <c r="CB82" s="592"/>
      <c r="CC82" s="592"/>
      <c r="CD82" s="592"/>
      <c r="CE82" s="592"/>
      <c r="CF82" s="592"/>
      <c r="CG82" s="592"/>
      <c r="CH82" s="592"/>
      <c r="CI82" s="592"/>
      <c r="CJ82" s="592"/>
      <c r="CK82" s="592"/>
      <c r="CL82" s="592"/>
      <c r="CM82" s="592"/>
      <c r="CN82" s="592"/>
      <c r="CO82" s="592"/>
      <c r="CP82" s="592"/>
      <c r="CQ82" s="592"/>
      <c r="CR82" s="592"/>
      <c r="CS82" s="592"/>
      <c r="CT82" s="592"/>
      <c r="CU82" s="592"/>
      <c r="CV82" s="592"/>
      <c r="CW82" s="592"/>
      <c r="CX82" s="592"/>
      <c r="CY82" s="592"/>
      <c r="CZ82" s="592"/>
      <c r="DA82" s="592"/>
      <c r="DB82" s="592"/>
      <c r="DC82" s="592"/>
      <c r="DD82" s="592"/>
      <c r="DE82" s="592"/>
      <c r="DF82" s="592"/>
      <c r="DG82" s="592"/>
      <c r="DH82" s="592"/>
      <c r="DI82" s="592"/>
      <c r="DJ82" s="592"/>
      <c r="DK82" s="592"/>
      <c r="DL82" s="592"/>
      <c r="DM82" s="592"/>
      <c r="DN82" s="592"/>
      <c r="DO82" s="592"/>
      <c r="DP82" s="592"/>
      <c r="DQ82" s="592"/>
      <c r="DR82" s="592"/>
      <c r="DS82" s="592"/>
      <c r="DT82" s="592"/>
      <c r="DU82" s="592"/>
      <c r="DV82" s="592"/>
      <c r="DW82" s="592"/>
      <c r="DX82" s="592"/>
      <c r="DY82" s="592"/>
      <c r="DZ82" s="592"/>
      <c r="EA82" s="592"/>
      <c r="EB82" s="592"/>
      <c r="EC82" s="592"/>
      <c r="ED82" s="592"/>
      <c r="EE82" s="592"/>
      <c r="EF82" s="592"/>
      <c r="EG82" s="592"/>
      <c r="EH82" s="592"/>
      <c r="EI82" s="592"/>
      <c r="EJ82" s="592"/>
      <c r="EK82" s="592"/>
      <c r="EL82" s="592"/>
      <c r="EM82" s="592"/>
      <c r="EN82" s="592"/>
      <c r="EO82" s="592"/>
      <c r="EP82" s="592"/>
      <c r="EQ82" s="592"/>
      <c r="ER82" s="592"/>
      <c r="ES82" s="592"/>
      <c r="ET82" s="592"/>
      <c r="EU82" s="592"/>
      <c r="EV82" s="592"/>
      <c r="EW82" s="592"/>
      <c r="EX82" s="592"/>
      <c r="EY82" s="592"/>
      <c r="EZ82" s="592"/>
      <c r="FA82" s="592"/>
      <c r="FB82" s="592"/>
      <c r="FC82" s="592"/>
      <c r="FD82" s="592"/>
      <c r="FE82" s="592"/>
      <c r="FF82" s="592"/>
      <c r="FG82" s="592"/>
      <c r="FH82" s="592"/>
      <c r="FI82" s="592"/>
      <c r="FJ82" s="592"/>
      <c r="FK82" s="592"/>
      <c r="FL82" s="592"/>
      <c r="FM82" s="592"/>
      <c r="FN82" s="592"/>
      <c r="FO82" s="592"/>
      <c r="FP82" s="592"/>
      <c r="FQ82" s="592"/>
      <c r="FR82" s="592"/>
      <c r="FS82" s="592"/>
      <c r="FT82" s="592"/>
      <c r="FU82" s="592"/>
      <c r="FV82" s="592"/>
      <c r="FW82" s="592"/>
      <c r="FX82" s="592"/>
      <c r="FY82" s="592"/>
      <c r="FZ82" s="592"/>
      <c r="GA82" s="592"/>
      <c r="GB82" s="592"/>
      <c r="GC82" s="592"/>
      <c r="GD82" s="592"/>
      <c r="GE82" s="592"/>
      <c r="GF82" s="592"/>
      <c r="GG82" s="592"/>
      <c r="GH82" s="592"/>
      <c r="GI82" s="592"/>
      <c r="GJ82" s="592"/>
      <c r="GK82" s="592"/>
      <c r="GL82" s="592"/>
      <c r="GM82" s="592"/>
      <c r="GN82" s="592"/>
      <c r="GO82" s="592"/>
      <c r="GP82" s="592"/>
      <c r="GQ82" s="592"/>
      <c r="GR82" s="592"/>
      <c r="GS82" s="592"/>
      <c r="GT82" s="592"/>
      <c r="GU82" s="592"/>
      <c r="GV82" s="592"/>
      <c r="GW82" s="592"/>
      <c r="GX82" s="592"/>
      <c r="GY82" s="592"/>
      <c r="GZ82" s="592"/>
      <c r="HA82" s="592"/>
      <c r="HB82" s="592"/>
      <c r="HC82" s="592"/>
      <c r="HD82" s="592"/>
      <c r="HE82" s="592"/>
      <c r="HF82" s="592"/>
      <c r="HG82" s="592"/>
      <c r="HH82" s="592"/>
      <c r="HI82" s="592"/>
      <c r="HJ82" s="592"/>
      <c r="HK82" s="592"/>
      <c r="HL82" s="592"/>
      <c r="HM82" s="592"/>
      <c r="HN82" s="592"/>
      <c r="HO82" s="592"/>
      <c r="HP82" s="592"/>
      <c r="HQ82" s="592"/>
      <c r="HR82" s="592"/>
      <c r="HS82" s="592"/>
      <c r="HT82" s="592"/>
      <c r="HU82" s="592"/>
      <c r="HV82" s="592"/>
      <c r="HW82" s="592"/>
      <c r="HX82" s="592"/>
      <c r="HY82" s="592"/>
      <c r="HZ82" s="592"/>
      <c r="IA82" s="592"/>
      <c r="IB82" s="592"/>
      <c r="IC82" s="592"/>
      <c r="ID82" s="592"/>
      <c r="IE82" s="592"/>
      <c r="IF82" s="592"/>
      <c r="IG82" s="592"/>
      <c r="IH82" s="592"/>
      <c r="II82" s="592"/>
      <c r="IJ82" s="592"/>
      <c r="IK82" s="592"/>
      <c r="IL82" s="592"/>
      <c r="IM82" s="592"/>
      <c r="IN82" s="592"/>
      <c r="IO82" s="592"/>
      <c r="IP82" s="592"/>
      <c r="IQ82" s="592"/>
      <c r="IR82" s="592"/>
      <c r="IS82" s="592"/>
      <c r="IT82" s="592"/>
      <c r="IU82" s="592"/>
      <c r="IV82" s="592"/>
    </row>
    <row r="83" spans="1:256" s="593" customFormat="1" ht="24">
      <c r="A83" s="623" t="s">
        <v>1845</v>
      </c>
      <c r="B83" s="624" t="s">
        <v>1846</v>
      </c>
      <c r="C83" s="609">
        <v>456</v>
      </c>
      <c r="D83" s="628">
        <v>400</v>
      </c>
      <c r="E83" s="609">
        <v>171</v>
      </c>
      <c r="F83" s="628">
        <v>200</v>
      </c>
      <c r="G83" s="611">
        <f t="shared" si="0"/>
        <v>627</v>
      </c>
      <c r="H83" s="612">
        <f t="shared" si="0"/>
        <v>600</v>
      </c>
      <c r="I83" s="592"/>
      <c r="J83" s="592"/>
      <c r="K83" s="592"/>
      <c r="L83" s="592"/>
      <c r="M83" s="592"/>
      <c r="N83" s="592"/>
      <c r="O83" s="592"/>
      <c r="P83" s="592"/>
      <c r="Q83" s="592"/>
      <c r="R83" s="592"/>
      <c r="S83" s="592"/>
      <c r="T83" s="592"/>
      <c r="U83" s="592"/>
      <c r="V83" s="592"/>
      <c r="W83" s="592"/>
      <c r="X83" s="592"/>
      <c r="Y83" s="592"/>
      <c r="Z83" s="592"/>
      <c r="AA83" s="592"/>
      <c r="AB83" s="592"/>
      <c r="AC83" s="592"/>
      <c r="AD83" s="592"/>
      <c r="AE83" s="592"/>
      <c r="AF83" s="592"/>
      <c r="AG83" s="592"/>
      <c r="AH83" s="592"/>
      <c r="AI83" s="592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2"/>
      <c r="BC83" s="592"/>
      <c r="BD83" s="592"/>
      <c r="BE83" s="592"/>
      <c r="BF83" s="592"/>
      <c r="BG83" s="592"/>
      <c r="BH83" s="592"/>
      <c r="BI83" s="592"/>
      <c r="BJ83" s="592"/>
      <c r="BK83" s="592"/>
      <c r="BL83" s="592"/>
      <c r="BM83" s="592"/>
      <c r="BN83" s="592"/>
      <c r="BO83" s="592"/>
      <c r="BP83" s="592"/>
      <c r="BQ83" s="592"/>
      <c r="BR83" s="592"/>
      <c r="BS83" s="592"/>
      <c r="BT83" s="592"/>
      <c r="BU83" s="592"/>
      <c r="BV83" s="592"/>
      <c r="BW83" s="592"/>
      <c r="BX83" s="592"/>
      <c r="BY83" s="592"/>
      <c r="BZ83" s="592"/>
      <c r="CA83" s="592"/>
      <c r="CB83" s="592"/>
      <c r="CC83" s="592"/>
      <c r="CD83" s="592"/>
      <c r="CE83" s="592"/>
      <c r="CF83" s="592"/>
      <c r="CG83" s="592"/>
      <c r="CH83" s="592"/>
      <c r="CI83" s="592"/>
      <c r="CJ83" s="592"/>
      <c r="CK83" s="592"/>
      <c r="CL83" s="592"/>
      <c r="CM83" s="592"/>
      <c r="CN83" s="592"/>
      <c r="CO83" s="592"/>
      <c r="CP83" s="592"/>
      <c r="CQ83" s="592"/>
      <c r="CR83" s="592"/>
      <c r="CS83" s="592"/>
      <c r="CT83" s="592"/>
      <c r="CU83" s="592"/>
      <c r="CV83" s="592"/>
      <c r="CW83" s="592"/>
      <c r="CX83" s="592"/>
      <c r="CY83" s="592"/>
      <c r="CZ83" s="592"/>
      <c r="DA83" s="592"/>
      <c r="DB83" s="592"/>
      <c r="DC83" s="592"/>
      <c r="DD83" s="592"/>
      <c r="DE83" s="592"/>
      <c r="DF83" s="592"/>
      <c r="DG83" s="592"/>
      <c r="DH83" s="592"/>
      <c r="DI83" s="592"/>
      <c r="DJ83" s="592"/>
      <c r="DK83" s="592"/>
      <c r="DL83" s="592"/>
      <c r="DM83" s="592"/>
      <c r="DN83" s="592"/>
      <c r="DO83" s="592"/>
      <c r="DP83" s="592"/>
      <c r="DQ83" s="592"/>
      <c r="DR83" s="592"/>
      <c r="DS83" s="592"/>
      <c r="DT83" s="592"/>
      <c r="DU83" s="592"/>
      <c r="DV83" s="592"/>
      <c r="DW83" s="592"/>
      <c r="DX83" s="592"/>
      <c r="DY83" s="592"/>
      <c r="DZ83" s="592"/>
      <c r="EA83" s="592"/>
      <c r="EB83" s="592"/>
      <c r="EC83" s="592"/>
      <c r="ED83" s="592"/>
      <c r="EE83" s="592"/>
      <c r="EF83" s="592"/>
      <c r="EG83" s="592"/>
      <c r="EH83" s="592"/>
      <c r="EI83" s="592"/>
      <c r="EJ83" s="592"/>
      <c r="EK83" s="592"/>
      <c r="EL83" s="592"/>
      <c r="EM83" s="592"/>
      <c r="EN83" s="592"/>
      <c r="EO83" s="592"/>
      <c r="EP83" s="592"/>
      <c r="EQ83" s="592"/>
      <c r="ER83" s="592"/>
      <c r="ES83" s="592"/>
      <c r="ET83" s="592"/>
      <c r="EU83" s="592"/>
      <c r="EV83" s="592"/>
      <c r="EW83" s="592"/>
      <c r="EX83" s="592"/>
      <c r="EY83" s="592"/>
      <c r="EZ83" s="592"/>
      <c r="FA83" s="592"/>
      <c r="FB83" s="592"/>
      <c r="FC83" s="592"/>
      <c r="FD83" s="592"/>
      <c r="FE83" s="592"/>
      <c r="FF83" s="592"/>
      <c r="FG83" s="592"/>
      <c r="FH83" s="592"/>
      <c r="FI83" s="592"/>
      <c r="FJ83" s="592"/>
      <c r="FK83" s="592"/>
      <c r="FL83" s="592"/>
      <c r="FM83" s="592"/>
      <c r="FN83" s="592"/>
      <c r="FO83" s="592"/>
      <c r="FP83" s="592"/>
      <c r="FQ83" s="592"/>
      <c r="FR83" s="592"/>
      <c r="FS83" s="592"/>
      <c r="FT83" s="592"/>
      <c r="FU83" s="592"/>
      <c r="FV83" s="592"/>
      <c r="FW83" s="592"/>
      <c r="FX83" s="592"/>
      <c r="FY83" s="592"/>
      <c r="FZ83" s="592"/>
      <c r="GA83" s="592"/>
      <c r="GB83" s="592"/>
      <c r="GC83" s="592"/>
      <c r="GD83" s="592"/>
      <c r="GE83" s="592"/>
      <c r="GF83" s="592"/>
      <c r="GG83" s="592"/>
      <c r="GH83" s="592"/>
      <c r="GI83" s="592"/>
      <c r="GJ83" s="592"/>
      <c r="GK83" s="592"/>
      <c r="GL83" s="592"/>
      <c r="GM83" s="592"/>
      <c r="GN83" s="592"/>
      <c r="GO83" s="592"/>
      <c r="GP83" s="592"/>
      <c r="GQ83" s="592"/>
      <c r="GR83" s="592"/>
      <c r="GS83" s="592"/>
      <c r="GT83" s="592"/>
      <c r="GU83" s="592"/>
      <c r="GV83" s="592"/>
      <c r="GW83" s="592"/>
      <c r="GX83" s="592"/>
      <c r="GY83" s="592"/>
      <c r="GZ83" s="592"/>
      <c r="HA83" s="592"/>
      <c r="HB83" s="592"/>
      <c r="HC83" s="592"/>
      <c r="HD83" s="592"/>
      <c r="HE83" s="592"/>
      <c r="HF83" s="592"/>
      <c r="HG83" s="592"/>
      <c r="HH83" s="592"/>
      <c r="HI83" s="592"/>
      <c r="HJ83" s="592"/>
      <c r="HK83" s="592"/>
      <c r="HL83" s="592"/>
      <c r="HM83" s="592"/>
      <c r="HN83" s="592"/>
      <c r="HO83" s="592"/>
      <c r="HP83" s="592"/>
      <c r="HQ83" s="592"/>
      <c r="HR83" s="592"/>
      <c r="HS83" s="592"/>
      <c r="HT83" s="592"/>
      <c r="HU83" s="592"/>
      <c r="HV83" s="592"/>
      <c r="HW83" s="592"/>
      <c r="HX83" s="592"/>
      <c r="HY83" s="592"/>
      <c r="HZ83" s="592"/>
      <c r="IA83" s="592"/>
      <c r="IB83" s="592"/>
      <c r="IC83" s="592"/>
      <c r="ID83" s="592"/>
      <c r="IE83" s="592"/>
      <c r="IF83" s="592"/>
      <c r="IG83" s="592"/>
      <c r="IH83" s="592"/>
      <c r="II83" s="592"/>
      <c r="IJ83" s="592"/>
      <c r="IK83" s="592"/>
      <c r="IL83" s="592"/>
      <c r="IM83" s="592"/>
      <c r="IN83" s="592"/>
      <c r="IO83" s="592"/>
      <c r="IP83" s="592"/>
      <c r="IQ83" s="592"/>
      <c r="IR83" s="592"/>
      <c r="IS83" s="592"/>
      <c r="IT83" s="592"/>
      <c r="IU83" s="592"/>
      <c r="IV83" s="592"/>
    </row>
    <row r="84" spans="1:256" s="593" customFormat="1" ht="15">
      <c r="A84" s="623" t="s">
        <v>1847</v>
      </c>
      <c r="B84" s="624" t="s">
        <v>1848</v>
      </c>
      <c r="C84" s="609">
        <v>513</v>
      </c>
      <c r="D84" s="628">
        <v>400</v>
      </c>
      <c r="E84" s="609">
        <v>172</v>
      </c>
      <c r="F84" s="628">
        <v>200</v>
      </c>
      <c r="G84" s="611">
        <f t="shared" si="0"/>
        <v>685</v>
      </c>
      <c r="H84" s="612">
        <f t="shared" si="0"/>
        <v>600</v>
      </c>
      <c r="I84" s="592"/>
      <c r="J84" s="592"/>
      <c r="K84" s="592"/>
      <c r="L84" s="592"/>
      <c r="M84" s="592"/>
      <c r="N84" s="592"/>
      <c r="O84" s="592"/>
      <c r="P84" s="592"/>
      <c r="Q84" s="592"/>
      <c r="R84" s="592"/>
      <c r="S84" s="592"/>
      <c r="T84" s="592"/>
      <c r="U84" s="592"/>
      <c r="V84" s="592"/>
      <c r="W84" s="592"/>
      <c r="X84" s="592"/>
      <c r="Y84" s="592"/>
      <c r="Z84" s="592"/>
      <c r="AA84" s="592"/>
      <c r="AB84" s="592"/>
      <c r="AC84" s="592"/>
      <c r="AD84" s="592"/>
      <c r="AE84" s="592"/>
      <c r="AF84" s="592"/>
      <c r="AG84" s="592"/>
      <c r="AH84" s="592"/>
      <c r="AI84" s="592"/>
      <c r="AJ84" s="592"/>
      <c r="AK84" s="592"/>
      <c r="AL84" s="592"/>
      <c r="AM84" s="592"/>
      <c r="AN84" s="592"/>
      <c r="AO84" s="592"/>
      <c r="AP84" s="592"/>
      <c r="AQ84" s="592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592"/>
      <c r="BC84" s="592"/>
      <c r="BD84" s="592"/>
      <c r="BE84" s="592"/>
      <c r="BF84" s="592"/>
      <c r="BG84" s="592"/>
      <c r="BH84" s="592"/>
      <c r="BI84" s="592"/>
      <c r="BJ84" s="592"/>
      <c r="BK84" s="592"/>
      <c r="BL84" s="592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592"/>
      <c r="BX84" s="592"/>
      <c r="BY84" s="592"/>
      <c r="BZ84" s="592"/>
      <c r="CA84" s="592"/>
      <c r="CB84" s="592"/>
      <c r="CC84" s="592"/>
      <c r="CD84" s="592"/>
      <c r="CE84" s="592"/>
      <c r="CF84" s="592"/>
      <c r="CG84" s="592"/>
      <c r="CH84" s="592"/>
      <c r="CI84" s="592"/>
      <c r="CJ84" s="592"/>
      <c r="CK84" s="592"/>
      <c r="CL84" s="592"/>
      <c r="CM84" s="592"/>
      <c r="CN84" s="592"/>
      <c r="CO84" s="592"/>
      <c r="CP84" s="592"/>
      <c r="CQ84" s="592"/>
      <c r="CR84" s="592"/>
      <c r="CS84" s="592"/>
      <c r="CT84" s="592"/>
      <c r="CU84" s="592"/>
      <c r="CV84" s="592"/>
      <c r="CW84" s="592"/>
      <c r="CX84" s="592"/>
      <c r="CY84" s="592"/>
      <c r="CZ84" s="592"/>
      <c r="DA84" s="592"/>
      <c r="DB84" s="592"/>
      <c r="DC84" s="592"/>
      <c r="DD84" s="592"/>
      <c r="DE84" s="592"/>
      <c r="DF84" s="592"/>
      <c r="DG84" s="592"/>
      <c r="DH84" s="592"/>
      <c r="DI84" s="592"/>
      <c r="DJ84" s="592"/>
      <c r="DK84" s="592"/>
      <c r="DL84" s="592"/>
      <c r="DM84" s="592"/>
      <c r="DN84" s="592"/>
      <c r="DO84" s="592"/>
      <c r="DP84" s="592"/>
      <c r="DQ84" s="592"/>
      <c r="DR84" s="592"/>
      <c r="DS84" s="592"/>
      <c r="DT84" s="592"/>
      <c r="DU84" s="592"/>
      <c r="DV84" s="592"/>
      <c r="DW84" s="592"/>
      <c r="DX84" s="592"/>
      <c r="DY84" s="592"/>
      <c r="DZ84" s="592"/>
      <c r="EA84" s="592"/>
      <c r="EB84" s="592"/>
      <c r="EC84" s="592"/>
      <c r="ED84" s="592"/>
      <c r="EE84" s="592"/>
      <c r="EF84" s="592"/>
      <c r="EG84" s="592"/>
      <c r="EH84" s="592"/>
      <c r="EI84" s="592"/>
      <c r="EJ84" s="592"/>
      <c r="EK84" s="592"/>
      <c r="EL84" s="592"/>
      <c r="EM84" s="592"/>
      <c r="EN84" s="592"/>
      <c r="EO84" s="592"/>
      <c r="EP84" s="592"/>
      <c r="EQ84" s="592"/>
      <c r="ER84" s="592"/>
      <c r="ES84" s="592"/>
      <c r="ET84" s="592"/>
      <c r="EU84" s="592"/>
      <c r="EV84" s="592"/>
      <c r="EW84" s="592"/>
      <c r="EX84" s="592"/>
      <c r="EY84" s="592"/>
      <c r="EZ84" s="592"/>
      <c r="FA84" s="592"/>
      <c r="FB84" s="592"/>
      <c r="FC84" s="592"/>
      <c r="FD84" s="592"/>
      <c r="FE84" s="592"/>
      <c r="FF84" s="592"/>
      <c r="FG84" s="592"/>
      <c r="FH84" s="592"/>
      <c r="FI84" s="592"/>
      <c r="FJ84" s="592"/>
      <c r="FK84" s="592"/>
      <c r="FL84" s="592"/>
      <c r="FM84" s="592"/>
      <c r="FN84" s="592"/>
      <c r="FO84" s="592"/>
      <c r="FP84" s="592"/>
      <c r="FQ84" s="592"/>
      <c r="FR84" s="592"/>
      <c r="FS84" s="592"/>
      <c r="FT84" s="592"/>
      <c r="FU84" s="592"/>
      <c r="FV84" s="592"/>
      <c r="FW84" s="592"/>
      <c r="FX84" s="592"/>
      <c r="FY84" s="592"/>
      <c r="FZ84" s="592"/>
      <c r="GA84" s="592"/>
      <c r="GB84" s="592"/>
      <c r="GC84" s="592"/>
      <c r="GD84" s="592"/>
      <c r="GE84" s="592"/>
      <c r="GF84" s="592"/>
      <c r="GG84" s="592"/>
      <c r="GH84" s="592"/>
      <c r="GI84" s="592"/>
      <c r="GJ84" s="592"/>
      <c r="GK84" s="592"/>
      <c r="GL84" s="592"/>
      <c r="GM84" s="592"/>
      <c r="GN84" s="592"/>
      <c r="GO84" s="592"/>
      <c r="GP84" s="592"/>
      <c r="GQ84" s="592"/>
      <c r="GR84" s="592"/>
      <c r="GS84" s="592"/>
      <c r="GT84" s="592"/>
      <c r="GU84" s="592"/>
      <c r="GV84" s="592"/>
      <c r="GW84" s="592"/>
      <c r="GX84" s="592"/>
      <c r="GY84" s="592"/>
      <c r="GZ84" s="592"/>
      <c r="HA84" s="592"/>
      <c r="HB84" s="592"/>
      <c r="HC84" s="592"/>
      <c r="HD84" s="592"/>
      <c r="HE84" s="592"/>
      <c r="HF84" s="592"/>
      <c r="HG84" s="592"/>
      <c r="HH84" s="592"/>
      <c r="HI84" s="592"/>
      <c r="HJ84" s="592"/>
      <c r="HK84" s="592"/>
      <c r="HL84" s="592"/>
      <c r="HM84" s="592"/>
      <c r="HN84" s="592"/>
      <c r="HO84" s="592"/>
      <c r="HP84" s="592"/>
      <c r="HQ84" s="592"/>
      <c r="HR84" s="592"/>
      <c r="HS84" s="592"/>
      <c r="HT84" s="592"/>
      <c r="HU84" s="592"/>
      <c r="HV84" s="592"/>
      <c r="HW84" s="592"/>
      <c r="HX84" s="592"/>
      <c r="HY84" s="592"/>
      <c r="HZ84" s="592"/>
      <c r="IA84" s="592"/>
      <c r="IB84" s="592"/>
      <c r="IC84" s="592"/>
      <c r="ID84" s="592"/>
      <c r="IE84" s="592"/>
      <c r="IF84" s="592"/>
      <c r="IG84" s="592"/>
      <c r="IH84" s="592"/>
      <c r="II84" s="592"/>
      <c r="IJ84" s="592"/>
      <c r="IK84" s="592"/>
      <c r="IL84" s="592"/>
      <c r="IM84" s="592"/>
      <c r="IN84" s="592"/>
      <c r="IO84" s="592"/>
      <c r="IP84" s="592"/>
      <c r="IQ84" s="592"/>
      <c r="IR84" s="592"/>
      <c r="IS84" s="592"/>
      <c r="IT84" s="592"/>
      <c r="IU84" s="592"/>
      <c r="IV84" s="592"/>
    </row>
    <row r="85" spans="1:256" s="593" customFormat="1" ht="24">
      <c r="A85" s="623" t="s">
        <v>1849</v>
      </c>
      <c r="B85" s="624" t="s">
        <v>1850</v>
      </c>
      <c r="C85" s="609">
        <v>1088</v>
      </c>
      <c r="D85" s="628">
        <v>1100</v>
      </c>
      <c r="E85" s="609">
        <v>222</v>
      </c>
      <c r="F85" s="628">
        <v>300</v>
      </c>
      <c r="G85" s="611">
        <f t="shared" si="0"/>
        <v>1310</v>
      </c>
      <c r="H85" s="612">
        <f t="shared" si="0"/>
        <v>1400</v>
      </c>
      <c r="I85" s="592"/>
      <c r="J85" s="592"/>
      <c r="K85" s="592"/>
      <c r="L85" s="592"/>
      <c r="M85" s="592"/>
      <c r="N85" s="592"/>
      <c r="O85" s="592"/>
      <c r="P85" s="592"/>
      <c r="Q85" s="592"/>
      <c r="R85" s="592"/>
      <c r="S85" s="592"/>
      <c r="T85" s="592"/>
      <c r="U85" s="592"/>
      <c r="V85" s="592"/>
      <c r="W85" s="592"/>
      <c r="X85" s="592"/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592"/>
      <c r="AJ85" s="592"/>
      <c r="AK85" s="592"/>
      <c r="AL85" s="592"/>
      <c r="AM85" s="592"/>
      <c r="AN85" s="592"/>
      <c r="AO85" s="592"/>
      <c r="AP85" s="592"/>
      <c r="AQ85" s="592"/>
      <c r="AR85" s="592"/>
      <c r="AS85" s="592"/>
      <c r="AT85" s="592"/>
      <c r="AU85" s="592"/>
      <c r="AV85" s="592"/>
      <c r="AW85" s="592"/>
      <c r="AX85" s="592"/>
      <c r="AY85" s="592"/>
      <c r="AZ85" s="592"/>
      <c r="BA85" s="592"/>
      <c r="BB85" s="592"/>
      <c r="BC85" s="592"/>
      <c r="BD85" s="592"/>
      <c r="BE85" s="592"/>
      <c r="BF85" s="592"/>
      <c r="BG85" s="592"/>
      <c r="BH85" s="592"/>
      <c r="BI85" s="592"/>
      <c r="BJ85" s="592"/>
      <c r="BK85" s="592"/>
      <c r="BL85" s="592"/>
      <c r="BM85" s="592"/>
      <c r="BN85" s="592"/>
      <c r="BO85" s="592"/>
      <c r="BP85" s="592"/>
      <c r="BQ85" s="592"/>
      <c r="BR85" s="592"/>
      <c r="BS85" s="592"/>
      <c r="BT85" s="592"/>
      <c r="BU85" s="592"/>
      <c r="BV85" s="592"/>
      <c r="BW85" s="592"/>
      <c r="BX85" s="592"/>
      <c r="BY85" s="592"/>
      <c r="BZ85" s="592"/>
      <c r="CA85" s="592"/>
      <c r="CB85" s="592"/>
      <c r="CC85" s="592"/>
      <c r="CD85" s="592"/>
      <c r="CE85" s="592"/>
      <c r="CF85" s="592"/>
      <c r="CG85" s="592"/>
      <c r="CH85" s="592"/>
      <c r="CI85" s="592"/>
      <c r="CJ85" s="592"/>
      <c r="CK85" s="592"/>
      <c r="CL85" s="592"/>
      <c r="CM85" s="592"/>
      <c r="CN85" s="592"/>
      <c r="CO85" s="592"/>
      <c r="CP85" s="592"/>
      <c r="CQ85" s="592"/>
      <c r="CR85" s="592"/>
      <c r="CS85" s="592"/>
      <c r="CT85" s="592"/>
      <c r="CU85" s="592"/>
      <c r="CV85" s="592"/>
      <c r="CW85" s="592"/>
      <c r="CX85" s="592"/>
      <c r="CY85" s="592"/>
      <c r="CZ85" s="592"/>
      <c r="DA85" s="592"/>
      <c r="DB85" s="592"/>
      <c r="DC85" s="592"/>
      <c r="DD85" s="592"/>
      <c r="DE85" s="592"/>
      <c r="DF85" s="592"/>
      <c r="DG85" s="592"/>
      <c r="DH85" s="592"/>
      <c r="DI85" s="592"/>
      <c r="DJ85" s="592"/>
      <c r="DK85" s="592"/>
      <c r="DL85" s="592"/>
      <c r="DM85" s="592"/>
      <c r="DN85" s="592"/>
      <c r="DO85" s="592"/>
      <c r="DP85" s="592"/>
      <c r="DQ85" s="592"/>
      <c r="DR85" s="592"/>
      <c r="DS85" s="592"/>
      <c r="DT85" s="592"/>
      <c r="DU85" s="592"/>
      <c r="DV85" s="592"/>
      <c r="DW85" s="592"/>
      <c r="DX85" s="592"/>
      <c r="DY85" s="592"/>
      <c r="DZ85" s="592"/>
      <c r="EA85" s="592"/>
      <c r="EB85" s="592"/>
      <c r="EC85" s="592"/>
      <c r="ED85" s="592"/>
      <c r="EE85" s="592"/>
      <c r="EF85" s="592"/>
      <c r="EG85" s="592"/>
      <c r="EH85" s="592"/>
      <c r="EI85" s="592"/>
      <c r="EJ85" s="592"/>
      <c r="EK85" s="592"/>
      <c r="EL85" s="592"/>
      <c r="EM85" s="592"/>
      <c r="EN85" s="592"/>
      <c r="EO85" s="592"/>
      <c r="EP85" s="592"/>
      <c r="EQ85" s="592"/>
      <c r="ER85" s="592"/>
      <c r="ES85" s="592"/>
      <c r="ET85" s="592"/>
      <c r="EU85" s="592"/>
      <c r="EV85" s="592"/>
      <c r="EW85" s="592"/>
      <c r="EX85" s="592"/>
      <c r="EY85" s="592"/>
      <c r="EZ85" s="592"/>
      <c r="FA85" s="592"/>
      <c r="FB85" s="592"/>
      <c r="FC85" s="592"/>
      <c r="FD85" s="592"/>
      <c r="FE85" s="592"/>
      <c r="FF85" s="592"/>
      <c r="FG85" s="592"/>
      <c r="FH85" s="592"/>
      <c r="FI85" s="592"/>
      <c r="FJ85" s="592"/>
      <c r="FK85" s="592"/>
      <c r="FL85" s="592"/>
      <c r="FM85" s="592"/>
      <c r="FN85" s="592"/>
      <c r="FO85" s="592"/>
      <c r="FP85" s="592"/>
      <c r="FQ85" s="592"/>
      <c r="FR85" s="592"/>
      <c r="FS85" s="592"/>
      <c r="FT85" s="592"/>
      <c r="FU85" s="592"/>
      <c r="FV85" s="592"/>
      <c r="FW85" s="592"/>
      <c r="FX85" s="592"/>
      <c r="FY85" s="592"/>
      <c r="FZ85" s="592"/>
      <c r="GA85" s="592"/>
      <c r="GB85" s="592"/>
      <c r="GC85" s="592"/>
      <c r="GD85" s="592"/>
      <c r="GE85" s="592"/>
      <c r="GF85" s="592"/>
      <c r="GG85" s="592"/>
      <c r="GH85" s="592"/>
      <c r="GI85" s="592"/>
      <c r="GJ85" s="592"/>
      <c r="GK85" s="592"/>
      <c r="GL85" s="592"/>
      <c r="GM85" s="592"/>
      <c r="GN85" s="592"/>
      <c r="GO85" s="592"/>
      <c r="GP85" s="592"/>
      <c r="GQ85" s="592"/>
      <c r="GR85" s="592"/>
      <c r="GS85" s="592"/>
      <c r="GT85" s="592"/>
      <c r="GU85" s="592"/>
      <c r="GV85" s="592"/>
      <c r="GW85" s="592"/>
      <c r="GX85" s="592"/>
      <c r="GY85" s="592"/>
      <c r="GZ85" s="592"/>
      <c r="HA85" s="592"/>
      <c r="HB85" s="592"/>
      <c r="HC85" s="592"/>
      <c r="HD85" s="592"/>
      <c r="HE85" s="592"/>
      <c r="HF85" s="592"/>
      <c r="HG85" s="592"/>
      <c r="HH85" s="592"/>
      <c r="HI85" s="592"/>
      <c r="HJ85" s="592"/>
      <c r="HK85" s="592"/>
      <c r="HL85" s="592"/>
      <c r="HM85" s="592"/>
      <c r="HN85" s="592"/>
      <c r="HO85" s="592"/>
      <c r="HP85" s="592"/>
      <c r="HQ85" s="592"/>
      <c r="HR85" s="592"/>
      <c r="HS85" s="592"/>
      <c r="HT85" s="592"/>
      <c r="HU85" s="592"/>
      <c r="HV85" s="592"/>
      <c r="HW85" s="592"/>
      <c r="HX85" s="592"/>
      <c r="HY85" s="592"/>
      <c r="HZ85" s="592"/>
      <c r="IA85" s="592"/>
      <c r="IB85" s="592"/>
      <c r="IC85" s="592"/>
      <c r="ID85" s="592"/>
      <c r="IE85" s="592"/>
      <c r="IF85" s="592"/>
      <c r="IG85" s="592"/>
      <c r="IH85" s="592"/>
      <c r="II85" s="592"/>
      <c r="IJ85" s="592"/>
      <c r="IK85" s="592"/>
      <c r="IL85" s="592"/>
      <c r="IM85" s="592"/>
      <c r="IN85" s="592"/>
      <c r="IO85" s="592"/>
      <c r="IP85" s="592"/>
      <c r="IQ85" s="592"/>
      <c r="IR85" s="592"/>
      <c r="IS85" s="592"/>
      <c r="IT85" s="592"/>
      <c r="IU85" s="592"/>
      <c r="IV85" s="592"/>
    </row>
    <row r="86" spans="1:256" s="593" customFormat="1" ht="24">
      <c r="A86" s="623" t="s">
        <v>1851</v>
      </c>
      <c r="B86" s="624" t="s">
        <v>1852</v>
      </c>
      <c r="C86" s="609">
        <v>1427</v>
      </c>
      <c r="D86" s="628">
        <v>1800</v>
      </c>
      <c r="E86" s="609">
        <v>262</v>
      </c>
      <c r="F86" s="628">
        <v>400</v>
      </c>
      <c r="G86" s="611">
        <f t="shared" si="0"/>
        <v>1689</v>
      </c>
      <c r="H86" s="612">
        <f t="shared" si="0"/>
        <v>2200</v>
      </c>
      <c r="I86" s="592"/>
      <c r="J86" s="592"/>
      <c r="K86" s="592"/>
      <c r="L86" s="592"/>
      <c r="M86" s="592"/>
      <c r="N86" s="592"/>
      <c r="O86" s="592"/>
      <c r="P86" s="592"/>
      <c r="Q86" s="592"/>
      <c r="R86" s="592"/>
      <c r="S86" s="592"/>
      <c r="T86" s="592"/>
      <c r="U86" s="592"/>
      <c r="V86" s="592"/>
      <c r="W86" s="592"/>
      <c r="X86" s="592"/>
      <c r="Y86" s="592"/>
      <c r="Z86" s="592"/>
      <c r="AA86" s="592"/>
      <c r="AB86" s="592"/>
      <c r="AC86" s="592"/>
      <c r="AD86" s="592"/>
      <c r="AE86" s="592"/>
      <c r="AF86" s="592"/>
      <c r="AG86" s="592"/>
      <c r="AH86" s="592"/>
      <c r="AI86" s="592"/>
      <c r="AJ86" s="592"/>
      <c r="AK86" s="592"/>
      <c r="AL86" s="592"/>
      <c r="AM86" s="592"/>
      <c r="AN86" s="592"/>
      <c r="AO86" s="592"/>
      <c r="AP86" s="592"/>
      <c r="AQ86" s="592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592"/>
      <c r="BC86" s="592"/>
      <c r="BD86" s="592"/>
      <c r="BE86" s="592"/>
      <c r="BF86" s="592"/>
      <c r="BG86" s="592"/>
      <c r="BH86" s="592"/>
      <c r="BI86" s="592"/>
      <c r="BJ86" s="592"/>
      <c r="BK86" s="592"/>
      <c r="BL86" s="592"/>
      <c r="BM86" s="592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2"/>
      <c r="CA86" s="592"/>
      <c r="CB86" s="592"/>
      <c r="CC86" s="592"/>
      <c r="CD86" s="592"/>
      <c r="CE86" s="592"/>
      <c r="CF86" s="592"/>
      <c r="CG86" s="592"/>
      <c r="CH86" s="592"/>
      <c r="CI86" s="592"/>
      <c r="CJ86" s="592"/>
      <c r="CK86" s="592"/>
      <c r="CL86" s="592"/>
      <c r="CM86" s="592"/>
      <c r="CN86" s="592"/>
      <c r="CO86" s="592"/>
      <c r="CP86" s="592"/>
      <c r="CQ86" s="592"/>
      <c r="CR86" s="592"/>
      <c r="CS86" s="592"/>
      <c r="CT86" s="592"/>
      <c r="CU86" s="592"/>
      <c r="CV86" s="592"/>
      <c r="CW86" s="592"/>
      <c r="CX86" s="592"/>
      <c r="CY86" s="592"/>
      <c r="CZ86" s="592"/>
      <c r="DA86" s="592"/>
      <c r="DB86" s="592"/>
      <c r="DC86" s="592"/>
      <c r="DD86" s="592"/>
      <c r="DE86" s="592"/>
      <c r="DF86" s="592"/>
      <c r="DG86" s="592"/>
      <c r="DH86" s="592"/>
      <c r="DI86" s="592"/>
      <c r="DJ86" s="592"/>
      <c r="DK86" s="592"/>
      <c r="DL86" s="592"/>
      <c r="DM86" s="592"/>
      <c r="DN86" s="592"/>
      <c r="DO86" s="592"/>
      <c r="DP86" s="592"/>
      <c r="DQ86" s="592"/>
      <c r="DR86" s="592"/>
      <c r="DS86" s="592"/>
      <c r="DT86" s="592"/>
      <c r="DU86" s="592"/>
      <c r="DV86" s="592"/>
      <c r="DW86" s="592"/>
      <c r="DX86" s="592"/>
      <c r="DY86" s="592"/>
      <c r="DZ86" s="592"/>
      <c r="EA86" s="592"/>
      <c r="EB86" s="592"/>
      <c r="EC86" s="592"/>
      <c r="ED86" s="592"/>
      <c r="EE86" s="592"/>
      <c r="EF86" s="592"/>
      <c r="EG86" s="592"/>
      <c r="EH86" s="592"/>
      <c r="EI86" s="592"/>
      <c r="EJ86" s="592"/>
      <c r="EK86" s="592"/>
      <c r="EL86" s="592"/>
      <c r="EM86" s="592"/>
      <c r="EN86" s="592"/>
      <c r="EO86" s="592"/>
      <c r="EP86" s="592"/>
      <c r="EQ86" s="592"/>
      <c r="ER86" s="592"/>
      <c r="ES86" s="592"/>
      <c r="ET86" s="592"/>
      <c r="EU86" s="592"/>
      <c r="EV86" s="592"/>
      <c r="EW86" s="592"/>
      <c r="EX86" s="592"/>
      <c r="EY86" s="592"/>
      <c r="EZ86" s="592"/>
      <c r="FA86" s="592"/>
      <c r="FB86" s="592"/>
      <c r="FC86" s="592"/>
      <c r="FD86" s="592"/>
      <c r="FE86" s="592"/>
      <c r="FF86" s="592"/>
      <c r="FG86" s="592"/>
      <c r="FH86" s="592"/>
      <c r="FI86" s="592"/>
      <c r="FJ86" s="592"/>
      <c r="FK86" s="592"/>
      <c r="FL86" s="592"/>
      <c r="FM86" s="592"/>
      <c r="FN86" s="592"/>
      <c r="FO86" s="592"/>
      <c r="FP86" s="592"/>
      <c r="FQ86" s="592"/>
      <c r="FR86" s="592"/>
      <c r="FS86" s="592"/>
      <c r="FT86" s="592"/>
      <c r="FU86" s="592"/>
      <c r="FV86" s="592"/>
      <c r="FW86" s="592"/>
      <c r="FX86" s="592"/>
      <c r="FY86" s="592"/>
      <c r="FZ86" s="592"/>
      <c r="GA86" s="592"/>
      <c r="GB86" s="592"/>
      <c r="GC86" s="592"/>
      <c r="GD86" s="592"/>
      <c r="GE86" s="592"/>
      <c r="GF86" s="592"/>
      <c r="GG86" s="592"/>
      <c r="GH86" s="592"/>
      <c r="GI86" s="592"/>
      <c r="GJ86" s="592"/>
      <c r="GK86" s="592"/>
      <c r="GL86" s="592"/>
      <c r="GM86" s="592"/>
      <c r="GN86" s="592"/>
      <c r="GO86" s="592"/>
      <c r="GP86" s="592"/>
      <c r="GQ86" s="592"/>
      <c r="GR86" s="592"/>
      <c r="GS86" s="592"/>
      <c r="GT86" s="592"/>
      <c r="GU86" s="592"/>
      <c r="GV86" s="592"/>
      <c r="GW86" s="592"/>
      <c r="GX86" s="592"/>
      <c r="GY86" s="592"/>
      <c r="GZ86" s="592"/>
      <c r="HA86" s="592"/>
      <c r="HB86" s="592"/>
      <c r="HC86" s="592"/>
      <c r="HD86" s="592"/>
      <c r="HE86" s="592"/>
      <c r="HF86" s="592"/>
      <c r="HG86" s="592"/>
      <c r="HH86" s="592"/>
      <c r="HI86" s="592"/>
      <c r="HJ86" s="592"/>
      <c r="HK86" s="592"/>
      <c r="HL86" s="592"/>
      <c r="HM86" s="592"/>
      <c r="HN86" s="592"/>
      <c r="HO86" s="592"/>
      <c r="HP86" s="592"/>
      <c r="HQ86" s="592"/>
      <c r="HR86" s="592"/>
      <c r="HS86" s="592"/>
      <c r="HT86" s="592"/>
      <c r="HU86" s="592"/>
      <c r="HV86" s="592"/>
      <c r="HW86" s="592"/>
      <c r="HX86" s="592"/>
      <c r="HY86" s="592"/>
      <c r="HZ86" s="592"/>
      <c r="IA86" s="592"/>
      <c r="IB86" s="592"/>
      <c r="IC86" s="592"/>
      <c r="ID86" s="592"/>
      <c r="IE86" s="592"/>
      <c r="IF86" s="592"/>
      <c r="IG86" s="592"/>
      <c r="IH86" s="592"/>
      <c r="II86" s="592"/>
      <c r="IJ86" s="592"/>
      <c r="IK86" s="592"/>
      <c r="IL86" s="592"/>
      <c r="IM86" s="592"/>
      <c r="IN86" s="592"/>
      <c r="IO86" s="592"/>
      <c r="IP86" s="592"/>
      <c r="IQ86" s="592"/>
      <c r="IR86" s="592"/>
      <c r="IS86" s="592"/>
      <c r="IT86" s="592"/>
      <c r="IU86" s="592"/>
      <c r="IV86" s="592"/>
    </row>
    <row r="87" spans="1:256" s="593" customFormat="1" ht="24">
      <c r="A87" s="623" t="s">
        <v>1853</v>
      </c>
      <c r="B87" s="624" t="s">
        <v>1854</v>
      </c>
      <c r="C87" s="609">
        <v>474</v>
      </c>
      <c r="D87" s="628">
        <v>400</v>
      </c>
      <c r="E87" s="609">
        <v>137</v>
      </c>
      <c r="F87" s="628">
        <v>200</v>
      </c>
      <c r="G87" s="611">
        <f t="shared" si="0"/>
        <v>611</v>
      </c>
      <c r="H87" s="612">
        <f t="shared" si="0"/>
        <v>600</v>
      </c>
      <c r="I87" s="592"/>
      <c r="J87" s="592"/>
      <c r="K87" s="592"/>
      <c r="L87" s="592"/>
      <c r="M87" s="592"/>
      <c r="N87" s="592"/>
      <c r="O87" s="592"/>
      <c r="P87" s="592"/>
      <c r="Q87" s="592"/>
      <c r="R87" s="592"/>
      <c r="S87" s="592"/>
      <c r="T87" s="592"/>
      <c r="U87" s="592"/>
      <c r="V87" s="592"/>
      <c r="W87" s="592"/>
      <c r="X87" s="592"/>
      <c r="Y87" s="592"/>
      <c r="Z87" s="592"/>
      <c r="AA87" s="592"/>
      <c r="AB87" s="592"/>
      <c r="AC87" s="592"/>
      <c r="AD87" s="592"/>
      <c r="AE87" s="592"/>
      <c r="AF87" s="592"/>
      <c r="AG87" s="592"/>
      <c r="AH87" s="592"/>
      <c r="AI87" s="592"/>
      <c r="AJ87" s="592"/>
      <c r="AK87" s="592"/>
      <c r="AL87" s="592"/>
      <c r="AM87" s="592"/>
      <c r="AN87" s="592"/>
      <c r="AO87" s="592"/>
      <c r="AP87" s="592"/>
      <c r="AQ87" s="592"/>
      <c r="AR87" s="592"/>
      <c r="AS87" s="592"/>
      <c r="AT87" s="592"/>
      <c r="AU87" s="592"/>
      <c r="AV87" s="592"/>
      <c r="AW87" s="592"/>
      <c r="AX87" s="592"/>
      <c r="AY87" s="592"/>
      <c r="AZ87" s="592"/>
      <c r="BA87" s="592"/>
      <c r="BB87" s="592"/>
      <c r="BC87" s="592"/>
      <c r="BD87" s="592"/>
      <c r="BE87" s="592"/>
      <c r="BF87" s="592"/>
      <c r="BG87" s="592"/>
      <c r="BH87" s="592"/>
      <c r="BI87" s="592"/>
      <c r="BJ87" s="592"/>
      <c r="BK87" s="592"/>
      <c r="BL87" s="592"/>
      <c r="BM87" s="592"/>
      <c r="BN87" s="592"/>
      <c r="BO87" s="592"/>
      <c r="BP87" s="592"/>
      <c r="BQ87" s="592"/>
      <c r="BR87" s="592"/>
      <c r="BS87" s="592"/>
      <c r="BT87" s="592"/>
      <c r="BU87" s="592"/>
      <c r="BV87" s="592"/>
      <c r="BW87" s="592"/>
      <c r="BX87" s="592"/>
      <c r="BY87" s="592"/>
      <c r="BZ87" s="592"/>
      <c r="CA87" s="592"/>
      <c r="CB87" s="592"/>
      <c r="CC87" s="592"/>
      <c r="CD87" s="592"/>
      <c r="CE87" s="592"/>
      <c r="CF87" s="592"/>
      <c r="CG87" s="592"/>
      <c r="CH87" s="592"/>
      <c r="CI87" s="592"/>
      <c r="CJ87" s="592"/>
      <c r="CK87" s="592"/>
      <c r="CL87" s="592"/>
      <c r="CM87" s="592"/>
      <c r="CN87" s="592"/>
      <c r="CO87" s="592"/>
      <c r="CP87" s="592"/>
      <c r="CQ87" s="592"/>
      <c r="CR87" s="592"/>
      <c r="CS87" s="592"/>
      <c r="CT87" s="592"/>
      <c r="CU87" s="592"/>
      <c r="CV87" s="592"/>
      <c r="CW87" s="592"/>
      <c r="CX87" s="592"/>
      <c r="CY87" s="592"/>
      <c r="CZ87" s="592"/>
      <c r="DA87" s="592"/>
      <c r="DB87" s="592"/>
      <c r="DC87" s="592"/>
      <c r="DD87" s="592"/>
      <c r="DE87" s="592"/>
      <c r="DF87" s="592"/>
      <c r="DG87" s="592"/>
      <c r="DH87" s="592"/>
      <c r="DI87" s="592"/>
      <c r="DJ87" s="592"/>
      <c r="DK87" s="592"/>
      <c r="DL87" s="592"/>
      <c r="DM87" s="592"/>
      <c r="DN87" s="592"/>
      <c r="DO87" s="592"/>
      <c r="DP87" s="592"/>
      <c r="DQ87" s="592"/>
      <c r="DR87" s="592"/>
      <c r="DS87" s="592"/>
      <c r="DT87" s="592"/>
      <c r="DU87" s="592"/>
      <c r="DV87" s="592"/>
      <c r="DW87" s="592"/>
      <c r="DX87" s="592"/>
      <c r="DY87" s="592"/>
      <c r="DZ87" s="592"/>
      <c r="EA87" s="592"/>
      <c r="EB87" s="592"/>
      <c r="EC87" s="592"/>
      <c r="ED87" s="592"/>
      <c r="EE87" s="592"/>
      <c r="EF87" s="592"/>
      <c r="EG87" s="592"/>
      <c r="EH87" s="592"/>
      <c r="EI87" s="592"/>
      <c r="EJ87" s="592"/>
      <c r="EK87" s="592"/>
      <c r="EL87" s="592"/>
      <c r="EM87" s="592"/>
      <c r="EN87" s="592"/>
      <c r="EO87" s="592"/>
      <c r="EP87" s="592"/>
      <c r="EQ87" s="592"/>
      <c r="ER87" s="592"/>
      <c r="ES87" s="592"/>
      <c r="ET87" s="592"/>
      <c r="EU87" s="592"/>
      <c r="EV87" s="592"/>
      <c r="EW87" s="592"/>
      <c r="EX87" s="592"/>
      <c r="EY87" s="592"/>
      <c r="EZ87" s="592"/>
      <c r="FA87" s="592"/>
      <c r="FB87" s="592"/>
      <c r="FC87" s="592"/>
      <c r="FD87" s="592"/>
      <c r="FE87" s="592"/>
      <c r="FF87" s="592"/>
      <c r="FG87" s="592"/>
      <c r="FH87" s="592"/>
      <c r="FI87" s="592"/>
      <c r="FJ87" s="592"/>
      <c r="FK87" s="592"/>
      <c r="FL87" s="592"/>
      <c r="FM87" s="592"/>
      <c r="FN87" s="592"/>
      <c r="FO87" s="592"/>
      <c r="FP87" s="592"/>
      <c r="FQ87" s="592"/>
      <c r="FR87" s="592"/>
      <c r="FS87" s="592"/>
      <c r="FT87" s="592"/>
      <c r="FU87" s="592"/>
      <c r="FV87" s="592"/>
      <c r="FW87" s="592"/>
      <c r="FX87" s="592"/>
      <c r="FY87" s="592"/>
      <c r="FZ87" s="592"/>
      <c r="GA87" s="592"/>
      <c r="GB87" s="592"/>
      <c r="GC87" s="592"/>
      <c r="GD87" s="592"/>
      <c r="GE87" s="592"/>
      <c r="GF87" s="592"/>
      <c r="GG87" s="592"/>
      <c r="GH87" s="592"/>
      <c r="GI87" s="592"/>
      <c r="GJ87" s="592"/>
      <c r="GK87" s="592"/>
      <c r="GL87" s="592"/>
      <c r="GM87" s="592"/>
      <c r="GN87" s="592"/>
      <c r="GO87" s="592"/>
      <c r="GP87" s="592"/>
      <c r="GQ87" s="592"/>
      <c r="GR87" s="592"/>
      <c r="GS87" s="592"/>
      <c r="GT87" s="592"/>
      <c r="GU87" s="592"/>
      <c r="GV87" s="592"/>
      <c r="GW87" s="592"/>
      <c r="GX87" s="592"/>
      <c r="GY87" s="592"/>
      <c r="GZ87" s="592"/>
      <c r="HA87" s="592"/>
      <c r="HB87" s="592"/>
      <c r="HC87" s="592"/>
      <c r="HD87" s="592"/>
      <c r="HE87" s="592"/>
      <c r="HF87" s="592"/>
      <c r="HG87" s="592"/>
      <c r="HH87" s="592"/>
      <c r="HI87" s="592"/>
      <c r="HJ87" s="592"/>
      <c r="HK87" s="592"/>
      <c r="HL87" s="592"/>
      <c r="HM87" s="592"/>
      <c r="HN87" s="592"/>
      <c r="HO87" s="592"/>
      <c r="HP87" s="592"/>
      <c r="HQ87" s="592"/>
      <c r="HR87" s="592"/>
      <c r="HS87" s="592"/>
      <c r="HT87" s="592"/>
      <c r="HU87" s="592"/>
      <c r="HV87" s="592"/>
      <c r="HW87" s="592"/>
      <c r="HX87" s="592"/>
      <c r="HY87" s="592"/>
      <c r="HZ87" s="592"/>
      <c r="IA87" s="592"/>
      <c r="IB87" s="592"/>
      <c r="IC87" s="592"/>
      <c r="ID87" s="592"/>
      <c r="IE87" s="592"/>
      <c r="IF87" s="592"/>
      <c r="IG87" s="592"/>
      <c r="IH87" s="592"/>
      <c r="II87" s="592"/>
      <c r="IJ87" s="592"/>
      <c r="IK87" s="592"/>
      <c r="IL87" s="592"/>
      <c r="IM87" s="592"/>
      <c r="IN87" s="592"/>
      <c r="IO87" s="592"/>
      <c r="IP87" s="592"/>
      <c r="IQ87" s="592"/>
      <c r="IR87" s="592"/>
      <c r="IS87" s="592"/>
      <c r="IT87" s="592"/>
      <c r="IU87" s="592"/>
      <c r="IV87" s="592"/>
    </row>
    <row r="88" spans="1:256" s="593" customFormat="1" ht="24">
      <c r="A88" s="623" t="s">
        <v>1855</v>
      </c>
      <c r="B88" s="624" t="s">
        <v>1856</v>
      </c>
      <c r="C88" s="609">
        <v>445</v>
      </c>
      <c r="D88" s="628">
        <v>450</v>
      </c>
      <c r="E88" s="609">
        <v>39</v>
      </c>
      <c r="F88" s="628">
        <v>50</v>
      </c>
      <c r="G88" s="611">
        <f t="shared" si="0"/>
        <v>484</v>
      </c>
      <c r="H88" s="612">
        <f t="shared" si="0"/>
        <v>500</v>
      </c>
      <c r="I88" s="592"/>
      <c r="J88" s="592"/>
      <c r="K88" s="592"/>
      <c r="L88" s="592"/>
      <c r="M88" s="592"/>
      <c r="N88" s="592"/>
      <c r="O88" s="592"/>
      <c r="P88" s="592"/>
      <c r="Q88" s="592"/>
      <c r="R88" s="592"/>
      <c r="S88" s="592"/>
      <c r="T88" s="592"/>
      <c r="U88" s="592"/>
      <c r="V88" s="592"/>
      <c r="W88" s="592"/>
      <c r="X88" s="592"/>
      <c r="Y88" s="592"/>
      <c r="Z88" s="592"/>
      <c r="AA88" s="592"/>
      <c r="AB88" s="592"/>
      <c r="AC88" s="592"/>
      <c r="AD88" s="592"/>
      <c r="AE88" s="592"/>
      <c r="AF88" s="592"/>
      <c r="AG88" s="592"/>
      <c r="AH88" s="592"/>
      <c r="AI88" s="592"/>
      <c r="AJ88" s="592"/>
      <c r="AK88" s="592"/>
      <c r="AL88" s="592"/>
      <c r="AM88" s="592"/>
      <c r="AN88" s="592"/>
      <c r="AO88" s="592"/>
      <c r="AP88" s="592"/>
      <c r="AQ88" s="592"/>
      <c r="AR88" s="592"/>
      <c r="AS88" s="592"/>
      <c r="AT88" s="592"/>
      <c r="AU88" s="592"/>
      <c r="AV88" s="592"/>
      <c r="AW88" s="592"/>
      <c r="AX88" s="592"/>
      <c r="AY88" s="592"/>
      <c r="AZ88" s="592"/>
      <c r="BA88" s="592"/>
      <c r="BB88" s="592"/>
      <c r="BC88" s="592"/>
      <c r="BD88" s="592"/>
      <c r="BE88" s="592"/>
      <c r="BF88" s="592"/>
      <c r="BG88" s="592"/>
      <c r="BH88" s="592"/>
      <c r="BI88" s="592"/>
      <c r="BJ88" s="592"/>
      <c r="BK88" s="592"/>
      <c r="BL88" s="592"/>
      <c r="BM88" s="592"/>
      <c r="BN88" s="592"/>
      <c r="BO88" s="592"/>
      <c r="BP88" s="592"/>
      <c r="BQ88" s="592"/>
      <c r="BR88" s="592"/>
      <c r="BS88" s="592"/>
      <c r="BT88" s="592"/>
      <c r="BU88" s="592"/>
      <c r="BV88" s="592"/>
      <c r="BW88" s="592"/>
      <c r="BX88" s="592"/>
      <c r="BY88" s="592"/>
      <c r="BZ88" s="592"/>
      <c r="CA88" s="592"/>
      <c r="CB88" s="592"/>
      <c r="CC88" s="592"/>
      <c r="CD88" s="592"/>
      <c r="CE88" s="592"/>
      <c r="CF88" s="592"/>
      <c r="CG88" s="592"/>
      <c r="CH88" s="592"/>
      <c r="CI88" s="592"/>
      <c r="CJ88" s="592"/>
      <c r="CK88" s="592"/>
      <c r="CL88" s="592"/>
      <c r="CM88" s="592"/>
      <c r="CN88" s="592"/>
      <c r="CO88" s="592"/>
      <c r="CP88" s="592"/>
      <c r="CQ88" s="592"/>
      <c r="CR88" s="592"/>
      <c r="CS88" s="592"/>
      <c r="CT88" s="592"/>
      <c r="CU88" s="592"/>
      <c r="CV88" s="592"/>
      <c r="CW88" s="592"/>
      <c r="CX88" s="592"/>
      <c r="CY88" s="592"/>
      <c r="CZ88" s="592"/>
      <c r="DA88" s="592"/>
      <c r="DB88" s="592"/>
      <c r="DC88" s="592"/>
      <c r="DD88" s="592"/>
      <c r="DE88" s="592"/>
      <c r="DF88" s="592"/>
      <c r="DG88" s="592"/>
      <c r="DH88" s="592"/>
      <c r="DI88" s="592"/>
      <c r="DJ88" s="592"/>
      <c r="DK88" s="592"/>
      <c r="DL88" s="592"/>
      <c r="DM88" s="592"/>
      <c r="DN88" s="592"/>
      <c r="DO88" s="592"/>
      <c r="DP88" s="592"/>
      <c r="DQ88" s="592"/>
      <c r="DR88" s="592"/>
      <c r="DS88" s="592"/>
      <c r="DT88" s="592"/>
      <c r="DU88" s="592"/>
      <c r="DV88" s="592"/>
      <c r="DW88" s="592"/>
      <c r="DX88" s="592"/>
      <c r="DY88" s="592"/>
      <c r="DZ88" s="592"/>
      <c r="EA88" s="592"/>
      <c r="EB88" s="592"/>
      <c r="EC88" s="592"/>
      <c r="ED88" s="592"/>
      <c r="EE88" s="592"/>
      <c r="EF88" s="592"/>
      <c r="EG88" s="592"/>
      <c r="EH88" s="592"/>
      <c r="EI88" s="592"/>
      <c r="EJ88" s="592"/>
      <c r="EK88" s="592"/>
      <c r="EL88" s="592"/>
      <c r="EM88" s="592"/>
      <c r="EN88" s="592"/>
      <c r="EO88" s="592"/>
      <c r="EP88" s="592"/>
      <c r="EQ88" s="592"/>
      <c r="ER88" s="592"/>
      <c r="ES88" s="592"/>
      <c r="ET88" s="592"/>
      <c r="EU88" s="592"/>
      <c r="EV88" s="592"/>
      <c r="EW88" s="592"/>
      <c r="EX88" s="592"/>
      <c r="EY88" s="592"/>
      <c r="EZ88" s="592"/>
      <c r="FA88" s="592"/>
      <c r="FB88" s="592"/>
      <c r="FC88" s="592"/>
      <c r="FD88" s="592"/>
      <c r="FE88" s="592"/>
      <c r="FF88" s="592"/>
      <c r="FG88" s="592"/>
      <c r="FH88" s="592"/>
      <c r="FI88" s="592"/>
      <c r="FJ88" s="592"/>
      <c r="FK88" s="592"/>
      <c r="FL88" s="592"/>
      <c r="FM88" s="592"/>
      <c r="FN88" s="592"/>
      <c r="FO88" s="592"/>
      <c r="FP88" s="592"/>
      <c r="FQ88" s="592"/>
      <c r="FR88" s="592"/>
      <c r="FS88" s="592"/>
      <c r="FT88" s="592"/>
      <c r="FU88" s="592"/>
      <c r="FV88" s="592"/>
      <c r="FW88" s="592"/>
      <c r="FX88" s="592"/>
      <c r="FY88" s="592"/>
      <c r="FZ88" s="592"/>
      <c r="GA88" s="592"/>
      <c r="GB88" s="592"/>
      <c r="GC88" s="592"/>
      <c r="GD88" s="592"/>
      <c r="GE88" s="592"/>
      <c r="GF88" s="592"/>
      <c r="GG88" s="592"/>
      <c r="GH88" s="592"/>
      <c r="GI88" s="592"/>
      <c r="GJ88" s="592"/>
      <c r="GK88" s="592"/>
      <c r="GL88" s="592"/>
      <c r="GM88" s="592"/>
      <c r="GN88" s="592"/>
      <c r="GO88" s="592"/>
      <c r="GP88" s="592"/>
      <c r="GQ88" s="592"/>
      <c r="GR88" s="592"/>
      <c r="GS88" s="592"/>
      <c r="GT88" s="592"/>
      <c r="GU88" s="592"/>
      <c r="GV88" s="592"/>
      <c r="GW88" s="592"/>
      <c r="GX88" s="592"/>
      <c r="GY88" s="592"/>
      <c r="GZ88" s="592"/>
      <c r="HA88" s="592"/>
      <c r="HB88" s="592"/>
      <c r="HC88" s="592"/>
      <c r="HD88" s="592"/>
      <c r="HE88" s="592"/>
      <c r="HF88" s="592"/>
      <c r="HG88" s="592"/>
      <c r="HH88" s="592"/>
      <c r="HI88" s="592"/>
      <c r="HJ88" s="592"/>
      <c r="HK88" s="592"/>
      <c r="HL88" s="592"/>
      <c r="HM88" s="592"/>
      <c r="HN88" s="592"/>
      <c r="HO88" s="592"/>
      <c r="HP88" s="592"/>
      <c r="HQ88" s="592"/>
      <c r="HR88" s="592"/>
      <c r="HS88" s="592"/>
      <c r="HT88" s="592"/>
      <c r="HU88" s="592"/>
      <c r="HV88" s="592"/>
      <c r="HW88" s="592"/>
      <c r="HX88" s="592"/>
      <c r="HY88" s="592"/>
      <c r="HZ88" s="592"/>
      <c r="IA88" s="592"/>
      <c r="IB88" s="592"/>
      <c r="IC88" s="592"/>
      <c r="ID88" s="592"/>
      <c r="IE88" s="592"/>
      <c r="IF88" s="592"/>
      <c r="IG88" s="592"/>
      <c r="IH88" s="592"/>
      <c r="II88" s="592"/>
      <c r="IJ88" s="592"/>
      <c r="IK88" s="592"/>
      <c r="IL88" s="592"/>
      <c r="IM88" s="592"/>
      <c r="IN88" s="592"/>
      <c r="IO88" s="592"/>
      <c r="IP88" s="592"/>
      <c r="IQ88" s="592"/>
      <c r="IR88" s="592"/>
      <c r="IS88" s="592"/>
      <c r="IT88" s="592"/>
      <c r="IU88" s="592"/>
      <c r="IV88" s="592"/>
    </row>
    <row r="89" spans="1:256" s="593" customFormat="1" ht="24">
      <c r="A89" s="623" t="s">
        <v>1857</v>
      </c>
      <c r="B89" s="624" t="s">
        <v>1858</v>
      </c>
      <c r="C89" s="609">
        <v>434</v>
      </c>
      <c r="D89" s="628">
        <v>450</v>
      </c>
      <c r="E89" s="609">
        <v>38</v>
      </c>
      <c r="F89" s="628">
        <v>50</v>
      </c>
      <c r="G89" s="611">
        <f t="shared" si="0"/>
        <v>472</v>
      </c>
      <c r="H89" s="612">
        <f t="shared" si="0"/>
        <v>500</v>
      </c>
      <c r="I89" s="592"/>
      <c r="J89" s="592"/>
      <c r="K89" s="592"/>
      <c r="L89" s="592"/>
      <c r="M89" s="592"/>
      <c r="N89" s="592"/>
      <c r="O89" s="592"/>
      <c r="P89" s="592"/>
      <c r="Q89" s="592"/>
      <c r="R89" s="592"/>
      <c r="S89" s="592"/>
      <c r="T89" s="592"/>
      <c r="U89" s="592"/>
      <c r="V89" s="592"/>
      <c r="W89" s="592"/>
      <c r="X89" s="592"/>
      <c r="Y89" s="592"/>
      <c r="Z89" s="592"/>
      <c r="AA89" s="592"/>
      <c r="AB89" s="592"/>
      <c r="AC89" s="592"/>
      <c r="AD89" s="592"/>
      <c r="AE89" s="592"/>
      <c r="AF89" s="592"/>
      <c r="AG89" s="592"/>
      <c r="AH89" s="592"/>
      <c r="AI89" s="592"/>
      <c r="AJ89" s="592"/>
      <c r="AK89" s="592"/>
      <c r="AL89" s="592"/>
      <c r="AM89" s="592"/>
      <c r="AN89" s="592"/>
      <c r="AO89" s="592"/>
      <c r="AP89" s="592"/>
      <c r="AQ89" s="592"/>
      <c r="AR89" s="592"/>
      <c r="AS89" s="592"/>
      <c r="AT89" s="592"/>
      <c r="AU89" s="592"/>
      <c r="AV89" s="592"/>
      <c r="AW89" s="592"/>
      <c r="AX89" s="592"/>
      <c r="AY89" s="592"/>
      <c r="AZ89" s="592"/>
      <c r="BA89" s="592"/>
      <c r="BB89" s="592"/>
      <c r="BC89" s="592"/>
      <c r="BD89" s="592"/>
      <c r="BE89" s="592"/>
      <c r="BF89" s="592"/>
      <c r="BG89" s="592"/>
      <c r="BH89" s="592"/>
      <c r="BI89" s="592"/>
      <c r="BJ89" s="592"/>
      <c r="BK89" s="592"/>
      <c r="BL89" s="592"/>
      <c r="BM89" s="592"/>
      <c r="BN89" s="592"/>
      <c r="BO89" s="592"/>
      <c r="BP89" s="592"/>
      <c r="BQ89" s="592"/>
      <c r="BR89" s="592"/>
      <c r="BS89" s="592"/>
      <c r="BT89" s="592"/>
      <c r="BU89" s="592"/>
      <c r="BV89" s="592"/>
      <c r="BW89" s="592"/>
      <c r="BX89" s="592"/>
      <c r="BY89" s="592"/>
      <c r="BZ89" s="592"/>
      <c r="CA89" s="592"/>
      <c r="CB89" s="592"/>
      <c r="CC89" s="592"/>
      <c r="CD89" s="592"/>
      <c r="CE89" s="592"/>
      <c r="CF89" s="592"/>
      <c r="CG89" s="592"/>
      <c r="CH89" s="592"/>
      <c r="CI89" s="592"/>
      <c r="CJ89" s="592"/>
      <c r="CK89" s="592"/>
      <c r="CL89" s="592"/>
      <c r="CM89" s="592"/>
      <c r="CN89" s="592"/>
      <c r="CO89" s="592"/>
      <c r="CP89" s="592"/>
      <c r="CQ89" s="592"/>
      <c r="CR89" s="592"/>
      <c r="CS89" s="592"/>
      <c r="CT89" s="592"/>
      <c r="CU89" s="592"/>
      <c r="CV89" s="592"/>
      <c r="CW89" s="592"/>
      <c r="CX89" s="592"/>
      <c r="CY89" s="592"/>
      <c r="CZ89" s="592"/>
      <c r="DA89" s="592"/>
      <c r="DB89" s="592"/>
      <c r="DC89" s="592"/>
      <c r="DD89" s="592"/>
      <c r="DE89" s="592"/>
      <c r="DF89" s="592"/>
      <c r="DG89" s="592"/>
      <c r="DH89" s="592"/>
      <c r="DI89" s="592"/>
      <c r="DJ89" s="592"/>
      <c r="DK89" s="592"/>
      <c r="DL89" s="592"/>
      <c r="DM89" s="592"/>
      <c r="DN89" s="592"/>
      <c r="DO89" s="592"/>
      <c r="DP89" s="592"/>
      <c r="DQ89" s="592"/>
      <c r="DR89" s="592"/>
      <c r="DS89" s="592"/>
      <c r="DT89" s="592"/>
      <c r="DU89" s="592"/>
      <c r="DV89" s="592"/>
      <c r="DW89" s="592"/>
      <c r="DX89" s="592"/>
      <c r="DY89" s="592"/>
      <c r="DZ89" s="592"/>
      <c r="EA89" s="592"/>
      <c r="EB89" s="592"/>
      <c r="EC89" s="592"/>
      <c r="ED89" s="592"/>
      <c r="EE89" s="592"/>
      <c r="EF89" s="592"/>
      <c r="EG89" s="592"/>
      <c r="EH89" s="592"/>
      <c r="EI89" s="592"/>
      <c r="EJ89" s="592"/>
      <c r="EK89" s="592"/>
      <c r="EL89" s="592"/>
      <c r="EM89" s="592"/>
      <c r="EN89" s="592"/>
      <c r="EO89" s="592"/>
      <c r="EP89" s="592"/>
      <c r="EQ89" s="592"/>
      <c r="ER89" s="592"/>
      <c r="ES89" s="592"/>
      <c r="ET89" s="592"/>
      <c r="EU89" s="592"/>
      <c r="EV89" s="592"/>
      <c r="EW89" s="592"/>
      <c r="EX89" s="592"/>
      <c r="EY89" s="592"/>
      <c r="EZ89" s="592"/>
      <c r="FA89" s="592"/>
      <c r="FB89" s="592"/>
      <c r="FC89" s="592"/>
      <c r="FD89" s="592"/>
      <c r="FE89" s="592"/>
      <c r="FF89" s="592"/>
      <c r="FG89" s="592"/>
      <c r="FH89" s="592"/>
      <c r="FI89" s="592"/>
      <c r="FJ89" s="592"/>
      <c r="FK89" s="592"/>
      <c r="FL89" s="592"/>
      <c r="FM89" s="592"/>
      <c r="FN89" s="592"/>
      <c r="FO89" s="592"/>
      <c r="FP89" s="592"/>
      <c r="FQ89" s="592"/>
      <c r="FR89" s="592"/>
      <c r="FS89" s="592"/>
      <c r="FT89" s="592"/>
      <c r="FU89" s="592"/>
      <c r="FV89" s="592"/>
      <c r="FW89" s="592"/>
      <c r="FX89" s="592"/>
      <c r="FY89" s="592"/>
      <c r="FZ89" s="592"/>
      <c r="GA89" s="592"/>
      <c r="GB89" s="592"/>
      <c r="GC89" s="592"/>
      <c r="GD89" s="592"/>
      <c r="GE89" s="592"/>
      <c r="GF89" s="592"/>
      <c r="GG89" s="592"/>
      <c r="GH89" s="592"/>
      <c r="GI89" s="592"/>
      <c r="GJ89" s="592"/>
      <c r="GK89" s="592"/>
      <c r="GL89" s="592"/>
      <c r="GM89" s="592"/>
      <c r="GN89" s="592"/>
      <c r="GO89" s="592"/>
      <c r="GP89" s="592"/>
      <c r="GQ89" s="592"/>
      <c r="GR89" s="592"/>
      <c r="GS89" s="592"/>
      <c r="GT89" s="592"/>
      <c r="GU89" s="592"/>
      <c r="GV89" s="592"/>
      <c r="GW89" s="592"/>
      <c r="GX89" s="592"/>
      <c r="GY89" s="592"/>
      <c r="GZ89" s="592"/>
      <c r="HA89" s="592"/>
      <c r="HB89" s="592"/>
      <c r="HC89" s="592"/>
      <c r="HD89" s="592"/>
      <c r="HE89" s="592"/>
      <c r="HF89" s="592"/>
      <c r="HG89" s="592"/>
      <c r="HH89" s="592"/>
      <c r="HI89" s="592"/>
      <c r="HJ89" s="592"/>
      <c r="HK89" s="592"/>
      <c r="HL89" s="592"/>
      <c r="HM89" s="592"/>
      <c r="HN89" s="592"/>
      <c r="HO89" s="592"/>
      <c r="HP89" s="592"/>
      <c r="HQ89" s="592"/>
      <c r="HR89" s="592"/>
      <c r="HS89" s="592"/>
      <c r="HT89" s="592"/>
      <c r="HU89" s="592"/>
      <c r="HV89" s="592"/>
      <c r="HW89" s="592"/>
      <c r="HX89" s="592"/>
      <c r="HY89" s="592"/>
      <c r="HZ89" s="592"/>
      <c r="IA89" s="592"/>
      <c r="IB89" s="592"/>
      <c r="IC89" s="592"/>
      <c r="ID89" s="592"/>
      <c r="IE89" s="592"/>
      <c r="IF89" s="592"/>
      <c r="IG89" s="592"/>
      <c r="IH89" s="592"/>
      <c r="II89" s="592"/>
      <c r="IJ89" s="592"/>
      <c r="IK89" s="592"/>
      <c r="IL89" s="592"/>
      <c r="IM89" s="592"/>
      <c r="IN89" s="592"/>
      <c r="IO89" s="592"/>
      <c r="IP89" s="592"/>
      <c r="IQ89" s="592"/>
      <c r="IR89" s="592"/>
      <c r="IS89" s="592"/>
      <c r="IT89" s="592"/>
      <c r="IU89" s="592"/>
      <c r="IV89" s="592"/>
    </row>
    <row r="90" spans="1:256" s="593" customFormat="1" ht="24">
      <c r="A90" s="623" t="s">
        <v>1859</v>
      </c>
      <c r="B90" s="624" t="s">
        <v>1860</v>
      </c>
      <c r="C90" s="609">
        <v>535</v>
      </c>
      <c r="D90" s="628">
        <v>650</v>
      </c>
      <c r="E90" s="609">
        <v>92</v>
      </c>
      <c r="F90" s="628">
        <v>50</v>
      </c>
      <c r="G90" s="611">
        <f t="shared" si="0"/>
        <v>627</v>
      </c>
      <c r="H90" s="612">
        <f t="shared" si="0"/>
        <v>700</v>
      </c>
      <c r="I90" s="592"/>
      <c r="J90" s="592"/>
      <c r="K90" s="592"/>
      <c r="L90" s="592"/>
      <c r="M90" s="592"/>
      <c r="N90" s="592"/>
      <c r="O90" s="592"/>
      <c r="P90" s="592"/>
      <c r="Q90" s="592"/>
      <c r="R90" s="592"/>
      <c r="S90" s="592"/>
      <c r="T90" s="592"/>
      <c r="U90" s="592"/>
      <c r="V90" s="592"/>
      <c r="W90" s="592"/>
      <c r="X90" s="592"/>
      <c r="Y90" s="592"/>
      <c r="Z90" s="592"/>
      <c r="AA90" s="592"/>
      <c r="AB90" s="592"/>
      <c r="AC90" s="592"/>
      <c r="AD90" s="592"/>
      <c r="AE90" s="592"/>
      <c r="AF90" s="592"/>
      <c r="AG90" s="592"/>
      <c r="AH90" s="592"/>
      <c r="AI90" s="592"/>
      <c r="AJ90" s="592"/>
      <c r="AK90" s="592"/>
      <c r="AL90" s="592"/>
      <c r="AM90" s="592"/>
      <c r="AN90" s="592"/>
      <c r="AO90" s="592"/>
      <c r="AP90" s="592"/>
      <c r="AQ90" s="592"/>
      <c r="AR90" s="592"/>
      <c r="AS90" s="592"/>
      <c r="AT90" s="592"/>
      <c r="AU90" s="592"/>
      <c r="AV90" s="592"/>
      <c r="AW90" s="592"/>
      <c r="AX90" s="592"/>
      <c r="AY90" s="592"/>
      <c r="AZ90" s="592"/>
      <c r="BA90" s="592"/>
      <c r="BB90" s="592"/>
      <c r="BC90" s="592"/>
      <c r="BD90" s="592"/>
      <c r="BE90" s="592"/>
      <c r="BF90" s="592"/>
      <c r="BG90" s="592"/>
      <c r="BH90" s="592"/>
      <c r="BI90" s="592"/>
      <c r="BJ90" s="592"/>
      <c r="BK90" s="592"/>
      <c r="BL90" s="592"/>
      <c r="BM90" s="592"/>
      <c r="BN90" s="592"/>
      <c r="BO90" s="592"/>
      <c r="BP90" s="592"/>
      <c r="BQ90" s="592"/>
      <c r="BR90" s="592"/>
      <c r="BS90" s="592"/>
      <c r="BT90" s="592"/>
      <c r="BU90" s="592"/>
      <c r="BV90" s="592"/>
      <c r="BW90" s="592"/>
      <c r="BX90" s="592"/>
      <c r="BY90" s="592"/>
      <c r="BZ90" s="592"/>
      <c r="CA90" s="592"/>
      <c r="CB90" s="592"/>
      <c r="CC90" s="592"/>
      <c r="CD90" s="592"/>
      <c r="CE90" s="592"/>
      <c r="CF90" s="592"/>
      <c r="CG90" s="592"/>
      <c r="CH90" s="592"/>
      <c r="CI90" s="592"/>
      <c r="CJ90" s="592"/>
      <c r="CK90" s="592"/>
      <c r="CL90" s="592"/>
      <c r="CM90" s="592"/>
      <c r="CN90" s="592"/>
      <c r="CO90" s="592"/>
      <c r="CP90" s="592"/>
      <c r="CQ90" s="592"/>
      <c r="CR90" s="592"/>
      <c r="CS90" s="592"/>
      <c r="CT90" s="592"/>
      <c r="CU90" s="592"/>
      <c r="CV90" s="592"/>
      <c r="CW90" s="592"/>
      <c r="CX90" s="592"/>
      <c r="CY90" s="592"/>
      <c r="CZ90" s="592"/>
      <c r="DA90" s="592"/>
      <c r="DB90" s="592"/>
      <c r="DC90" s="592"/>
      <c r="DD90" s="592"/>
      <c r="DE90" s="592"/>
      <c r="DF90" s="592"/>
      <c r="DG90" s="592"/>
      <c r="DH90" s="592"/>
      <c r="DI90" s="592"/>
      <c r="DJ90" s="592"/>
      <c r="DK90" s="592"/>
      <c r="DL90" s="592"/>
      <c r="DM90" s="592"/>
      <c r="DN90" s="592"/>
      <c r="DO90" s="592"/>
      <c r="DP90" s="592"/>
      <c r="DQ90" s="592"/>
      <c r="DR90" s="592"/>
      <c r="DS90" s="592"/>
      <c r="DT90" s="592"/>
      <c r="DU90" s="592"/>
      <c r="DV90" s="592"/>
      <c r="DW90" s="592"/>
      <c r="DX90" s="592"/>
      <c r="DY90" s="592"/>
      <c r="DZ90" s="592"/>
      <c r="EA90" s="592"/>
      <c r="EB90" s="592"/>
      <c r="EC90" s="592"/>
      <c r="ED90" s="592"/>
      <c r="EE90" s="592"/>
      <c r="EF90" s="592"/>
      <c r="EG90" s="592"/>
      <c r="EH90" s="592"/>
      <c r="EI90" s="592"/>
      <c r="EJ90" s="592"/>
      <c r="EK90" s="592"/>
      <c r="EL90" s="592"/>
      <c r="EM90" s="592"/>
      <c r="EN90" s="592"/>
      <c r="EO90" s="592"/>
      <c r="EP90" s="592"/>
      <c r="EQ90" s="592"/>
      <c r="ER90" s="592"/>
      <c r="ES90" s="592"/>
      <c r="ET90" s="592"/>
      <c r="EU90" s="592"/>
      <c r="EV90" s="592"/>
      <c r="EW90" s="592"/>
      <c r="EX90" s="592"/>
      <c r="EY90" s="592"/>
      <c r="EZ90" s="592"/>
      <c r="FA90" s="592"/>
      <c r="FB90" s="592"/>
      <c r="FC90" s="592"/>
      <c r="FD90" s="592"/>
      <c r="FE90" s="592"/>
      <c r="FF90" s="592"/>
      <c r="FG90" s="592"/>
      <c r="FH90" s="592"/>
      <c r="FI90" s="592"/>
      <c r="FJ90" s="592"/>
      <c r="FK90" s="592"/>
      <c r="FL90" s="592"/>
      <c r="FM90" s="592"/>
      <c r="FN90" s="592"/>
      <c r="FO90" s="592"/>
      <c r="FP90" s="592"/>
      <c r="FQ90" s="592"/>
      <c r="FR90" s="592"/>
      <c r="FS90" s="592"/>
      <c r="FT90" s="592"/>
      <c r="FU90" s="592"/>
      <c r="FV90" s="592"/>
      <c r="FW90" s="592"/>
      <c r="FX90" s="592"/>
      <c r="FY90" s="592"/>
      <c r="FZ90" s="592"/>
      <c r="GA90" s="592"/>
      <c r="GB90" s="592"/>
      <c r="GC90" s="592"/>
      <c r="GD90" s="592"/>
      <c r="GE90" s="592"/>
      <c r="GF90" s="592"/>
      <c r="GG90" s="592"/>
      <c r="GH90" s="592"/>
      <c r="GI90" s="592"/>
      <c r="GJ90" s="592"/>
      <c r="GK90" s="592"/>
      <c r="GL90" s="592"/>
      <c r="GM90" s="592"/>
      <c r="GN90" s="592"/>
      <c r="GO90" s="592"/>
      <c r="GP90" s="592"/>
      <c r="GQ90" s="592"/>
      <c r="GR90" s="592"/>
      <c r="GS90" s="592"/>
      <c r="GT90" s="592"/>
      <c r="GU90" s="592"/>
      <c r="GV90" s="592"/>
      <c r="GW90" s="592"/>
      <c r="GX90" s="592"/>
      <c r="GY90" s="592"/>
      <c r="GZ90" s="592"/>
      <c r="HA90" s="592"/>
      <c r="HB90" s="592"/>
      <c r="HC90" s="592"/>
      <c r="HD90" s="592"/>
      <c r="HE90" s="592"/>
      <c r="HF90" s="592"/>
      <c r="HG90" s="592"/>
      <c r="HH90" s="592"/>
      <c r="HI90" s="592"/>
      <c r="HJ90" s="592"/>
      <c r="HK90" s="592"/>
      <c r="HL90" s="592"/>
      <c r="HM90" s="592"/>
      <c r="HN90" s="592"/>
      <c r="HO90" s="592"/>
      <c r="HP90" s="592"/>
      <c r="HQ90" s="592"/>
      <c r="HR90" s="592"/>
      <c r="HS90" s="592"/>
      <c r="HT90" s="592"/>
      <c r="HU90" s="592"/>
      <c r="HV90" s="592"/>
      <c r="HW90" s="592"/>
      <c r="HX90" s="592"/>
      <c r="HY90" s="592"/>
      <c r="HZ90" s="592"/>
      <c r="IA90" s="592"/>
      <c r="IB90" s="592"/>
      <c r="IC90" s="592"/>
      <c r="ID90" s="592"/>
      <c r="IE90" s="592"/>
      <c r="IF90" s="592"/>
      <c r="IG90" s="592"/>
      <c r="IH90" s="592"/>
      <c r="II90" s="592"/>
      <c r="IJ90" s="592"/>
      <c r="IK90" s="592"/>
      <c r="IL90" s="592"/>
      <c r="IM90" s="592"/>
      <c r="IN90" s="592"/>
      <c r="IO90" s="592"/>
      <c r="IP90" s="592"/>
      <c r="IQ90" s="592"/>
      <c r="IR90" s="592"/>
      <c r="IS90" s="592"/>
      <c r="IT90" s="592"/>
      <c r="IU90" s="592"/>
      <c r="IV90" s="592"/>
    </row>
    <row r="91" spans="1:256" s="593" customFormat="1" ht="24">
      <c r="A91" s="623" t="s">
        <v>1861</v>
      </c>
      <c r="B91" s="624" t="s">
        <v>1862</v>
      </c>
      <c r="C91" s="609">
        <v>435</v>
      </c>
      <c r="D91" s="628">
        <v>450</v>
      </c>
      <c r="E91" s="609">
        <v>38</v>
      </c>
      <c r="F91" s="628">
        <v>50</v>
      </c>
      <c r="G91" s="611">
        <f t="shared" si="0"/>
        <v>473</v>
      </c>
      <c r="H91" s="612">
        <f t="shared" si="0"/>
        <v>500</v>
      </c>
      <c r="I91" s="592"/>
      <c r="J91" s="592"/>
      <c r="K91" s="592"/>
      <c r="L91" s="592"/>
      <c r="M91" s="592"/>
      <c r="N91" s="592"/>
      <c r="O91" s="592"/>
      <c r="P91" s="592"/>
      <c r="Q91" s="592"/>
      <c r="R91" s="592"/>
      <c r="S91" s="592"/>
      <c r="T91" s="592"/>
      <c r="U91" s="592"/>
      <c r="V91" s="592"/>
      <c r="W91" s="592"/>
      <c r="X91" s="592"/>
      <c r="Y91" s="592"/>
      <c r="Z91" s="592"/>
      <c r="AA91" s="592"/>
      <c r="AB91" s="592"/>
      <c r="AC91" s="592"/>
      <c r="AD91" s="592"/>
      <c r="AE91" s="592"/>
      <c r="AF91" s="592"/>
      <c r="AG91" s="592"/>
      <c r="AH91" s="592"/>
      <c r="AI91" s="592"/>
      <c r="AJ91" s="592"/>
      <c r="AK91" s="592"/>
      <c r="AL91" s="592"/>
      <c r="AM91" s="592"/>
      <c r="AN91" s="592"/>
      <c r="AO91" s="592"/>
      <c r="AP91" s="592"/>
      <c r="AQ91" s="592"/>
      <c r="AR91" s="592"/>
      <c r="AS91" s="592"/>
      <c r="AT91" s="592"/>
      <c r="AU91" s="592"/>
      <c r="AV91" s="592"/>
      <c r="AW91" s="592"/>
      <c r="AX91" s="592"/>
      <c r="AY91" s="592"/>
      <c r="AZ91" s="592"/>
      <c r="BA91" s="592"/>
      <c r="BB91" s="592"/>
      <c r="BC91" s="592"/>
      <c r="BD91" s="592"/>
      <c r="BE91" s="592"/>
      <c r="BF91" s="592"/>
      <c r="BG91" s="592"/>
      <c r="BH91" s="592"/>
      <c r="BI91" s="592"/>
      <c r="BJ91" s="592"/>
      <c r="BK91" s="592"/>
      <c r="BL91" s="592"/>
      <c r="BM91" s="592"/>
      <c r="BN91" s="592"/>
      <c r="BO91" s="592"/>
      <c r="BP91" s="592"/>
      <c r="BQ91" s="592"/>
      <c r="BR91" s="592"/>
      <c r="BS91" s="592"/>
      <c r="BT91" s="592"/>
      <c r="BU91" s="592"/>
      <c r="BV91" s="592"/>
      <c r="BW91" s="592"/>
      <c r="BX91" s="592"/>
      <c r="BY91" s="592"/>
      <c r="BZ91" s="592"/>
      <c r="CA91" s="592"/>
      <c r="CB91" s="592"/>
      <c r="CC91" s="592"/>
      <c r="CD91" s="592"/>
      <c r="CE91" s="592"/>
      <c r="CF91" s="592"/>
      <c r="CG91" s="592"/>
      <c r="CH91" s="592"/>
      <c r="CI91" s="592"/>
      <c r="CJ91" s="592"/>
      <c r="CK91" s="592"/>
      <c r="CL91" s="592"/>
      <c r="CM91" s="592"/>
      <c r="CN91" s="592"/>
      <c r="CO91" s="592"/>
      <c r="CP91" s="592"/>
      <c r="CQ91" s="592"/>
      <c r="CR91" s="592"/>
      <c r="CS91" s="592"/>
      <c r="CT91" s="592"/>
      <c r="CU91" s="592"/>
      <c r="CV91" s="592"/>
      <c r="CW91" s="592"/>
      <c r="CX91" s="592"/>
      <c r="CY91" s="592"/>
      <c r="CZ91" s="592"/>
      <c r="DA91" s="592"/>
      <c r="DB91" s="592"/>
      <c r="DC91" s="592"/>
      <c r="DD91" s="592"/>
      <c r="DE91" s="592"/>
      <c r="DF91" s="592"/>
      <c r="DG91" s="592"/>
      <c r="DH91" s="592"/>
      <c r="DI91" s="592"/>
      <c r="DJ91" s="592"/>
      <c r="DK91" s="592"/>
      <c r="DL91" s="592"/>
      <c r="DM91" s="592"/>
      <c r="DN91" s="592"/>
      <c r="DO91" s="592"/>
      <c r="DP91" s="592"/>
      <c r="DQ91" s="592"/>
      <c r="DR91" s="592"/>
      <c r="DS91" s="592"/>
      <c r="DT91" s="592"/>
      <c r="DU91" s="592"/>
      <c r="DV91" s="592"/>
      <c r="DW91" s="592"/>
      <c r="DX91" s="592"/>
      <c r="DY91" s="592"/>
      <c r="DZ91" s="592"/>
      <c r="EA91" s="592"/>
      <c r="EB91" s="592"/>
      <c r="EC91" s="592"/>
      <c r="ED91" s="592"/>
      <c r="EE91" s="592"/>
      <c r="EF91" s="592"/>
      <c r="EG91" s="592"/>
      <c r="EH91" s="592"/>
      <c r="EI91" s="592"/>
      <c r="EJ91" s="592"/>
      <c r="EK91" s="592"/>
      <c r="EL91" s="592"/>
      <c r="EM91" s="592"/>
      <c r="EN91" s="592"/>
      <c r="EO91" s="592"/>
      <c r="EP91" s="592"/>
      <c r="EQ91" s="592"/>
      <c r="ER91" s="592"/>
      <c r="ES91" s="592"/>
      <c r="ET91" s="592"/>
      <c r="EU91" s="592"/>
      <c r="EV91" s="592"/>
      <c r="EW91" s="592"/>
      <c r="EX91" s="592"/>
      <c r="EY91" s="592"/>
      <c r="EZ91" s="592"/>
      <c r="FA91" s="592"/>
      <c r="FB91" s="592"/>
      <c r="FC91" s="592"/>
      <c r="FD91" s="592"/>
      <c r="FE91" s="592"/>
      <c r="FF91" s="592"/>
      <c r="FG91" s="592"/>
      <c r="FH91" s="592"/>
      <c r="FI91" s="592"/>
      <c r="FJ91" s="592"/>
      <c r="FK91" s="592"/>
      <c r="FL91" s="592"/>
      <c r="FM91" s="592"/>
      <c r="FN91" s="592"/>
      <c r="FO91" s="592"/>
      <c r="FP91" s="592"/>
      <c r="FQ91" s="592"/>
      <c r="FR91" s="592"/>
      <c r="FS91" s="592"/>
      <c r="FT91" s="592"/>
      <c r="FU91" s="592"/>
      <c r="FV91" s="592"/>
      <c r="FW91" s="592"/>
      <c r="FX91" s="592"/>
      <c r="FY91" s="592"/>
      <c r="FZ91" s="592"/>
      <c r="GA91" s="592"/>
      <c r="GB91" s="592"/>
      <c r="GC91" s="592"/>
      <c r="GD91" s="592"/>
      <c r="GE91" s="592"/>
      <c r="GF91" s="592"/>
      <c r="GG91" s="592"/>
      <c r="GH91" s="592"/>
      <c r="GI91" s="592"/>
      <c r="GJ91" s="592"/>
      <c r="GK91" s="592"/>
      <c r="GL91" s="592"/>
      <c r="GM91" s="592"/>
      <c r="GN91" s="592"/>
      <c r="GO91" s="592"/>
      <c r="GP91" s="592"/>
      <c r="GQ91" s="592"/>
      <c r="GR91" s="592"/>
      <c r="GS91" s="592"/>
      <c r="GT91" s="592"/>
      <c r="GU91" s="592"/>
      <c r="GV91" s="592"/>
      <c r="GW91" s="592"/>
      <c r="GX91" s="592"/>
      <c r="GY91" s="592"/>
      <c r="GZ91" s="592"/>
      <c r="HA91" s="592"/>
      <c r="HB91" s="592"/>
      <c r="HC91" s="592"/>
      <c r="HD91" s="592"/>
      <c r="HE91" s="592"/>
      <c r="HF91" s="592"/>
      <c r="HG91" s="592"/>
      <c r="HH91" s="592"/>
      <c r="HI91" s="592"/>
      <c r="HJ91" s="592"/>
      <c r="HK91" s="592"/>
      <c r="HL91" s="592"/>
      <c r="HM91" s="592"/>
      <c r="HN91" s="592"/>
      <c r="HO91" s="592"/>
      <c r="HP91" s="592"/>
      <c r="HQ91" s="592"/>
      <c r="HR91" s="592"/>
      <c r="HS91" s="592"/>
      <c r="HT91" s="592"/>
      <c r="HU91" s="592"/>
      <c r="HV91" s="592"/>
      <c r="HW91" s="592"/>
      <c r="HX91" s="592"/>
      <c r="HY91" s="592"/>
      <c r="HZ91" s="592"/>
      <c r="IA91" s="592"/>
      <c r="IB91" s="592"/>
      <c r="IC91" s="592"/>
      <c r="ID91" s="592"/>
      <c r="IE91" s="592"/>
      <c r="IF91" s="592"/>
      <c r="IG91" s="592"/>
      <c r="IH91" s="592"/>
      <c r="II91" s="592"/>
      <c r="IJ91" s="592"/>
      <c r="IK91" s="592"/>
      <c r="IL91" s="592"/>
      <c r="IM91" s="592"/>
      <c r="IN91" s="592"/>
      <c r="IO91" s="592"/>
      <c r="IP91" s="592"/>
      <c r="IQ91" s="592"/>
      <c r="IR91" s="592"/>
      <c r="IS91" s="592"/>
      <c r="IT91" s="592"/>
      <c r="IU91" s="592"/>
      <c r="IV91" s="592"/>
    </row>
    <row r="92" spans="1:256" s="593" customFormat="1" ht="24">
      <c r="A92" s="623" t="s">
        <v>1863</v>
      </c>
      <c r="B92" s="624" t="s">
        <v>1864</v>
      </c>
      <c r="C92" s="609">
        <v>453</v>
      </c>
      <c r="D92" s="628">
        <v>450</v>
      </c>
      <c r="E92" s="609">
        <v>36</v>
      </c>
      <c r="F92" s="628">
        <v>50</v>
      </c>
      <c r="G92" s="611">
        <f t="shared" si="0"/>
        <v>489</v>
      </c>
      <c r="H92" s="612">
        <f t="shared" si="0"/>
        <v>500</v>
      </c>
      <c r="I92" s="592"/>
      <c r="J92" s="592"/>
      <c r="K92" s="592"/>
      <c r="L92" s="592"/>
      <c r="M92" s="592"/>
      <c r="N92" s="592"/>
      <c r="O92" s="592"/>
      <c r="P92" s="592"/>
      <c r="Q92" s="592"/>
      <c r="R92" s="592"/>
      <c r="S92" s="592"/>
      <c r="T92" s="592"/>
      <c r="U92" s="592"/>
      <c r="V92" s="592"/>
      <c r="W92" s="592"/>
      <c r="X92" s="592"/>
      <c r="Y92" s="592"/>
      <c r="Z92" s="592"/>
      <c r="AA92" s="592"/>
      <c r="AB92" s="592"/>
      <c r="AC92" s="592"/>
      <c r="AD92" s="592"/>
      <c r="AE92" s="592"/>
      <c r="AF92" s="592"/>
      <c r="AG92" s="592"/>
      <c r="AH92" s="592"/>
      <c r="AI92" s="592"/>
      <c r="AJ92" s="592"/>
      <c r="AK92" s="592"/>
      <c r="AL92" s="592"/>
      <c r="AM92" s="592"/>
      <c r="AN92" s="592"/>
      <c r="AO92" s="592"/>
      <c r="AP92" s="592"/>
      <c r="AQ92" s="592"/>
      <c r="AR92" s="592"/>
      <c r="AS92" s="592"/>
      <c r="AT92" s="592"/>
      <c r="AU92" s="592"/>
      <c r="AV92" s="592"/>
      <c r="AW92" s="592"/>
      <c r="AX92" s="592"/>
      <c r="AY92" s="592"/>
      <c r="AZ92" s="592"/>
      <c r="BA92" s="592"/>
      <c r="BB92" s="592"/>
      <c r="BC92" s="592"/>
      <c r="BD92" s="592"/>
      <c r="BE92" s="592"/>
      <c r="BF92" s="592"/>
      <c r="BG92" s="592"/>
      <c r="BH92" s="592"/>
      <c r="BI92" s="592"/>
      <c r="BJ92" s="592"/>
      <c r="BK92" s="592"/>
      <c r="BL92" s="592"/>
      <c r="BM92" s="592"/>
      <c r="BN92" s="592"/>
      <c r="BO92" s="592"/>
      <c r="BP92" s="592"/>
      <c r="BQ92" s="592"/>
      <c r="BR92" s="592"/>
      <c r="BS92" s="592"/>
      <c r="BT92" s="592"/>
      <c r="BU92" s="592"/>
      <c r="BV92" s="592"/>
      <c r="BW92" s="592"/>
      <c r="BX92" s="592"/>
      <c r="BY92" s="592"/>
      <c r="BZ92" s="592"/>
      <c r="CA92" s="592"/>
      <c r="CB92" s="592"/>
      <c r="CC92" s="592"/>
      <c r="CD92" s="592"/>
      <c r="CE92" s="592"/>
      <c r="CF92" s="592"/>
      <c r="CG92" s="592"/>
      <c r="CH92" s="592"/>
      <c r="CI92" s="592"/>
      <c r="CJ92" s="592"/>
      <c r="CK92" s="592"/>
      <c r="CL92" s="592"/>
      <c r="CM92" s="592"/>
      <c r="CN92" s="592"/>
      <c r="CO92" s="592"/>
      <c r="CP92" s="592"/>
      <c r="CQ92" s="592"/>
      <c r="CR92" s="592"/>
      <c r="CS92" s="592"/>
      <c r="CT92" s="592"/>
      <c r="CU92" s="592"/>
      <c r="CV92" s="592"/>
      <c r="CW92" s="592"/>
      <c r="CX92" s="592"/>
      <c r="CY92" s="592"/>
      <c r="CZ92" s="592"/>
      <c r="DA92" s="592"/>
      <c r="DB92" s="592"/>
      <c r="DC92" s="592"/>
      <c r="DD92" s="592"/>
      <c r="DE92" s="592"/>
      <c r="DF92" s="592"/>
      <c r="DG92" s="592"/>
      <c r="DH92" s="592"/>
      <c r="DI92" s="592"/>
      <c r="DJ92" s="592"/>
      <c r="DK92" s="592"/>
      <c r="DL92" s="592"/>
      <c r="DM92" s="592"/>
      <c r="DN92" s="592"/>
      <c r="DO92" s="592"/>
      <c r="DP92" s="592"/>
      <c r="DQ92" s="592"/>
      <c r="DR92" s="592"/>
      <c r="DS92" s="592"/>
      <c r="DT92" s="592"/>
      <c r="DU92" s="592"/>
      <c r="DV92" s="592"/>
      <c r="DW92" s="592"/>
      <c r="DX92" s="592"/>
      <c r="DY92" s="592"/>
      <c r="DZ92" s="592"/>
      <c r="EA92" s="592"/>
      <c r="EB92" s="592"/>
      <c r="EC92" s="592"/>
      <c r="ED92" s="592"/>
      <c r="EE92" s="592"/>
      <c r="EF92" s="592"/>
      <c r="EG92" s="592"/>
      <c r="EH92" s="592"/>
      <c r="EI92" s="592"/>
      <c r="EJ92" s="592"/>
      <c r="EK92" s="592"/>
      <c r="EL92" s="592"/>
      <c r="EM92" s="592"/>
      <c r="EN92" s="592"/>
      <c r="EO92" s="592"/>
      <c r="EP92" s="592"/>
      <c r="EQ92" s="592"/>
      <c r="ER92" s="592"/>
      <c r="ES92" s="592"/>
      <c r="ET92" s="592"/>
      <c r="EU92" s="592"/>
      <c r="EV92" s="592"/>
      <c r="EW92" s="592"/>
      <c r="EX92" s="592"/>
      <c r="EY92" s="592"/>
      <c r="EZ92" s="592"/>
      <c r="FA92" s="592"/>
      <c r="FB92" s="592"/>
      <c r="FC92" s="592"/>
      <c r="FD92" s="592"/>
      <c r="FE92" s="592"/>
      <c r="FF92" s="592"/>
      <c r="FG92" s="592"/>
      <c r="FH92" s="592"/>
      <c r="FI92" s="592"/>
      <c r="FJ92" s="592"/>
      <c r="FK92" s="592"/>
      <c r="FL92" s="592"/>
      <c r="FM92" s="592"/>
      <c r="FN92" s="592"/>
      <c r="FO92" s="592"/>
      <c r="FP92" s="592"/>
      <c r="FQ92" s="592"/>
      <c r="FR92" s="592"/>
      <c r="FS92" s="592"/>
      <c r="FT92" s="592"/>
      <c r="FU92" s="592"/>
      <c r="FV92" s="592"/>
      <c r="FW92" s="592"/>
      <c r="FX92" s="592"/>
      <c r="FY92" s="592"/>
      <c r="FZ92" s="592"/>
      <c r="GA92" s="592"/>
      <c r="GB92" s="592"/>
      <c r="GC92" s="592"/>
      <c r="GD92" s="592"/>
      <c r="GE92" s="592"/>
      <c r="GF92" s="592"/>
      <c r="GG92" s="592"/>
      <c r="GH92" s="592"/>
      <c r="GI92" s="592"/>
      <c r="GJ92" s="592"/>
      <c r="GK92" s="592"/>
      <c r="GL92" s="592"/>
      <c r="GM92" s="592"/>
      <c r="GN92" s="592"/>
      <c r="GO92" s="592"/>
      <c r="GP92" s="592"/>
      <c r="GQ92" s="592"/>
      <c r="GR92" s="592"/>
      <c r="GS92" s="592"/>
      <c r="GT92" s="592"/>
      <c r="GU92" s="592"/>
      <c r="GV92" s="592"/>
      <c r="GW92" s="592"/>
      <c r="GX92" s="592"/>
      <c r="GY92" s="592"/>
      <c r="GZ92" s="592"/>
      <c r="HA92" s="592"/>
      <c r="HB92" s="592"/>
      <c r="HC92" s="592"/>
      <c r="HD92" s="592"/>
      <c r="HE92" s="592"/>
      <c r="HF92" s="592"/>
      <c r="HG92" s="592"/>
      <c r="HH92" s="592"/>
      <c r="HI92" s="592"/>
      <c r="HJ92" s="592"/>
      <c r="HK92" s="592"/>
      <c r="HL92" s="592"/>
      <c r="HM92" s="592"/>
      <c r="HN92" s="592"/>
      <c r="HO92" s="592"/>
      <c r="HP92" s="592"/>
      <c r="HQ92" s="592"/>
      <c r="HR92" s="592"/>
      <c r="HS92" s="592"/>
      <c r="HT92" s="592"/>
      <c r="HU92" s="592"/>
      <c r="HV92" s="592"/>
      <c r="HW92" s="592"/>
      <c r="HX92" s="592"/>
      <c r="HY92" s="592"/>
      <c r="HZ92" s="592"/>
      <c r="IA92" s="592"/>
      <c r="IB92" s="592"/>
      <c r="IC92" s="592"/>
      <c r="ID92" s="592"/>
      <c r="IE92" s="592"/>
      <c r="IF92" s="592"/>
      <c r="IG92" s="592"/>
      <c r="IH92" s="592"/>
      <c r="II92" s="592"/>
      <c r="IJ92" s="592"/>
      <c r="IK92" s="592"/>
      <c r="IL92" s="592"/>
      <c r="IM92" s="592"/>
      <c r="IN92" s="592"/>
      <c r="IO92" s="592"/>
      <c r="IP92" s="592"/>
      <c r="IQ92" s="592"/>
      <c r="IR92" s="592"/>
      <c r="IS92" s="592"/>
      <c r="IT92" s="592"/>
      <c r="IU92" s="592"/>
      <c r="IV92" s="592"/>
    </row>
    <row r="93" spans="1:256" s="593" customFormat="1" ht="24">
      <c r="A93" s="623" t="s">
        <v>1865</v>
      </c>
      <c r="B93" s="624" t="s">
        <v>1866</v>
      </c>
      <c r="C93" s="609">
        <v>517</v>
      </c>
      <c r="D93" s="628">
        <v>150</v>
      </c>
      <c r="E93" s="609">
        <v>21</v>
      </c>
      <c r="F93" s="628">
        <v>50</v>
      </c>
      <c r="G93" s="611">
        <f t="shared" si="0"/>
        <v>538</v>
      </c>
      <c r="H93" s="612">
        <f t="shared" si="0"/>
        <v>200</v>
      </c>
      <c r="I93" s="592"/>
      <c r="J93" s="592"/>
      <c r="K93" s="592"/>
      <c r="L93" s="592"/>
      <c r="M93" s="592"/>
      <c r="N93" s="592"/>
      <c r="O93" s="592"/>
      <c r="P93" s="592"/>
      <c r="Q93" s="592"/>
      <c r="R93" s="592"/>
      <c r="S93" s="592"/>
      <c r="T93" s="592"/>
      <c r="U93" s="592"/>
      <c r="V93" s="592"/>
      <c r="W93" s="592"/>
      <c r="X93" s="592"/>
      <c r="Y93" s="592"/>
      <c r="Z93" s="592"/>
      <c r="AA93" s="592"/>
      <c r="AB93" s="592"/>
      <c r="AC93" s="592"/>
      <c r="AD93" s="592"/>
      <c r="AE93" s="592"/>
      <c r="AF93" s="592"/>
      <c r="AG93" s="592"/>
      <c r="AH93" s="592"/>
      <c r="AI93" s="592"/>
      <c r="AJ93" s="592"/>
      <c r="AK93" s="592"/>
      <c r="AL93" s="592"/>
      <c r="AM93" s="592"/>
      <c r="AN93" s="592"/>
      <c r="AO93" s="592"/>
      <c r="AP93" s="592"/>
      <c r="AQ93" s="592"/>
      <c r="AR93" s="592"/>
      <c r="AS93" s="592"/>
      <c r="AT93" s="592"/>
      <c r="AU93" s="592"/>
      <c r="AV93" s="592"/>
      <c r="AW93" s="592"/>
      <c r="AX93" s="592"/>
      <c r="AY93" s="592"/>
      <c r="AZ93" s="592"/>
      <c r="BA93" s="592"/>
      <c r="BB93" s="592"/>
      <c r="BC93" s="592"/>
      <c r="BD93" s="592"/>
      <c r="BE93" s="592"/>
      <c r="BF93" s="592"/>
      <c r="BG93" s="592"/>
      <c r="BH93" s="592"/>
      <c r="BI93" s="592"/>
      <c r="BJ93" s="592"/>
      <c r="BK93" s="592"/>
      <c r="BL93" s="592"/>
      <c r="BM93" s="592"/>
      <c r="BN93" s="592"/>
      <c r="BO93" s="592"/>
      <c r="BP93" s="592"/>
      <c r="BQ93" s="592"/>
      <c r="BR93" s="592"/>
      <c r="BS93" s="592"/>
      <c r="BT93" s="592"/>
      <c r="BU93" s="592"/>
      <c r="BV93" s="592"/>
      <c r="BW93" s="592"/>
      <c r="BX93" s="592"/>
      <c r="BY93" s="592"/>
      <c r="BZ93" s="592"/>
      <c r="CA93" s="592"/>
      <c r="CB93" s="592"/>
      <c r="CC93" s="592"/>
      <c r="CD93" s="592"/>
      <c r="CE93" s="592"/>
      <c r="CF93" s="592"/>
      <c r="CG93" s="592"/>
      <c r="CH93" s="592"/>
      <c r="CI93" s="592"/>
      <c r="CJ93" s="592"/>
      <c r="CK93" s="592"/>
      <c r="CL93" s="592"/>
      <c r="CM93" s="592"/>
      <c r="CN93" s="592"/>
      <c r="CO93" s="592"/>
      <c r="CP93" s="592"/>
      <c r="CQ93" s="592"/>
      <c r="CR93" s="592"/>
      <c r="CS93" s="592"/>
      <c r="CT93" s="592"/>
      <c r="CU93" s="592"/>
      <c r="CV93" s="592"/>
      <c r="CW93" s="592"/>
      <c r="CX93" s="592"/>
      <c r="CY93" s="592"/>
      <c r="CZ93" s="592"/>
      <c r="DA93" s="592"/>
      <c r="DB93" s="592"/>
      <c r="DC93" s="592"/>
      <c r="DD93" s="592"/>
      <c r="DE93" s="592"/>
      <c r="DF93" s="592"/>
      <c r="DG93" s="592"/>
      <c r="DH93" s="592"/>
      <c r="DI93" s="592"/>
      <c r="DJ93" s="592"/>
      <c r="DK93" s="592"/>
      <c r="DL93" s="592"/>
      <c r="DM93" s="592"/>
      <c r="DN93" s="592"/>
      <c r="DO93" s="592"/>
      <c r="DP93" s="592"/>
      <c r="DQ93" s="592"/>
      <c r="DR93" s="592"/>
      <c r="DS93" s="592"/>
      <c r="DT93" s="592"/>
      <c r="DU93" s="592"/>
      <c r="DV93" s="592"/>
      <c r="DW93" s="592"/>
      <c r="DX93" s="592"/>
      <c r="DY93" s="592"/>
      <c r="DZ93" s="592"/>
      <c r="EA93" s="592"/>
      <c r="EB93" s="592"/>
      <c r="EC93" s="592"/>
      <c r="ED93" s="592"/>
      <c r="EE93" s="592"/>
      <c r="EF93" s="592"/>
      <c r="EG93" s="592"/>
      <c r="EH93" s="592"/>
      <c r="EI93" s="592"/>
      <c r="EJ93" s="592"/>
      <c r="EK93" s="592"/>
      <c r="EL93" s="592"/>
      <c r="EM93" s="592"/>
      <c r="EN93" s="592"/>
      <c r="EO93" s="592"/>
      <c r="EP93" s="592"/>
      <c r="EQ93" s="592"/>
      <c r="ER93" s="592"/>
      <c r="ES93" s="592"/>
      <c r="ET93" s="592"/>
      <c r="EU93" s="592"/>
      <c r="EV93" s="592"/>
      <c r="EW93" s="592"/>
      <c r="EX93" s="592"/>
      <c r="EY93" s="592"/>
      <c r="EZ93" s="592"/>
      <c r="FA93" s="592"/>
      <c r="FB93" s="592"/>
      <c r="FC93" s="592"/>
      <c r="FD93" s="592"/>
      <c r="FE93" s="592"/>
      <c r="FF93" s="592"/>
      <c r="FG93" s="592"/>
      <c r="FH93" s="592"/>
      <c r="FI93" s="592"/>
      <c r="FJ93" s="592"/>
      <c r="FK93" s="592"/>
      <c r="FL93" s="592"/>
      <c r="FM93" s="592"/>
      <c r="FN93" s="592"/>
      <c r="FO93" s="592"/>
      <c r="FP93" s="592"/>
      <c r="FQ93" s="592"/>
      <c r="FR93" s="592"/>
      <c r="FS93" s="592"/>
      <c r="FT93" s="592"/>
      <c r="FU93" s="592"/>
      <c r="FV93" s="592"/>
      <c r="FW93" s="592"/>
      <c r="FX93" s="592"/>
      <c r="FY93" s="592"/>
      <c r="FZ93" s="592"/>
      <c r="GA93" s="592"/>
      <c r="GB93" s="592"/>
      <c r="GC93" s="592"/>
      <c r="GD93" s="592"/>
      <c r="GE93" s="592"/>
      <c r="GF93" s="592"/>
      <c r="GG93" s="592"/>
      <c r="GH93" s="592"/>
      <c r="GI93" s="592"/>
      <c r="GJ93" s="592"/>
      <c r="GK93" s="592"/>
      <c r="GL93" s="592"/>
      <c r="GM93" s="592"/>
      <c r="GN93" s="592"/>
      <c r="GO93" s="592"/>
      <c r="GP93" s="592"/>
      <c r="GQ93" s="592"/>
      <c r="GR93" s="592"/>
      <c r="GS93" s="592"/>
      <c r="GT93" s="592"/>
      <c r="GU93" s="592"/>
      <c r="GV93" s="592"/>
      <c r="GW93" s="592"/>
      <c r="GX93" s="592"/>
      <c r="GY93" s="592"/>
      <c r="GZ93" s="592"/>
      <c r="HA93" s="592"/>
      <c r="HB93" s="592"/>
      <c r="HC93" s="592"/>
      <c r="HD93" s="592"/>
      <c r="HE93" s="592"/>
      <c r="HF93" s="592"/>
      <c r="HG93" s="592"/>
      <c r="HH93" s="592"/>
      <c r="HI93" s="592"/>
      <c r="HJ93" s="592"/>
      <c r="HK93" s="592"/>
      <c r="HL93" s="592"/>
      <c r="HM93" s="592"/>
      <c r="HN93" s="592"/>
      <c r="HO93" s="592"/>
      <c r="HP93" s="592"/>
      <c r="HQ93" s="592"/>
      <c r="HR93" s="592"/>
      <c r="HS93" s="592"/>
      <c r="HT93" s="592"/>
      <c r="HU93" s="592"/>
      <c r="HV93" s="592"/>
      <c r="HW93" s="592"/>
      <c r="HX93" s="592"/>
      <c r="HY93" s="592"/>
      <c r="HZ93" s="592"/>
      <c r="IA93" s="592"/>
      <c r="IB93" s="592"/>
      <c r="IC93" s="592"/>
      <c r="ID93" s="592"/>
      <c r="IE93" s="592"/>
      <c r="IF93" s="592"/>
      <c r="IG93" s="592"/>
      <c r="IH93" s="592"/>
      <c r="II93" s="592"/>
      <c r="IJ93" s="592"/>
      <c r="IK93" s="592"/>
      <c r="IL93" s="592"/>
      <c r="IM93" s="592"/>
      <c r="IN93" s="592"/>
      <c r="IO93" s="592"/>
      <c r="IP93" s="592"/>
      <c r="IQ93" s="592"/>
      <c r="IR93" s="592"/>
      <c r="IS93" s="592"/>
      <c r="IT93" s="592"/>
      <c r="IU93" s="592"/>
      <c r="IV93" s="592"/>
    </row>
    <row r="94" spans="1:256" s="593" customFormat="1" ht="15">
      <c r="A94" s="623" t="s">
        <v>1867</v>
      </c>
      <c r="B94" s="624" t="s">
        <v>1868</v>
      </c>
      <c r="C94" s="609">
        <v>614</v>
      </c>
      <c r="D94" s="628">
        <v>450</v>
      </c>
      <c r="E94" s="609">
        <v>33</v>
      </c>
      <c r="F94" s="628">
        <v>100</v>
      </c>
      <c r="G94" s="611">
        <f t="shared" si="0"/>
        <v>647</v>
      </c>
      <c r="H94" s="612">
        <f t="shared" si="0"/>
        <v>550</v>
      </c>
      <c r="I94" s="592"/>
      <c r="J94" s="592"/>
      <c r="K94" s="592"/>
      <c r="L94" s="592"/>
      <c r="M94" s="592"/>
      <c r="N94" s="592"/>
      <c r="O94" s="592"/>
      <c r="P94" s="592"/>
      <c r="Q94" s="592"/>
      <c r="R94" s="592"/>
      <c r="S94" s="592"/>
      <c r="T94" s="592"/>
      <c r="U94" s="592"/>
      <c r="V94" s="592"/>
      <c r="W94" s="592"/>
      <c r="X94" s="592"/>
      <c r="Y94" s="592"/>
      <c r="Z94" s="592"/>
      <c r="AA94" s="592"/>
      <c r="AB94" s="592"/>
      <c r="AC94" s="592"/>
      <c r="AD94" s="592"/>
      <c r="AE94" s="592"/>
      <c r="AF94" s="592"/>
      <c r="AG94" s="592"/>
      <c r="AH94" s="592"/>
      <c r="AI94" s="592"/>
      <c r="AJ94" s="592"/>
      <c r="AK94" s="592"/>
      <c r="AL94" s="592"/>
      <c r="AM94" s="592"/>
      <c r="AN94" s="592"/>
      <c r="AO94" s="592"/>
      <c r="AP94" s="592"/>
      <c r="AQ94" s="592"/>
      <c r="AR94" s="592"/>
      <c r="AS94" s="592"/>
      <c r="AT94" s="592"/>
      <c r="AU94" s="592"/>
      <c r="AV94" s="592"/>
      <c r="AW94" s="592"/>
      <c r="AX94" s="592"/>
      <c r="AY94" s="592"/>
      <c r="AZ94" s="592"/>
      <c r="BA94" s="592"/>
      <c r="BB94" s="592"/>
      <c r="BC94" s="592"/>
      <c r="BD94" s="592"/>
      <c r="BE94" s="592"/>
      <c r="BF94" s="592"/>
      <c r="BG94" s="592"/>
      <c r="BH94" s="592"/>
      <c r="BI94" s="592"/>
      <c r="BJ94" s="592"/>
      <c r="BK94" s="592"/>
      <c r="BL94" s="592"/>
      <c r="BM94" s="592"/>
      <c r="BN94" s="592"/>
      <c r="BO94" s="592"/>
      <c r="BP94" s="592"/>
      <c r="BQ94" s="592"/>
      <c r="BR94" s="592"/>
      <c r="BS94" s="592"/>
      <c r="BT94" s="592"/>
      <c r="BU94" s="592"/>
      <c r="BV94" s="592"/>
      <c r="BW94" s="592"/>
      <c r="BX94" s="592"/>
      <c r="BY94" s="592"/>
      <c r="BZ94" s="592"/>
      <c r="CA94" s="592"/>
      <c r="CB94" s="592"/>
      <c r="CC94" s="592"/>
      <c r="CD94" s="592"/>
      <c r="CE94" s="592"/>
      <c r="CF94" s="592"/>
      <c r="CG94" s="592"/>
      <c r="CH94" s="592"/>
      <c r="CI94" s="592"/>
      <c r="CJ94" s="592"/>
      <c r="CK94" s="592"/>
      <c r="CL94" s="592"/>
      <c r="CM94" s="592"/>
      <c r="CN94" s="592"/>
      <c r="CO94" s="592"/>
      <c r="CP94" s="592"/>
      <c r="CQ94" s="592"/>
      <c r="CR94" s="592"/>
      <c r="CS94" s="592"/>
      <c r="CT94" s="592"/>
      <c r="CU94" s="592"/>
      <c r="CV94" s="592"/>
      <c r="CW94" s="592"/>
      <c r="CX94" s="592"/>
      <c r="CY94" s="592"/>
      <c r="CZ94" s="592"/>
      <c r="DA94" s="592"/>
      <c r="DB94" s="592"/>
      <c r="DC94" s="592"/>
      <c r="DD94" s="592"/>
      <c r="DE94" s="592"/>
      <c r="DF94" s="592"/>
      <c r="DG94" s="592"/>
      <c r="DH94" s="592"/>
      <c r="DI94" s="592"/>
      <c r="DJ94" s="592"/>
      <c r="DK94" s="592"/>
      <c r="DL94" s="592"/>
      <c r="DM94" s="592"/>
      <c r="DN94" s="592"/>
      <c r="DO94" s="592"/>
      <c r="DP94" s="592"/>
      <c r="DQ94" s="592"/>
      <c r="DR94" s="592"/>
      <c r="DS94" s="592"/>
      <c r="DT94" s="592"/>
      <c r="DU94" s="592"/>
      <c r="DV94" s="592"/>
      <c r="DW94" s="592"/>
      <c r="DX94" s="592"/>
      <c r="DY94" s="592"/>
      <c r="DZ94" s="592"/>
      <c r="EA94" s="592"/>
      <c r="EB94" s="592"/>
      <c r="EC94" s="592"/>
      <c r="ED94" s="592"/>
      <c r="EE94" s="592"/>
      <c r="EF94" s="592"/>
      <c r="EG94" s="592"/>
      <c r="EH94" s="592"/>
      <c r="EI94" s="592"/>
      <c r="EJ94" s="592"/>
      <c r="EK94" s="592"/>
      <c r="EL94" s="592"/>
      <c r="EM94" s="592"/>
      <c r="EN94" s="592"/>
      <c r="EO94" s="592"/>
      <c r="EP94" s="592"/>
      <c r="EQ94" s="592"/>
      <c r="ER94" s="592"/>
      <c r="ES94" s="592"/>
      <c r="ET94" s="592"/>
      <c r="EU94" s="592"/>
      <c r="EV94" s="592"/>
      <c r="EW94" s="592"/>
      <c r="EX94" s="592"/>
      <c r="EY94" s="592"/>
      <c r="EZ94" s="592"/>
      <c r="FA94" s="592"/>
      <c r="FB94" s="592"/>
      <c r="FC94" s="592"/>
      <c r="FD94" s="592"/>
      <c r="FE94" s="592"/>
      <c r="FF94" s="592"/>
      <c r="FG94" s="592"/>
      <c r="FH94" s="592"/>
      <c r="FI94" s="592"/>
      <c r="FJ94" s="592"/>
      <c r="FK94" s="592"/>
      <c r="FL94" s="592"/>
      <c r="FM94" s="592"/>
      <c r="FN94" s="592"/>
      <c r="FO94" s="592"/>
      <c r="FP94" s="592"/>
      <c r="FQ94" s="592"/>
      <c r="FR94" s="592"/>
      <c r="FS94" s="592"/>
      <c r="FT94" s="592"/>
      <c r="FU94" s="592"/>
      <c r="FV94" s="592"/>
      <c r="FW94" s="592"/>
      <c r="FX94" s="592"/>
      <c r="FY94" s="592"/>
      <c r="FZ94" s="592"/>
      <c r="GA94" s="592"/>
      <c r="GB94" s="592"/>
      <c r="GC94" s="592"/>
      <c r="GD94" s="592"/>
      <c r="GE94" s="592"/>
      <c r="GF94" s="592"/>
      <c r="GG94" s="592"/>
      <c r="GH94" s="592"/>
      <c r="GI94" s="592"/>
      <c r="GJ94" s="592"/>
      <c r="GK94" s="592"/>
      <c r="GL94" s="592"/>
      <c r="GM94" s="592"/>
      <c r="GN94" s="592"/>
      <c r="GO94" s="592"/>
      <c r="GP94" s="592"/>
      <c r="GQ94" s="592"/>
      <c r="GR94" s="592"/>
      <c r="GS94" s="592"/>
      <c r="GT94" s="592"/>
      <c r="GU94" s="592"/>
      <c r="GV94" s="592"/>
      <c r="GW94" s="592"/>
      <c r="GX94" s="592"/>
      <c r="GY94" s="592"/>
      <c r="GZ94" s="592"/>
      <c r="HA94" s="592"/>
      <c r="HB94" s="592"/>
      <c r="HC94" s="592"/>
      <c r="HD94" s="592"/>
      <c r="HE94" s="592"/>
      <c r="HF94" s="592"/>
      <c r="HG94" s="592"/>
      <c r="HH94" s="592"/>
      <c r="HI94" s="592"/>
      <c r="HJ94" s="592"/>
      <c r="HK94" s="592"/>
      <c r="HL94" s="592"/>
      <c r="HM94" s="592"/>
      <c r="HN94" s="592"/>
      <c r="HO94" s="592"/>
      <c r="HP94" s="592"/>
      <c r="HQ94" s="592"/>
      <c r="HR94" s="592"/>
      <c r="HS94" s="592"/>
      <c r="HT94" s="592"/>
      <c r="HU94" s="592"/>
      <c r="HV94" s="592"/>
      <c r="HW94" s="592"/>
      <c r="HX94" s="592"/>
      <c r="HY94" s="592"/>
      <c r="HZ94" s="592"/>
      <c r="IA94" s="592"/>
      <c r="IB94" s="592"/>
      <c r="IC94" s="592"/>
      <c r="ID94" s="592"/>
      <c r="IE94" s="592"/>
      <c r="IF94" s="592"/>
      <c r="IG94" s="592"/>
      <c r="IH94" s="592"/>
      <c r="II94" s="592"/>
      <c r="IJ94" s="592"/>
      <c r="IK94" s="592"/>
      <c r="IL94" s="592"/>
      <c r="IM94" s="592"/>
      <c r="IN94" s="592"/>
      <c r="IO94" s="592"/>
      <c r="IP94" s="592"/>
      <c r="IQ94" s="592"/>
      <c r="IR94" s="592"/>
      <c r="IS94" s="592"/>
      <c r="IT94" s="592"/>
      <c r="IU94" s="592"/>
      <c r="IV94" s="592"/>
    </row>
    <row r="95" spans="1:256" s="268" customFormat="1" ht="12">
      <c r="A95" s="761" t="s">
        <v>1869</v>
      </c>
      <c r="B95" s="761"/>
      <c r="C95" s="590">
        <f>SUM(C96:C117)</f>
        <v>166938</v>
      </c>
      <c r="D95" s="590">
        <f>SUM(D96:D116)</f>
        <v>166027</v>
      </c>
      <c r="E95" s="590">
        <f>SUM(E96:E116)</f>
        <v>14063</v>
      </c>
      <c r="F95" s="590">
        <f>SUM(F96:F116)</f>
        <v>15168</v>
      </c>
      <c r="G95" s="590">
        <f t="shared" si="0"/>
        <v>181001</v>
      </c>
      <c r="H95" s="591">
        <f t="shared" si="0"/>
        <v>181195</v>
      </c>
    </row>
    <row r="96" spans="1:256" s="593" customFormat="1" ht="15">
      <c r="A96" s="629" t="s">
        <v>1870</v>
      </c>
      <c r="B96" s="630" t="s">
        <v>1871</v>
      </c>
      <c r="C96" s="609">
        <v>20</v>
      </c>
      <c r="D96" s="631">
        <v>20</v>
      </c>
      <c r="E96" s="609">
        <v>43</v>
      </c>
      <c r="F96" s="631">
        <v>40</v>
      </c>
      <c r="G96" s="611">
        <f t="shared" si="0"/>
        <v>63</v>
      </c>
      <c r="H96" s="612">
        <f t="shared" si="0"/>
        <v>60</v>
      </c>
      <c r="I96" s="592"/>
      <c r="J96" s="592"/>
      <c r="K96" s="592"/>
      <c r="L96" s="592"/>
      <c r="M96" s="592"/>
      <c r="N96" s="592"/>
      <c r="O96" s="592"/>
      <c r="P96" s="592"/>
      <c r="Q96" s="592"/>
      <c r="R96" s="592"/>
      <c r="S96" s="592"/>
      <c r="T96" s="592"/>
      <c r="U96" s="592"/>
      <c r="V96" s="592"/>
      <c r="W96" s="592"/>
      <c r="X96" s="592"/>
      <c r="Y96" s="592"/>
      <c r="Z96" s="592"/>
      <c r="AA96" s="592"/>
      <c r="AB96" s="592"/>
      <c r="AC96" s="592"/>
      <c r="AD96" s="592"/>
      <c r="AE96" s="592"/>
      <c r="AF96" s="592"/>
      <c r="AG96" s="592"/>
      <c r="AH96" s="592"/>
      <c r="AI96" s="592"/>
      <c r="AJ96" s="592"/>
      <c r="AK96" s="592"/>
      <c r="AL96" s="592"/>
      <c r="AM96" s="592"/>
      <c r="AN96" s="592"/>
      <c r="AO96" s="592"/>
      <c r="AP96" s="592"/>
      <c r="AQ96" s="592"/>
      <c r="AR96" s="592"/>
      <c r="AS96" s="592"/>
      <c r="AT96" s="592"/>
      <c r="AU96" s="592"/>
      <c r="AV96" s="592"/>
      <c r="AW96" s="592"/>
      <c r="AX96" s="592"/>
      <c r="AY96" s="592"/>
      <c r="AZ96" s="592"/>
      <c r="BA96" s="592"/>
      <c r="BB96" s="592"/>
      <c r="BC96" s="592"/>
      <c r="BD96" s="592"/>
      <c r="BE96" s="592"/>
      <c r="BF96" s="592"/>
      <c r="BG96" s="592"/>
      <c r="BH96" s="592"/>
      <c r="BI96" s="592"/>
      <c r="BJ96" s="592"/>
      <c r="BK96" s="592"/>
      <c r="BL96" s="592"/>
      <c r="BM96" s="592"/>
      <c r="BN96" s="592"/>
      <c r="BO96" s="592"/>
      <c r="BP96" s="592"/>
      <c r="BQ96" s="592"/>
      <c r="BR96" s="592"/>
      <c r="BS96" s="592"/>
      <c r="BT96" s="592"/>
      <c r="BU96" s="592"/>
      <c r="BV96" s="592"/>
      <c r="BW96" s="592"/>
      <c r="BX96" s="592"/>
      <c r="BY96" s="592"/>
      <c r="BZ96" s="592"/>
      <c r="CA96" s="592"/>
      <c r="CB96" s="592"/>
      <c r="CC96" s="592"/>
      <c r="CD96" s="592"/>
      <c r="CE96" s="592"/>
      <c r="CF96" s="592"/>
      <c r="CG96" s="592"/>
      <c r="CH96" s="592"/>
      <c r="CI96" s="592"/>
      <c r="CJ96" s="592"/>
      <c r="CK96" s="592"/>
      <c r="CL96" s="592"/>
      <c r="CM96" s="592"/>
      <c r="CN96" s="592"/>
      <c r="CO96" s="592"/>
      <c r="CP96" s="592"/>
      <c r="CQ96" s="592"/>
      <c r="CR96" s="592"/>
      <c r="CS96" s="592"/>
      <c r="CT96" s="592"/>
      <c r="CU96" s="592"/>
      <c r="CV96" s="592"/>
      <c r="CW96" s="592"/>
      <c r="CX96" s="592"/>
      <c r="CY96" s="592"/>
      <c r="CZ96" s="592"/>
      <c r="DA96" s="592"/>
      <c r="DB96" s="592"/>
      <c r="DC96" s="592"/>
      <c r="DD96" s="592"/>
      <c r="DE96" s="592"/>
      <c r="DF96" s="592"/>
      <c r="DG96" s="592"/>
      <c r="DH96" s="592"/>
      <c r="DI96" s="592"/>
      <c r="DJ96" s="592"/>
      <c r="DK96" s="592"/>
      <c r="DL96" s="592"/>
      <c r="DM96" s="592"/>
      <c r="DN96" s="592"/>
      <c r="DO96" s="592"/>
      <c r="DP96" s="592"/>
      <c r="DQ96" s="592"/>
      <c r="DR96" s="592"/>
      <c r="DS96" s="592"/>
      <c r="DT96" s="592"/>
      <c r="DU96" s="592"/>
      <c r="DV96" s="592"/>
      <c r="DW96" s="592"/>
      <c r="DX96" s="592"/>
      <c r="DY96" s="592"/>
      <c r="DZ96" s="592"/>
      <c r="EA96" s="592"/>
      <c r="EB96" s="592"/>
      <c r="EC96" s="592"/>
      <c r="ED96" s="592"/>
      <c r="EE96" s="592"/>
      <c r="EF96" s="592"/>
      <c r="EG96" s="592"/>
      <c r="EH96" s="592"/>
      <c r="EI96" s="592"/>
      <c r="EJ96" s="592"/>
      <c r="EK96" s="592"/>
      <c r="EL96" s="592"/>
      <c r="EM96" s="592"/>
      <c r="EN96" s="592"/>
      <c r="EO96" s="592"/>
      <c r="EP96" s="592"/>
      <c r="EQ96" s="592"/>
      <c r="ER96" s="592"/>
      <c r="ES96" s="592"/>
      <c r="ET96" s="592"/>
      <c r="EU96" s="592"/>
      <c r="EV96" s="592"/>
      <c r="EW96" s="592"/>
      <c r="EX96" s="592"/>
      <c r="EY96" s="592"/>
      <c r="EZ96" s="592"/>
      <c r="FA96" s="592"/>
      <c r="FB96" s="592"/>
      <c r="FC96" s="592"/>
      <c r="FD96" s="592"/>
      <c r="FE96" s="592"/>
      <c r="FF96" s="592"/>
      <c r="FG96" s="592"/>
      <c r="FH96" s="592"/>
      <c r="FI96" s="592"/>
      <c r="FJ96" s="592"/>
      <c r="FK96" s="592"/>
      <c r="FL96" s="592"/>
      <c r="FM96" s="592"/>
      <c r="FN96" s="592"/>
      <c r="FO96" s="592"/>
      <c r="FP96" s="592"/>
      <c r="FQ96" s="592"/>
      <c r="FR96" s="592"/>
      <c r="FS96" s="592"/>
      <c r="FT96" s="592"/>
      <c r="FU96" s="592"/>
      <c r="FV96" s="592"/>
      <c r="FW96" s="592"/>
      <c r="FX96" s="592"/>
      <c r="FY96" s="592"/>
      <c r="FZ96" s="592"/>
      <c r="GA96" s="592"/>
      <c r="GB96" s="592"/>
      <c r="GC96" s="592"/>
      <c r="GD96" s="592"/>
      <c r="GE96" s="592"/>
      <c r="GF96" s="592"/>
      <c r="GG96" s="592"/>
      <c r="GH96" s="592"/>
      <c r="GI96" s="592"/>
      <c r="GJ96" s="592"/>
      <c r="GK96" s="592"/>
      <c r="GL96" s="592"/>
      <c r="GM96" s="592"/>
      <c r="GN96" s="592"/>
      <c r="GO96" s="592"/>
      <c r="GP96" s="592"/>
      <c r="GQ96" s="592"/>
      <c r="GR96" s="592"/>
      <c r="GS96" s="592"/>
      <c r="GT96" s="592"/>
      <c r="GU96" s="592"/>
      <c r="GV96" s="592"/>
      <c r="GW96" s="592"/>
      <c r="GX96" s="592"/>
      <c r="GY96" s="592"/>
      <c r="GZ96" s="592"/>
      <c r="HA96" s="592"/>
      <c r="HB96" s="592"/>
      <c r="HC96" s="592"/>
      <c r="HD96" s="592"/>
      <c r="HE96" s="592"/>
      <c r="HF96" s="592"/>
      <c r="HG96" s="592"/>
      <c r="HH96" s="592"/>
      <c r="HI96" s="592"/>
      <c r="HJ96" s="592"/>
      <c r="HK96" s="592"/>
      <c r="HL96" s="592"/>
      <c r="HM96" s="592"/>
      <c r="HN96" s="592"/>
      <c r="HO96" s="592"/>
      <c r="HP96" s="592"/>
      <c r="HQ96" s="592"/>
      <c r="HR96" s="592"/>
      <c r="HS96" s="592"/>
      <c r="HT96" s="592"/>
      <c r="HU96" s="592"/>
      <c r="HV96" s="592"/>
      <c r="HW96" s="592"/>
      <c r="HX96" s="592"/>
      <c r="HY96" s="592"/>
      <c r="HZ96" s="592"/>
      <c r="IA96" s="592"/>
      <c r="IB96" s="592"/>
      <c r="IC96" s="592"/>
      <c r="ID96" s="592"/>
      <c r="IE96" s="592"/>
      <c r="IF96" s="592"/>
      <c r="IG96" s="592"/>
      <c r="IH96" s="592"/>
      <c r="II96" s="592"/>
      <c r="IJ96" s="592"/>
      <c r="IK96" s="592"/>
      <c r="IL96" s="592"/>
      <c r="IM96" s="592"/>
      <c r="IN96" s="592"/>
      <c r="IO96" s="592"/>
      <c r="IP96" s="592"/>
      <c r="IQ96" s="592"/>
      <c r="IR96" s="592"/>
      <c r="IS96" s="592"/>
      <c r="IT96" s="592"/>
      <c r="IU96" s="592"/>
      <c r="IV96" s="592"/>
    </row>
    <row r="97" spans="1:256" s="593" customFormat="1" ht="15">
      <c r="A97" s="629" t="s">
        <v>1872</v>
      </c>
      <c r="B97" s="632" t="s">
        <v>1873</v>
      </c>
      <c r="C97" s="609">
        <v>41297</v>
      </c>
      <c r="D97" s="631">
        <v>41000</v>
      </c>
      <c r="E97" s="609">
        <v>3444</v>
      </c>
      <c r="F97" s="631">
        <v>3700</v>
      </c>
      <c r="G97" s="611">
        <f t="shared" si="0"/>
        <v>44741</v>
      </c>
      <c r="H97" s="612">
        <f t="shared" si="0"/>
        <v>44700</v>
      </c>
      <c r="I97" s="592"/>
      <c r="J97" s="592"/>
      <c r="K97" s="592"/>
      <c r="L97" s="592"/>
      <c r="M97" s="592"/>
      <c r="N97" s="592"/>
      <c r="O97" s="592"/>
      <c r="P97" s="592"/>
      <c r="Q97" s="592"/>
      <c r="R97" s="592"/>
      <c r="S97" s="592"/>
      <c r="T97" s="592"/>
      <c r="U97" s="592"/>
      <c r="V97" s="592"/>
      <c r="W97" s="592"/>
      <c r="X97" s="592"/>
      <c r="Y97" s="592"/>
      <c r="Z97" s="592"/>
      <c r="AA97" s="592"/>
      <c r="AB97" s="592"/>
      <c r="AC97" s="592"/>
      <c r="AD97" s="592"/>
      <c r="AE97" s="592"/>
      <c r="AF97" s="592"/>
      <c r="AG97" s="592"/>
      <c r="AH97" s="592"/>
      <c r="AI97" s="592"/>
      <c r="AJ97" s="592"/>
      <c r="AK97" s="592"/>
      <c r="AL97" s="592"/>
      <c r="AM97" s="592"/>
      <c r="AN97" s="592"/>
      <c r="AO97" s="592"/>
      <c r="AP97" s="592"/>
      <c r="AQ97" s="592"/>
      <c r="AR97" s="592"/>
      <c r="AS97" s="592"/>
      <c r="AT97" s="592"/>
      <c r="AU97" s="592"/>
      <c r="AV97" s="592"/>
      <c r="AW97" s="592"/>
      <c r="AX97" s="592"/>
      <c r="AY97" s="592"/>
      <c r="AZ97" s="592"/>
      <c r="BA97" s="592"/>
      <c r="BB97" s="592"/>
      <c r="BC97" s="592"/>
      <c r="BD97" s="592"/>
      <c r="BE97" s="592"/>
      <c r="BF97" s="592"/>
      <c r="BG97" s="592"/>
      <c r="BH97" s="592"/>
      <c r="BI97" s="592"/>
      <c r="BJ97" s="592"/>
      <c r="BK97" s="592"/>
      <c r="BL97" s="592"/>
      <c r="BM97" s="592"/>
      <c r="BN97" s="592"/>
      <c r="BO97" s="592"/>
      <c r="BP97" s="592"/>
      <c r="BQ97" s="592"/>
      <c r="BR97" s="592"/>
      <c r="BS97" s="592"/>
      <c r="BT97" s="592"/>
      <c r="BU97" s="592"/>
      <c r="BV97" s="592"/>
      <c r="BW97" s="592"/>
      <c r="BX97" s="592"/>
      <c r="BY97" s="592"/>
      <c r="BZ97" s="592"/>
      <c r="CA97" s="592"/>
      <c r="CB97" s="592"/>
      <c r="CC97" s="592"/>
      <c r="CD97" s="592"/>
      <c r="CE97" s="592"/>
      <c r="CF97" s="592"/>
      <c r="CG97" s="592"/>
      <c r="CH97" s="592"/>
      <c r="CI97" s="592"/>
      <c r="CJ97" s="592"/>
      <c r="CK97" s="592"/>
      <c r="CL97" s="592"/>
      <c r="CM97" s="592"/>
      <c r="CN97" s="592"/>
      <c r="CO97" s="592"/>
      <c r="CP97" s="592"/>
      <c r="CQ97" s="592"/>
      <c r="CR97" s="592"/>
      <c r="CS97" s="592"/>
      <c r="CT97" s="592"/>
      <c r="CU97" s="592"/>
      <c r="CV97" s="592"/>
      <c r="CW97" s="592"/>
      <c r="CX97" s="592"/>
      <c r="CY97" s="592"/>
      <c r="CZ97" s="592"/>
      <c r="DA97" s="592"/>
      <c r="DB97" s="592"/>
      <c r="DC97" s="592"/>
      <c r="DD97" s="592"/>
      <c r="DE97" s="592"/>
      <c r="DF97" s="592"/>
      <c r="DG97" s="592"/>
      <c r="DH97" s="592"/>
      <c r="DI97" s="592"/>
      <c r="DJ97" s="592"/>
      <c r="DK97" s="592"/>
      <c r="DL97" s="592"/>
      <c r="DM97" s="592"/>
      <c r="DN97" s="592"/>
      <c r="DO97" s="592"/>
      <c r="DP97" s="592"/>
      <c r="DQ97" s="592"/>
      <c r="DR97" s="592"/>
      <c r="DS97" s="592"/>
      <c r="DT97" s="592"/>
      <c r="DU97" s="592"/>
      <c r="DV97" s="592"/>
      <c r="DW97" s="592"/>
      <c r="DX97" s="592"/>
      <c r="DY97" s="592"/>
      <c r="DZ97" s="592"/>
      <c r="EA97" s="592"/>
      <c r="EB97" s="592"/>
      <c r="EC97" s="592"/>
      <c r="ED97" s="592"/>
      <c r="EE97" s="592"/>
      <c r="EF97" s="592"/>
      <c r="EG97" s="592"/>
      <c r="EH97" s="592"/>
      <c r="EI97" s="592"/>
      <c r="EJ97" s="592"/>
      <c r="EK97" s="592"/>
      <c r="EL97" s="592"/>
      <c r="EM97" s="592"/>
      <c r="EN97" s="592"/>
      <c r="EO97" s="592"/>
      <c r="EP97" s="592"/>
      <c r="EQ97" s="592"/>
      <c r="ER97" s="592"/>
      <c r="ES97" s="592"/>
      <c r="ET97" s="592"/>
      <c r="EU97" s="592"/>
      <c r="EV97" s="592"/>
      <c r="EW97" s="592"/>
      <c r="EX97" s="592"/>
      <c r="EY97" s="592"/>
      <c r="EZ97" s="592"/>
      <c r="FA97" s="592"/>
      <c r="FB97" s="592"/>
      <c r="FC97" s="592"/>
      <c r="FD97" s="592"/>
      <c r="FE97" s="592"/>
      <c r="FF97" s="592"/>
      <c r="FG97" s="592"/>
      <c r="FH97" s="592"/>
      <c r="FI97" s="592"/>
      <c r="FJ97" s="592"/>
      <c r="FK97" s="592"/>
      <c r="FL97" s="592"/>
      <c r="FM97" s="592"/>
      <c r="FN97" s="592"/>
      <c r="FO97" s="592"/>
      <c r="FP97" s="592"/>
      <c r="FQ97" s="592"/>
      <c r="FR97" s="592"/>
      <c r="FS97" s="592"/>
      <c r="FT97" s="592"/>
      <c r="FU97" s="592"/>
      <c r="FV97" s="592"/>
      <c r="FW97" s="592"/>
      <c r="FX97" s="592"/>
      <c r="FY97" s="592"/>
      <c r="FZ97" s="592"/>
      <c r="GA97" s="592"/>
      <c r="GB97" s="592"/>
      <c r="GC97" s="592"/>
      <c r="GD97" s="592"/>
      <c r="GE97" s="592"/>
      <c r="GF97" s="592"/>
      <c r="GG97" s="592"/>
      <c r="GH97" s="592"/>
      <c r="GI97" s="592"/>
      <c r="GJ97" s="592"/>
      <c r="GK97" s="592"/>
      <c r="GL97" s="592"/>
      <c r="GM97" s="592"/>
      <c r="GN97" s="592"/>
      <c r="GO97" s="592"/>
      <c r="GP97" s="592"/>
      <c r="GQ97" s="592"/>
      <c r="GR97" s="592"/>
      <c r="GS97" s="592"/>
      <c r="GT97" s="592"/>
      <c r="GU97" s="592"/>
      <c r="GV97" s="592"/>
      <c r="GW97" s="592"/>
      <c r="GX97" s="592"/>
      <c r="GY97" s="592"/>
      <c r="GZ97" s="592"/>
      <c r="HA97" s="592"/>
      <c r="HB97" s="592"/>
      <c r="HC97" s="592"/>
      <c r="HD97" s="592"/>
      <c r="HE97" s="592"/>
      <c r="HF97" s="592"/>
      <c r="HG97" s="592"/>
      <c r="HH97" s="592"/>
      <c r="HI97" s="592"/>
      <c r="HJ97" s="592"/>
      <c r="HK97" s="592"/>
      <c r="HL97" s="592"/>
      <c r="HM97" s="592"/>
      <c r="HN97" s="592"/>
      <c r="HO97" s="592"/>
      <c r="HP97" s="592"/>
      <c r="HQ97" s="592"/>
      <c r="HR97" s="592"/>
      <c r="HS97" s="592"/>
      <c r="HT97" s="592"/>
      <c r="HU97" s="592"/>
      <c r="HV97" s="592"/>
      <c r="HW97" s="592"/>
      <c r="HX97" s="592"/>
      <c r="HY97" s="592"/>
      <c r="HZ97" s="592"/>
      <c r="IA97" s="592"/>
      <c r="IB97" s="592"/>
      <c r="IC97" s="592"/>
      <c r="ID97" s="592"/>
      <c r="IE97" s="592"/>
      <c r="IF97" s="592"/>
      <c r="IG97" s="592"/>
      <c r="IH97" s="592"/>
      <c r="II97" s="592"/>
      <c r="IJ97" s="592"/>
      <c r="IK97" s="592"/>
      <c r="IL97" s="592"/>
      <c r="IM97" s="592"/>
      <c r="IN97" s="592"/>
      <c r="IO97" s="592"/>
      <c r="IP97" s="592"/>
      <c r="IQ97" s="592"/>
      <c r="IR97" s="592"/>
      <c r="IS97" s="592"/>
      <c r="IT97" s="592"/>
      <c r="IU97" s="592"/>
      <c r="IV97" s="592"/>
    </row>
    <row r="98" spans="1:256" s="593" customFormat="1" ht="15">
      <c r="A98" s="629" t="s">
        <v>1874</v>
      </c>
      <c r="B98" s="630" t="s">
        <v>1875</v>
      </c>
      <c r="C98" s="609">
        <v>71</v>
      </c>
      <c r="D98" s="631">
        <v>100</v>
      </c>
      <c r="E98" s="609">
        <v>52</v>
      </c>
      <c r="F98" s="631">
        <v>60</v>
      </c>
      <c r="G98" s="611">
        <f t="shared" si="0"/>
        <v>123</v>
      </c>
      <c r="H98" s="612">
        <f t="shared" si="0"/>
        <v>160</v>
      </c>
      <c r="I98" s="592"/>
      <c r="J98" s="592"/>
      <c r="K98" s="592"/>
      <c r="L98" s="592"/>
      <c r="M98" s="592"/>
      <c r="N98" s="592"/>
      <c r="O98" s="592"/>
      <c r="P98" s="592"/>
      <c r="Q98" s="592"/>
      <c r="R98" s="592"/>
      <c r="S98" s="592"/>
      <c r="T98" s="592"/>
      <c r="U98" s="592"/>
      <c r="V98" s="592"/>
      <c r="W98" s="592"/>
      <c r="X98" s="592"/>
      <c r="Y98" s="592"/>
      <c r="Z98" s="592"/>
      <c r="AA98" s="592"/>
      <c r="AB98" s="592"/>
      <c r="AC98" s="592"/>
      <c r="AD98" s="592"/>
      <c r="AE98" s="592"/>
      <c r="AF98" s="592"/>
      <c r="AG98" s="592"/>
      <c r="AH98" s="592"/>
      <c r="AI98" s="592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2"/>
      <c r="BC98" s="592"/>
      <c r="BD98" s="592"/>
      <c r="BE98" s="592"/>
      <c r="BF98" s="592"/>
      <c r="BG98" s="592"/>
      <c r="BH98" s="592"/>
      <c r="BI98" s="592"/>
      <c r="BJ98" s="592"/>
      <c r="BK98" s="592"/>
      <c r="BL98" s="592"/>
      <c r="BM98" s="592"/>
      <c r="BN98" s="592"/>
      <c r="BO98" s="592"/>
      <c r="BP98" s="592"/>
      <c r="BQ98" s="592"/>
      <c r="BR98" s="592"/>
      <c r="BS98" s="592"/>
      <c r="BT98" s="592"/>
      <c r="BU98" s="592"/>
      <c r="BV98" s="592"/>
      <c r="BW98" s="592"/>
      <c r="BX98" s="592"/>
      <c r="BY98" s="592"/>
      <c r="BZ98" s="592"/>
      <c r="CA98" s="592"/>
      <c r="CB98" s="592"/>
      <c r="CC98" s="592"/>
      <c r="CD98" s="592"/>
      <c r="CE98" s="592"/>
      <c r="CF98" s="592"/>
      <c r="CG98" s="592"/>
      <c r="CH98" s="592"/>
      <c r="CI98" s="592"/>
      <c r="CJ98" s="592"/>
      <c r="CK98" s="592"/>
      <c r="CL98" s="592"/>
      <c r="CM98" s="592"/>
      <c r="CN98" s="592"/>
      <c r="CO98" s="592"/>
      <c r="CP98" s="592"/>
      <c r="CQ98" s="592"/>
      <c r="CR98" s="592"/>
      <c r="CS98" s="592"/>
      <c r="CT98" s="592"/>
      <c r="CU98" s="592"/>
      <c r="CV98" s="592"/>
      <c r="CW98" s="592"/>
      <c r="CX98" s="592"/>
      <c r="CY98" s="592"/>
      <c r="CZ98" s="592"/>
      <c r="DA98" s="592"/>
      <c r="DB98" s="592"/>
      <c r="DC98" s="592"/>
      <c r="DD98" s="592"/>
      <c r="DE98" s="592"/>
      <c r="DF98" s="592"/>
      <c r="DG98" s="592"/>
      <c r="DH98" s="592"/>
      <c r="DI98" s="592"/>
      <c r="DJ98" s="592"/>
      <c r="DK98" s="592"/>
      <c r="DL98" s="592"/>
      <c r="DM98" s="592"/>
      <c r="DN98" s="592"/>
      <c r="DO98" s="592"/>
      <c r="DP98" s="592"/>
      <c r="DQ98" s="592"/>
      <c r="DR98" s="592"/>
      <c r="DS98" s="592"/>
      <c r="DT98" s="592"/>
      <c r="DU98" s="592"/>
      <c r="DV98" s="592"/>
      <c r="DW98" s="592"/>
      <c r="DX98" s="592"/>
      <c r="DY98" s="592"/>
      <c r="DZ98" s="592"/>
      <c r="EA98" s="592"/>
      <c r="EB98" s="592"/>
      <c r="EC98" s="592"/>
      <c r="ED98" s="592"/>
      <c r="EE98" s="592"/>
      <c r="EF98" s="592"/>
      <c r="EG98" s="592"/>
      <c r="EH98" s="592"/>
      <c r="EI98" s="592"/>
      <c r="EJ98" s="592"/>
      <c r="EK98" s="592"/>
      <c r="EL98" s="592"/>
      <c r="EM98" s="592"/>
      <c r="EN98" s="592"/>
      <c r="EO98" s="592"/>
      <c r="EP98" s="592"/>
      <c r="EQ98" s="592"/>
      <c r="ER98" s="592"/>
      <c r="ES98" s="592"/>
      <c r="ET98" s="592"/>
      <c r="EU98" s="592"/>
      <c r="EV98" s="592"/>
      <c r="EW98" s="592"/>
      <c r="EX98" s="592"/>
      <c r="EY98" s="592"/>
      <c r="EZ98" s="592"/>
      <c r="FA98" s="592"/>
      <c r="FB98" s="592"/>
      <c r="FC98" s="592"/>
      <c r="FD98" s="592"/>
      <c r="FE98" s="592"/>
      <c r="FF98" s="592"/>
      <c r="FG98" s="592"/>
      <c r="FH98" s="592"/>
      <c r="FI98" s="592"/>
      <c r="FJ98" s="592"/>
      <c r="FK98" s="592"/>
      <c r="FL98" s="592"/>
      <c r="FM98" s="592"/>
      <c r="FN98" s="592"/>
      <c r="FO98" s="592"/>
      <c r="FP98" s="592"/>
      <c r="FQ98" s="592"/>
      <c r="FR98" s="592"/>
      <c r="FS98" s="592"/>
      <c r="FT98" s="592"/>
      <c r="FU98" s="592"/>
      <c r="FV98" s="592"/>
      <c r="FW98" s="592"/>
      <c r="FX98" s="592"/>
      <c r="FY98" s="592"/>
      <c r="FZ98" s="592"/>
      <c r="GA98" s="592"/>
      <c r="GB98" s="592"/>
      <c r="GC98" s="592"/>
      <c r="GD98" s="592"/>
      <c r="GE98" s="592"/>
      <c r="GF98" s="592"/>
      <c r="GG98" s="592"/>
      <c r="GH98" s="592"/>
      <c r="GI98" s="592"/>
      <c r="GJ98" s="592"/>
      <c r="GK98" s="592"/>
      <c r="GL98" s="592"/>
      <c r="GM98" s="592"/>
      <c r="GN98" s="592"/>
      <c r="GO98" s="592"/>
      <c r="GP98" s="592"/>
      <c r="GQ98" s="592"/>
      <c r="GR98" s="592"/>
      <c r="GS98" s="592"/>
      <c r="GT98" s="592"/>
      <c r="GU98" s="592"/>
      <c r="GV98" s="592"/>
      <c r="GW98" s="592"/>
      <c r="GX98" s="592"/>
      <c r="GY98" s="592"/>
      <c r="GZ98" s="592"/>
      <c r="HA98" s="592"/>
      <c r="HB98" s="592"/>
      <c r="HC98" s="592"/>
      <c r="HD98" s="592"/>
      <c r="HE98" s="592"/>
      <c r="HF98" s="592"/>
      <c r="HG98" s="592"/>
      <c r="HH98" s="592"/>
      <c r="HI98" s="592"/>
      <c r="HJ98" s="592"/>
      <c r="HK98" s="592"/>
      <c r="HL98" s="592"/>
      <c r="HM98" s="592"/>
      <c r="HN98" s="592"/>
      <c r="HO98" s="592"/>
      <c r="HP98" s="592"/>
      <c r="HQ98" s="592"/>
      <c r="HR98" s="592"/>
      <c r="HS98" s="592"/>
      <c r="HT98" s="592"/>
      <c r="HU98" s="592"/>
      <c r="HV98" s="592"/>
      <c r="HW98" s="592"/>
      <c r="HX98" s="592"/>
      <c r="HY98" s="592"/>
      <c r="HZ98" s="592"/>
      <c r="IA98" s="592"/>
      <c r="IB98" s="592"/>
      <c r="IC98" s="592"/>
      <c r="ID98" s="592"/>
      <c r="IE98" s="592"/>
      <c r="IF98" s="592"/>
      <c r="IG98" s="592"/>
      <c r="IH98" s="592"/>
      <c r="II98" s="592"/>
      <c r="IJ98" s="592"/>
      <c r="IK98" s="592"/>
      <c r="IL98" s="592"/>
      <c r="IM98" s="592"/>
      <c r="IN98" s="592"/>
      <c r="IO98" s="592"/>
      <c r="IP98" s="592"/>
      <c r="IQ98" s="592"/>
      <c r="IR98" s="592"/>
      <c r="IS98" s="592"/>
      <c r="IT98" s="592"/>
      <c r="IU98" s="592"/>
      <c r="IV98" s="592"/>
    </row>
    <row r="99" spans="1:256" s="593" customFormat="1" ht="15">
      <c r="A99" s="629" t="s">
        <v>1876</v>
      </c>
      <c r="B99" s="632" t="s">
        <v>1877</v>
      </c>
      <c r="C99" s="609">
        <v>19</v>
      </c>
      <c r="D99" s="631">
        <v>20</v>
      </c>
      <c r="E99" s="609">
        <v>27</v>
      </c>
      <c r="F99" s="631">
        <v>25</v>
      </c>
      <c r="G99" s="611">
        <f t="shared" si="0"/>
        <v>46</v>
      </c>
      <c r="H99" s="612">
        <f t="shared" si="0"/>
        <v>45</v>
      </c>
      <c r="I99" s="592"/>
      <c r="J99" s="592"/>
      <c r="K99" s="592"/>
      <c r="L99" s="592"/>
      <c r="M99" s="592"/>
      <c r="N99" s="592"/>
      <c r="O99" s="592"/>
      <c r="P99" s="592"/>
      <c r="Q99" s="592"/>
      <c r="R99" s="592"/>
      <c r="S99" s="592"/>
      <c r="T99" s="592"/>
      <c r="U99" s="592"/>
      <c r="V99" s="592"/>
      <c r="W99" s="592"/>
      <c r="X99" s="592"/>
      <c r="Y99" s="592"/>
      <c r="Z99" s="592"/>
      <c r="AA99" s="592"/>
      <c r="AB99" s="592"/>
      <c r="AC99" s="592"/>
      <c r="AD99" s="592"/>
      <c r="AE99" s="592"/>
      <c r="AF99" s="592"/>
      <c r="AG99" s="592"/>
      <c r="AH99" s="592"/>
      <c r="AI99" s="592"/>
      <c r="AJ99" s="592"/>
      <c r="AK99" s="592"/>
      <c r="AL99" s="592"/>
      <c r="AM99" s="592"/>
      <c r="AN99" s="592"/>
      <c r="AO99" s="592"/>
      <c r="AP99" s="592"/>
      <c r="AQ99" s="592"/>
      <c r="AR99" s="592"/>
      <c r="AS99" s="592"/>
      <c r="AT99" s="592"/>
      <c r="AU99" s="592"/>
      <c r="AV99" s="592"/>
      <c r="AW99" s="592"/>
      <c r="AX99" s="592"/>
      <c r="AY99" s="592"/>
      <c r="AZ99" s="592"/>
      <c r="BA99" s="592"/>
      <c r="BB99" s="592"/>
      <c r="BC99" s="592"/>
      <c r="BD99" s="592"/>
      <c r="BE99" s="592"/>
      <c r="BF99" s="592"/>
      <c r="BG99" s="592"/>
      <c r="BH99" s="592"/>
      <c r="BI99" s="592"/>
      <c r="BJ99" s="592"/>
      <c r="BK99" s="592"/>
      <c r="BL99" s="592"/>
      <c r="BM99" s="592"/>
      <c r="BN99" s="592"/>
      <c r="BO99" s="592"/>
      <c r="BP99" s="592"/>
      <c r="BQ99" s="592"/>
      <c r="BR99" s="592"/>
      <c r="BS99" s="592"/>
      <c r="BT99" s="592"/>
      <c r="BU99" s="592"/>
      <c r="BV99" s="592"/>
      <c r="BW99" s="592"/>
      <c r="BX99" s="592"/>
      <c r="BY99" s="592"/>
      <c r="BZ99" s="592"/>
      <c r="CA99" s="592"/>
      <c r="CB99" s="592"/>
      <c r="CC99" s="592"/>
      <c r="CD99" s="592"/>
      <c r="CE99" s="592"/>
      <c r="CF99" s="592"/>
      <c r="CG99" s="592"/>
      <c r="CH99" s="592"/>
      <c r="CI99" s="592"/>
      <c r="CJ99" s="592"/>
      <c r="CK99" s="592"/>
      <c r="CL99" s="592"/>
      <c r="CM99" s="592"/>
      <c r="CN99" s="592"/>
      <c r="CO99" s="592"/>
      <c r="CP99" s="592"/>
      <c r="CQ99" s="592"/>
      <c r="CR99" s="592"/>
      <c r="CS99" s="592"/>
      <c r="CT99" s="592"/>
      <c r="CU99" s="592"/>
      <c r="CV99" s="592"/>
      <c r="CW99" s="592"/>
      <c r="CX99" s="592"/>
      <c r="CY99" s="592"/>
      <c r="CZ99" s="592"/>
      <c r="DA99" s="592"/>
      <c r="DB99" s="592"/>
      <c r="DC99" s="592"/>
      <c r="DD99" s="592"/>
      <c r="DE99" s="592"/>
      <c r="DF99" s="592"/>
      <c r="DG99" s="592"/>
      <c r="DH99" s="592"/>
      <c r="DI99" s="592"/>
      <c r="DJ99" s="592"/>
      <c r="DK99" s="592"/>
      <c r="DL99" s="592"/>
      <c r="DM99" s="592"/>
      <c r="DN99" s="592"/>
      <c r="DO99" s="592"/>
      <c r="DP99" s="592"/>
      <c r="DQ99" s="592"/>
      <c r="DR99" s="592"/>
      <c r="DS99" s="592"/>
      <c r="DT99" s="592"/>
      <c r="DU99" s="592"/>
      <c r="DV99" s="592"/>
      <c r="DW99" s="592"/>
      <c r="DX99" s="592"/>
      <c r="DY99" s="592"/>
      <c r="DZ99" s="592"/>
      <c r="EA99" s="592"/>
      <c r="EB99" s="592"/>
      <c r="EC99" s="592"/>
      <c r="ED99" s="592"/>
      <c r="EE99" s="592"/>
      <c r="EF99" s="592"/>
      <c r="EG99" s="592"/>
      <c r="EH99" s="592"/>
      <c r="EI99" s="592"/>
      <c r="EJ99" s="592"/>
      <c r="EK99" s="592"/>
      <c r="EL99" s="592"/>
      <c r="EM99" s="592"/>
      <c r="EN99" s="592"/>
      <c r="EO99" s="592"/>
      <c r="EP99" s="592"/>
      <c r="EQ99" s="592"/>
      <c r="ER99" s="592"/>
      <c r="ES99" s="592"/>
      <c r="ET99" s="592"/>
      <c r="EU99" s="592"/>
      <c r="EV99" s="592"/>
      <c r="EW99" s="592"/>
      <c r="EX99" s="592"/>
      <c r="EY99" s="592"/>
      <c r="EZ99" s="592"/>
      <c r="FA99" s="592"/>
      <c r="FB99" s="592"/>
      <c r="FC99" s="592"/>
      <c r="FD99" s="592"/>
      <c r="FE99" s="592"/>
      <c r="FF99" s="592"/>
      <c r="FG99" s="592"/>
      <c r="FH99" s="592"/>
      <c r="FI99" s="592"/>
      <c r="FJ99" s="592"/>
      <c r="FK99" s="592"/>
      <c r="FL99" s="592"/>
      <c r="FM99" s="592"/>
      <c r="FN99" s="592"/>
      <c r="FO99" s="592"/>
      <c r="FP99" s="592"/>
      <c r="FQ99" s="592"/>
      <c r="FR99" s="592"/>
      <c r="FS99" s="592"/>
      <c r="FT99" s="592"/>
      <c r="FU99" s="592"/>
      <c r="FV99" s="592"/>
      <c r="FW99" s="592"/>
      <c r="FX99" s="592"/>
      <c r="FY99" s="592"/>
      <c r="FZ99" s="592"/>
      <c r="GA99" s="592"/>
      <c r="GB99" s="592"/>
      <c r="GC99" s="592"/>
      <c r="GD99" s="592"/>
      <c r="GE99" s="592"/>
      <c r="GF99" s="592"/>
      <c r="GG99" s="592"/>
      <c r="GH99" s="592"/>
      <c r="GI99" s="592"/>
      <c r="GJ99" s="592"/>
      <c r="GK99" s="592"/>
      <c r="GL99" s="592"/>
      <c r="GM99" s="592"/>
      <c r="GN99" s="592"/>
      <c r="GO99" s="592"/>
      <c r="GP99" s="592"/>
      <c r="GQ99" s="592"/>
      <c r="GR99" s="592"/>
      <c r="GS99" s="592"/>
      <c r="GT99" s="592"/>
      <c r="GU99" s="592"/>
      <c r="GV99" s="592"/>
      <c r="GW99" s="592"/>
      <c r="GX99" s="592"/>
      <c r="GY99" s="592"/>
      <c r="GZ99" s="592"/>
      <c r="HA99" s="592"/>
      <c r="HB99" s="592"/>
      <c r="HC99" s="592"/>
      <c r="HD99" s="592"/>
      <c r="HE99" s="592"/>
      <c r="HF99" s="592"/>
      <c r="HG99" s="592"/>
      <c r="HH99" s="592"/>
      <c r="HI99" s="592"/>
      <c r="HJ99" s="592"/>
      <c r="HK99" s="592"/>
      <c r="HL99" s="592"/>
      <c r="HM99" s="592"/>
      <c r="HN99" s="592"/>
      <c r="HO99" s="592"/>
      <c r="HP99" s="592"/>
      <c r="HQ99" s="592"/>
      <c r="HR99" s="592"/>
      <c r="HS99" s="592"/>
      <c r="HT99" s="592"/>
      <c r="HU99" s="592"/>
      <c r="HV99" s="592"/>
      <c r="HW99" s="592"/>
      <c r="HX99" s="592"/>
      <c r="HY99" s="592"/>
      <c r="HZ99" s="592"/>
      <c r="IA99" s="592"/>
      <c r="IB99" s="592"/>
      <c r="IC99" s="592"/>
      <c r="ID99" s="592"/>
      <c r="IE99" s="592"/>
      <c r="IF99" s="592"/>
      <c r="IG99" s="592"/>
      <c r="IH99" s="592"/>
      <c r="II99" s="592"/>
      <c r="IJ99" s="592"/>
      <c r="IK99" s="592"/>
      <c r="IL99" s="592"/>
      <c r="IM99" s="592"/>
      <c r="IN99" s="592"/>
      <c r="IO99" s="592"/>
      <c r="IP99" s="592"/>
      <c r="IQ99" s="592"/>
      <c r="IR99" s="592"/>
      <c r="IS99" s="592"/>
      <c r="IT99" s="592"/>
      <c r="IU99" s="592"/>
      <c r="IV99" s="592"/>
    </row>
    <row r="100" spans="1:256" s="593" customFormat="1" ht="15">
      <c r="A100" s="629" t="s">
        <v>1878</v>
      </c>
      <c r="B100" s="630" t="s">
        <v>1879</v>
      </c>
      <c r="C100" s="609">
        <v>4</v>
      </c>
      <c r="D100" s="631">
        <v>8</v>
      </c>
      <c r="E100" s="611">
        <v>0</v>
      </c>
      <c r="F100" s="631">
        <v>2</v>
      </c>
      <c r="G100" s="611">
        <f t="shared" si="0"/>
        <v>4</v>
      </c>
      <c r="H100" s="612">
        <f t="shared" si="0"/>
        <v>10</v>
      </c>
      <c r="I100" s="592"/>
      <c r="J100" s="592"/>
      <c r="K100" s="592"/>
      <c r="L100" s="592"/>
      <c r="M100" s="592"/>
      <c r="N100" s="592"/>
      <c r="O100" s="592"/>
      <c r="P100" s="592"/>
      <c r="Q100" s="592"/>
      <c r="R100" s="592"/>
      <c r="S100" s="592"/>
      <c r="T100" s="592"/>
      <c r="U100" s="592"/>
      <c r="V100" s="592"/>
      <c r="W100" s="592"/>
      <c r="X100" s="592"/>
      <c r="Y100" s="592"/>
      <c r="Z100" s="592"/>
      <c r="AA100" s="592"/>
      <c r="AB100" s="592"/>
      <c r="AC100" s="592"/>
      <c r="AD100" s="592"/>
      <c r="AE100" s="592"/>
      <c r="AF100" s="592"/>
      <c r="AG100" s="592"/>
      <c r="AH100" s="592"/>
      <c r="AI100" s="592"/>
      <c r="AJ100" s="592"/>
      <c r="AK100" s="592"/>
      <c r="AL100" s="592"/>
      <c r="AM100" s="592"/>
      <c r="AN100" s="592"/>
      <c r="AO100" s="592"/>
      <c r="AP100" s="592"/>
      <c r="AQ100" s="592"/>
      <c r="AR100" s="592"/>
      <c r="AS100" s="592"/>
      <c r="AT100" s="592"/>
      <c r="AU100" s="592"/>
      <c r="AV100" s="592"/>
      <c r="AW100" s="592"/>
      <c r="AX100" s="592"/>
      <c r="AY100" s="592"/>
      <c r="AZ100" s="592"/>
      <c r="BA100" s="592"/>
      <c r="BB100" s="592"/>
      <c r="BC100" s="592"/>
      <c r="BD100" s="592"/>
      <c r="BE100" s="592"/>
      <c r="BF100" s="592"/>
      <c r="BG100" s="592"/>
      <c r="BH100" s="592"/>
      <c r="BI100" s="592"/>
      <c r="BJ100" s="592"/>
      <c r="BK100" s="592"/>
      <c r="BL100" s="592"/>
      <c r="BM100" s="592"/>
      <c r="BN100" s="592"/>
      <c r="BO100" s="592"/>
      <c r="BP100" s="592"/>
      <c r="BQ100" s="592"/>
      <c r="BR100" s="592"/>
      <c r="BS100" s="592"/>
      <c r="BT100" s="592"/>
      <c r="BU100" s="592"/>
      <c r="BV100" s="592"/>
      <c r="BW100" s="592"/>
      <c r="BX100" s="592"/>
      <c r="BY100" s="592"/>
      <c r="BZ100" s="592"/>
      <c r="CA100" s="592"/>
      <c r="CB100" s="592"/>
      <c r="CC100" s="592"/>
      <c r="CD100" s="592"/>
      <c r="CE100" s="592"/>
      <c r="CF100" s="592"/>
      <c r="CG100" s="592"/>
      <c r="CH100" s="592"/>
      <c r="CI100" s="592"/>
      <c r="CJ100" s="592"/>
      <c r="CK100" s="592"/>
      <c r="CL100" s="592"/>
      <c r="CM100" s="592"/>
      <c r="CN100" s="592"/>
      <c r="CO100" s="592"/>
      <c r="CP100" s="592"/>
      <c r="CQ100" s="592"/>
      <c r="CR100" s="592"/>
      <c r="CS100" s="592"/>
      <c r="CT100" s="592"/>
      <c r="CU100" s="592"/>
      <c r="CV100" s="592"/>
      <c r="CW100" s="592"/>
      <c r="CX100" s="592"/>
      <c r="CY100" s="592"/>
      <c r="CZ100" s="592"/>
      <c r="DA100" s="592"/>
      <c r="DB100" s="592"/>
      <c r="DC100" s="592"/>
      <c r="DD100" s="592"/>
      <c r="DE100" s="592"/>
      <c r="DF100" s="592"/>
      <c r="DG100" s="592"/>
      <c r="DH100" s="592"/>
      <c r="DI100" s="592"/>
      <c r="DJ100" s="592"/>
      <c r="DK100" s="592"/>
      <c r="DL100" s="592"/>
      <c r="DM100" s="592"/>
      <c r="DN100" s="592"/>
      <c r="DO100" s="592"/>
      <c r="DP100" s="592"/>
      <c r="DQ100" s="592"/>
      <c r="DR100" s="592"/>
      <c r="DS100" s="592"/>
      <c r="DT100" s="592"/>
      <c r="DU100" s="592"/>
      <c r="DV100" s="592"/>
      <c r="DW100" s="592"/>
      <c r="DX100" s="592"/>
      <c r="DY100" s="592"/>
      <c r="DZ100" s="592"/>
      <c r="EA100" s="592"/>
      <c r="EB100" s="592"/>
      <c r="EC100" s="592"/>
      <c r="ED100" s="592"/>
      <c r="EE100" s="592"/>
      <c r="EF100" s="592"/>
      <c r="EG100" s="592"/>
      <c r="EH100" s="592"/>
      <c r="EI100" s="592"/>
      <c r="EJ100" s="592"/>
      <c r="EK100" s="592"/>
      <c r="EL100" s="592"/>
      <c r="EM100" s="592"/>
      <c r="EN100" s="592"/>
      <c r="EO100" s="592"/>
      <c r="EP100" s="592"/>
      <c r="EQ100" s="592"/>
      <c r="ER100" s="592"/>
      <c r="ES100" s="592"/>
      <c r="ET100" s="592"/>
      <c r="EU100" s="592"/>
      <c r="EV100" s="592"/>
      <c r="EW100" s="592"/>
      <c r="EX100" s="592"/>
      <c r="EY100" s="592"/>
      <c r="EZ100" s="592"/>
      <c r="FA100" s="592"/>
      <c r="FB100" s="592"/>
      <c r="FC100" s="592"/>
      <c r="FD100" s="592"/>
      <c r="FE100" s="592"/>
      <c r="FF100" s="592"/>
      <c r="FG100" s="592"/>
      <c r="FH100" s="592"/>
      <c r="FI100" s="592"/>
      <c r="FJ100" s="592"/>
      <c r="FK100" s="592"/>
      <c r="FL100" s="592"/>
      <c r="FM100" s="592"/>
      <c r="FN100" s="592"/>
      <c r="FO100" s="592"/>
      <c r="FP100" s="592"/>
      <c r="FQ100" s="592"/>
      <c r="FR100" s="592"/>
      <c r="FS100" s="592"/>
      <c r="FT100" s="592"/>
      <c r="FU100" s="592"/>
      <c r="FV100" s="592"/>
      <c r="FW100" s="592"/>
      <c r="FX100" s="592"/>
      <c r="FY100" s="592"/>
      <c r="FZ100" s="592"/>
      <c r="GA100" s="592"/>
      <c r="GB100" s="592"/>
      <c r="GC100" s="592"/>
      <c r="GD100" s="592"/>
      <c r="GE100" s="592"/>
      <c r="GF100" s="592"/>
      <c r="GG100" s="592"/>
      <c r="GH100" s="592"/>
      <c r="GI100" s="592"/>
      <c r="GJ100" s="592"/>
      <c r="GK100" s="592"/>
      <c r="GL100" s="592"/>
      <c r="GM100" s="592"/>
      <c r="GN100" s="592"/>
      <c r="GO100" s="592"/>
      <c r="GP100" s="592"/>
      <c r="GQ100" s="592"/>
      <c r="GR100" s="592"/>
      <c r="GS100" s="592"/>
      <c r="GT100" s="592"/>
      <c r="GU100" s="592"/>
      <c r="GV100" s="592"/>
      <c r="GW100" s="592"/>
      <c r="GX100" s="592"/>
      <c r="GY100" s="592"/>
      <c r="GZ100" s="592"/>
      <c r="HA100" s="592"/>
      <c r="HB100" s="592"/>
      <c r="HC100" s="592"/>
      <c r="HD100" s="592"/>
      <c r="HE100" s="592"/>
      <c r="HF100" s="592"/>
      <c r="HG100" s="592"/>
      <c r="HH100" s="592"/>
      <c r="HI100" s="592"/>
      <c r="HJ100" s="592"/>
      <c r="HK100" s="592"/>
      <c r="HL100" s="592"/>
      <c r="HM100" s="592"/>
      <c r="HN100" s="592"/>
      <c r="HO100" s="592"/>
      <c r="HP100" s="592"/>
      <c r="HQ100" s="592"/>
      <c r="HR100" s="592"/>
      <c r="HS100" s="592"/>
      <c r="HT100" s="592"/>
      <c r="HU100" s="592"/>
      <c r="HV100" s="592"/>
      <c r="HW100" s="592"/>
      <c r="HX100" s="592"/>
      <c r="HY100" s="592"/>
      <c r="HZ100" s="592"/>
      <c r="IA100" s="592"/>
      <c r="IB100" s="592"/>
      <c r="IC100" s="592"/>
      <c r="ID100" s="592"/>
      <c r="IE100" s="592"/>
      <c r="IF100" s="592"/>
      <c r="IG100" s="592"/>
      <c r="IH100" s="592"/>
      <c r="II100" s="592"/>
      <c r="IJ100" s="592"/>
      <c r="IK100" s="592"/>
      <c r="IL100" s="592"/>
      <c r="IM100" s="592"/>
      <c r="IN100" s="592"/>
      <c r="IO100" s="592"/>
      <c r="IP100" s="592"/>
      <c r="IQ100" s="592"/>
      <c r="IR100" s="592"/>
      <c r="IS100" s="592"/>
      <c r="IT100" s="592"/>
      <c r="IU100" s="592"/>
      <c r="IV100" s="592"/>
    </row>
    <row r="101" spans="1:256" s="593" customFormat="1" ht="15">
      <c r="A101" s="629" t="s">
        <v>1880</v>
      </c>
      <c r="B101" s="630" t="s">
        <v>1881</v>
      </c>
      <c r="C101" s="609">
        <v>13</v>
      </c>
      <c r="D101" s="631">
        <v>15</v>
      </c>
      <c r="E101" s="609">
        <v>18</v>
      </c>
      <c r="F101" s="631">
        <v>26</v>
      </c>
      <c r="G101" s="611">
        <f t="shared" si="0"/>
        <v>31</v>
      </c>
      <c r="H101" s="612">
        <f t="shared" si="0"/>
        <v>41</v>
      </c>
      <c r="I101" s="592"/>
      <c r="J101" s="592"/>
      <c r="K101" s="592"/>
      <c r="L101" s="592"/>
      <c r="M101" s="592"/>
      <c r="N101" s="592"/>
      <c r="O101" s="592"/>
      <c r="P101" s="592"/>
      <c r="Q101" s="592"/>
      <c r="R101" s="592"/>
      <c r="S101" s="592"/>
      <c r="T101" s="592"/>
      <c r="U101" s="592"/>
      <c r="V101" s="592"/>
      <c r="W101" s="592"/>
      <c r="X101" s="592"/>
      <c r="Y101" s="592"/>
      <c r="Z101" s="592"/>
      <c r="AA101" s="592"/>
      <c r="AB101" s="592"/>
      <c r="AC101" s="592"/>
      <c r="AD101" s="592"/>
      <c r="AE101" s="592"/>
      <c r="AF101" s="592"/>
      <c r="AG101" s="592"/>
      <c r="AH101" s="592"/>
      <c r="AI101" s="592"/>
      <c r="AJ101" s="592"/>
      <c r="AK101" s="592"/>
      <c r="AL101" s="592"/>
      <c r="AM101" s="592"/>
      <c r="AN101" s="592"/>
      <c r="AO101" s="592"/>
      <c r="AP101" s="592"/>
      <c r="AQ101" s="592"/>
      <c r="AR101" s="592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2"/>
      <c r="BC101" s="592"/>
      <c r="BD101" s="592"/>
      <c r="BE101" s="592"/>
      <c r="BF101" s="592"/>
      <c r="BG101" s="592"/>
      <c r="BH101" s="592"/>
      <c r="BI101" s="592"/>
      <c r="BJ101" s="592"/>
      <c r="BK101" s="592"/>
      <c r="BL101" s="592"/>
      <c r="BM101" s="592"/>
      <c r="BN101" s="592"/>
      <c r="BO101" s="592"/>
      <c r="BP101" s="592"/>
      <c r="BQ101" s="592"/>
      <c r="BR101" s="592"/>
      <c r="BS101" s="592"/>
      <c r="BT101" s="592"/>
      <c r="BU101" s="592"/>
      <c r="BV101" s="592"/>
      <c r="BW101" s="592"/>
      <c r="BX101" s="592"/>
      <c r="BY101" s="592"/>
      <c r="BZ101" s="592"/>
      <c r="CA101" s="592"/>
      <c r="CB101" s="592"/>
      <c r="CC101" s="592"/>
      <c r="CD101" s="592"/>
      <c r="CE101" s="592"/>
      <c r="CF101" s="592"/>
      <c r="CG101" s="592"/>
      <c r="CH101" s="592"/>
      <c r="CI101" s="592"/>
      <c r="CJ101" s="592"/>
      <c r="CK101" s="592"/>
      <c r="CL101" s="592"/>
      <c r="CM101" s="592"/>
      <c r="CN101" s="592"/>
      <c r="CO101" s="592"/>
      <c r="CP101" s="592"/>
      <c r="CQ101" s="592"/>
      <c r="CR101" s="592"/>
      <c r="CS101" s="592"/>
      <c r="CT101" s="592"/>
      <c r="CU101" s="592"/>
      <c r="CV101" s="592"/>
      <c r="CW101" s="592"/>
      <c r="CX101" s="592"/>
      <c r="CY101" s="592"/>
      <c r="CZ101" s="592"/>
      <c r="DA101" s="592"/>
      <c r="DB101" s="592"/>
      <c r="DC101" s="592"/>
      <c r="DD101" s="592"/>
      <c r="DE101" s="592"/>
      <c r="DF101" s="592"/>
      <c r="DG101" s="592"/>
      <c r="DH101" s="592"/>
      <c r="DI101" s="592"/>
      <c r="DJ101" s="592"/>
      <c r="DK101" s="592"/>
      <c r="DL101" s="592"/>
      <c r="DM101" s="592"/>
      <c r="DN101" s="592"/>
      <c r="DO101" s="592"/>
      <c r="DP101" s="592"/>
      <c r="DQ101" s="592"/>
      <c r="DR101" s="592"/>
      <c r="DS101" s="592"/>
      <c r="DT101" s="592"/>
      <c r="DU101" s="592"/>
      <c r="DV101" s="592"/>
      <c r="DW101" s="592"/>
      <c r="DX101" s="592"/>
      <c r="DY101" s="592"/>
      <c r="DZ101" s="592"/>
      <c r="EA101" s="592"/>
      <c r="EB101" s="592"/>
      <c r="EC101" s="592"/>
      <c r="ED101" s="592"/>
      <c r="EE101" s="592"/>
      <c r="EF101" s="592"/>
      <c r="EG101" s="592"/>
      <c r="EH101" s="592"/>
      <c r="EI101" s="592"/>
      <c r="EJ101" s="592"/>
      <c r="EK101" s="592"/>
      <c r="EL101" s="592"/>
      <c r="EM101" s="592"/>
      <c r="EN101" s="592"/>
      <c r="EO101" s="592"/>
      <c r="EP101" s="592"/>
      <c r="EQ101" s="592"/>
      <c r="ER101" s="592"/>
      <c r="ES101" s="592"/>
      <c r="ET101" s="592"/>
      <c r="EU101" s="592"/>
      <c r="EV101" s="592"/>
      <c r="EW101" s="592"/>
      <c r="EX101" s="592"/>
      <c r="EY101" s="592"/>
      <c r="EZ101" s="592"/>
      <c r="FA101" s="592"/>
      <c r="FB101" s="592"/>
      <c r="FC101" s="592"/>
      <c r="FD101" s="592"/>
      <c r="FE101" s="592"/>
      <c r="FF101" s="592"/>
      <c r="FG101" s="592"/>
      <c r="FH101" s="592"/>
      <c r="FI101" s="592"/>
      <c r="FJ101" s="592"/>
      <c r="FK101" s="592"/>
      <c r="FL101" s="592"/>
      <c r="FM101" s="592"/>
      <c r="FN101" s="592"/>
      <c r="FO101" s="592"/>
      <c r="FP101" s="592"/>
      <c r="FQ101" s="592"/>
      <c r="FR101" s="592"/>
      <c r="FS101" s="592"/>
      <c r="FT101" s="592"/>
      <c r="FU101" s="592"/>
      <c r="FV101" s="592"/>
      <c r="FW101" s="592"/>
      <c r="FX101" s="592"/>
      <c r="FY101" s="592"/>
      <c r="FZ101" s="592"/>
      <c r="GA101" s="592"/>
      <c r="GB101" s="592"/>
      <c r="GC101" s="592"/>
      <c r="GD101" s="592"/>
      <c r="GE101" s="592"/>
      <c r="GF101" s="592"/>
      <c r="GG101" s="592"/>
      <c r="GH101" s="592"/>
      <c r="GI101" s="592"/>
      <c r="GJ101" s="592"/>
      <c r="GK101" s="592"/>
      <c r="GL101" s="592"/>
      <c r="GM101" s="592"/>
      <c r="GN101" s="592"/>
      <c r="GO101" s="592"/>
      <c r="GP101" s="592"/>
      <c r="GQ101" s="592"/>
      <c r="GR101" s="592"/>
      <c r="GS101" s="592"/>
      <c r="GT101" s="592"/>
      <c r="GU101" s="592"/>
      <c r="GV101" s="592"/>
      <c r="GW101" s="592"/>
      <c r="GX101" s="592"/>
      <c r="GY101" s="592"/>
      <c r="GZ101" s="592"/>
      <c r="HA101" s="592"/>
      <c r="HB101" s="592"/>
      <c r="HC101" s="592"/>
      <c r="HD101" s="592"/>
      <c r="HE101" s="592"/>
      <c r="HF101" s="592"/>
      <c r="HG101" s="592"/>
      <c r="HH101" s="592"/>
      <c r="HI101" s="592"/>
      <c r="HJ101" s="592"/>
      <c r="HK101" s="592"/>
      <c r="HL101" s="592"/>
      <c r="HM101" s="592"/>
      <c r="HN101" s="592"/>
      <c r="HO101" s="592"/>
      <c r="HP101" s="592"/>
      <c r="HQ101" s="592"/>
      <c r="HR101" s="592"/>
      <c r="HS101" s="592"/>
      <c r="HT101" s="592"/>
      <c r="HU101" s="592"/>
      <c r="HV101" s="592"/>
      <c r="HW101" s="592"/>
      <c r="HX101" s="592"/>
      <c r="HY101" s="592"/>
      <c r="HZ101" s="592"/>
      <c r="IA101" s="592"/>
      <c r="IB101" s="592"/>
      <c r="IC101" s="592"/>
      <c r="ID101" s="592"/>
      <c r="IE101" s="592"/>
      <c r="IF101" s="592"/>
      <c r="IG101" s="592"/>
      <c r="IH101" s="592"/>
      <c r="II101" s="592"/>
      <c r="IJ101" s="592"/>
      <c r="IK101" s="592"/>
      <c r="IL101" s="592"/>
      <c r="IM101" s="592"/>
      <c r="IN101" s="592"/>
      <c r="IO101" s="592"/>
      <c r="IP101" s="592"/>
      <c r="IQ101" s="592"/>
      <c r="IR101" s="592"/>
      <c r="IS101" s="592"/>
      <c r="IT101" s="592"/>
      <c r="IU101" s="592"/>
      <c r="IV101" s="592"/>
    </row>
    <row r="102" spans="1:256" s="593" customFormat="1" ht="15">
      <c r="A102" s="629" t="s">
        <v>1882</v>
      </c>
      <c r="B102" s="632" t="s">
        <v>1883</v>
      </c>
      <c r="C102" s="609">
        <v>41295</v>
      </c>
      <c r="D102" s="631">
        <v>41000</v>
      </c>
      <c r="E102" s="609">
        <v>3444</v>
      </c>
      <c r="F102" s="631">
        <v>3700</v>
      </c>
      <c r="G102" s="611">
        <f t="shared" si="0"/>
        <v>44739</v>
      </c>
      <c r="H102" s="612">
        <f t="shared" si="0"/>
        <v>44700</v>
      </c>
      <c r="I102" s="592"/>
      <c r="J102" s="592"/>
      <c r="K102" s="592"/>
      <c r="L102" s="592"/>
      <c r="M102" s="592"/>
      <c r="N102" s="592"/>
      <c r="O102" s="592"/>
      <c r="P102" s="592"/>
      <c r="Q102" s="592"/>
      <c r="R102" s="592"/>
      <c r="S102" s="592"/>
      <c r="T102" s="592"/>
      <c r="U102" s="592"/>
      <c r="V102" s="592"/>
      <c r="W102" s="592"/>
      <c r="X102" s="592"/>
      <c r="Y102" s="592"/>
      <c r="Z102" s="592"/>
      <c r="AA102" s="592"/>
      <c r="AB102" s="592"/>
      <c r="AC102" s="592"/>
      <c r="AD102" s="592"/>
      <c r="AE102" s="592"/>
      <c r="AF102" s="592"/>
      <c r="AG102" s="592"/>
      <c r="AH102" s="592"/>
      <c r="AI102" s="592"/>
      <c r="AJ102" s="592"/>
      <c r="AK102" s="592"/>
      <c r="AL102" s="592"/>
      <c r="AM102" s="592"/>
      <c r="AN102" s="592"/>
      <c r="AO102" s="592"/>
      <c r="AP102" s="592"/>
      <c r="AQ102" s="592"/>
      <c r="AR102" s="592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2"/>
      <c r="BC102" s="592"/>
      <c r="BD102" s="592"/>
      <c r="BE102" s="592"/>
      <c r="BF102" s="592"/>
      <c r="BG102" s="592"/>
      <c r="BH102" s="592"/>
      <c r="BI102" s="592"/>
      <c r="BJ102" s="592"/>
      <c r="BK102" s="592"/>
      <c r="BL102" s="592"/>
      <c r="BM102" s="592"/>
      <c r="BN102" s="592"/>
      <c r="BO102" s="592"/>
      <c r="BP102" s="592"/>
      <c r="BQ102" s="592"/>
      <c r="BR102" s="592"/>
      <c r="BS102" s="592"/>
      <c r="BT102" s="592"/>
      <c r="BU102" s="592"/>
      <c r="BV102" s="592"/>
      <c r="BW102" s="592"/>
      <c r="BX102" s="592"/>
      <c r="BY102" s="592"/>
      <c r="BZ102" s="592"/>
      <c r="CA102" s="592"/>
      <c r="CB102" s="592"/>
      <c r="CC102" s="592"/>
      <c r="CD102" s="592"/>
      <c r="CE102" s="592"/>
      <c r="CF102" s="592"/>
      <c r="CG102" s="592"/>
      <c r="CH102" s="592"/>
      <c r="CI102" s="592"/>
      <c r="CJ102" s="592"/>
      <c r="CK102" s="592"/>
      <c r="CL102" s="592"/>
      <c r="CM102" s="592"/>
      <c r="CN102" s="592"/>
      <c r="CO102" s="592"/>
      <c r="CP102" s="592"/>
      <c r="CQ102" s="592"/>
      <c r="CR102" s="592"/>
      <c r="CS102" s="592"/>
      <c r="CT102" s="592"/>
      <c r="CU102" s="592"/>
      <c r="CV102" s="592"/>
      <c r="CW102" s="592"/>
      <c r="CX102" s="592"/>
      <c r="CY102" s="592"/>
      <c r="CZ102" s="592"/>
      <c r="DA102" s="592"/>
      <c r="DB102" s="592"/>
      <c r="DC102" s="592"/>
      <c r="DD102" s="592"/>
      <c r="DE102" s="592"/>
      <c r="DF102" s="592"/>
      <c r="DG102" s="592"/>
      <c r="DH102" s="592"/>
      <c r="DI102" s="592"/>
      <c r="DJ102" s="592"/>
      <c r="DK102" s="592"/>
      <c r="DL102" s="592"/>
      <c r="DM102" s="592"/>
      <c r="DN102" s="592"/>
      <c r="DO102" s="592"/>
      <c r="DP102" s="592"/>
      <c r="DQ102" s="592"/>
      <c r="DR102" s="592"/>
      <c r="DS102" s="592"/>
      <c r="DT102" s="592"/>
      <c r="DU102" s="592"/>
      <c r="DV102" s="592"/>
      <c r="DW102" s="592"/>
      <c r="DX102" s="592"/>
      <c r="DY102" s="592"/>
      <c r="DZ102" s="592"/>
      <c r="EA102" s="592"/>
      <c r="EB102" s="592"/>
      <c r="EC102" s="592"/>
      <c r="ED102" s="592"/>
      <c r="EE102" s="592"/>
      <c r="EF102" s="592"/>
      <c r="EG102" s="592"/>
      <c r="EH102" s="592"/>
      <c r="EI102" s="592"/>
      <c r="EJ102" s="592"/>
      <c r="EK102" s="592"/>
      <c r="EL102" s="592"/>
      <c r="EM102" s="592"/>
      <c r="EN102" s="592"/>
      <c r="EO102" s="592"/>
      <c r="EP102" s="592"/>
      <c r="EQ102" s="592"/>
      <c r="ER102" s="592"/>
      <c r="ES102" s="592"/>
      <c r="ET102" s="592"/>
      <c r="EU102" s="592"/>
      <c r="EV102" s="592"/>
      <c r="EW102" s="592"/>
      <c r="EX102" s="592"/>
      <c r="EY102" s="592"/>
      <c r="EZ102" s="592"/>
      <c r="FA102" s="592"/>
      <c r="FB102" s="592"/>
      <c r="FC102" s="592"/>
      <c r="FD102" s="592"/>
      <c r="FE102" s="592"/>
      <c r="FF102" s="592"/>
      <c r="FG102" s="592"/>
      <c r="FH102" s="592"/>
      <c r="FI102" s="592"/>
      <c r="FJ102" s="592"/>
      <c r="FK102" s="592"/>
      <c r="FL102" s="592"/>
      <c r="FM102" s="592"/>
      <c r="FN102" s="592"/>
      <c r="FO102" s="592"/>
      <c r="FP102" s="592"/>
      <c r="FQ102" s="592"/>
      <c r="FR102" s="592"/>
      <c r="FS102" s="592"/>
      <c r="FT102" s="592"/>
      <c r="FU102" s="592"/>
      <c r="FV102" s="592"/>
      <c r="FW102" s="592"/>
      <c r="FX102" s="592"/>
      <c r="FY102" s="592"/>
      <c r="FZ102" s="592"/>
      <c r="GA102" s="592"/>
      <c r="GB102" s="592"/>
      <c r="GC102" s="592"/>
      <c r="GD102" s="592"/>
      <c r="GE102" s="592"/>
      <c r="GF102" s="592"/>
      <c r="GG102" s="592"/>
      <c r="GH102" s="592"/>
      <c r="GI102" s="592"/>
      <c r="GJ102" s="592"/>
      <c r="GK102" s="592"/>
      <c r="GL102" s="592"/>
      <c r="GM102" s="592"/>
      <c r="GN102" s="592"/>
      <c r="GO102" s="592"/>
      <c r="GP102" s="592"/>
      <c r="GQ102" s="592"/>
      <c r="GR102" s="592"/>
      <c r="GS102" s="592"/>
      <c r="GT102" s="592"/>
      <c r="GU102" s="592"/>
      <c r="GV102" s="592"/>
      <c r="GW102" s="592"/>
      <c r="GX102" s="592"/>
      <c r="GY102" s="592"/>
      <c r="GZ102" s="592"/>
      <c r="HA102" s="592"/>
      <c r="HB102" s="592"/>
      <c r="HC102" s="592"/>
      <c r="HD102" s="592"/>
      <c r="HE102" s="592"/>
      <c r="HF102" s="592"/>
      <c r="HG102" s="592"/>
      <c r="HH102" s="592"/>
      <c r="HI102" s="592"/>
      <c r="HJ102" s="592"/>
      <c r="HK102" s="592"/>
      <c r="HL102" s="592"/>
      <c r="HM102" s="592"/>
      <c r="HN102" s="592"/>
      <c r="HO102" s="592"/>
      <c r="HP102" s="592"/>
      <c r="HQ102" s="592"/>
      <c r="HR102" s="592"/>
      <c r="HS102" s="592"/>
      <c r="HT102" s="592"/>
      <c r="HU102" s="592"/>
      <c r="HV102" s="592"/>
      <c r="HW102" s="592"/>
      <c r="HX102" s="592"/>
      <c r="HY102" s="592"/>
      <c r="HZ102" s="592"/>
      <c r="IA102" s="592"/>
      <c r="IB102" s="592"/>
      <c r="IC102" s="592"/>
      <c r="ID102" s="592"/>
      <c r="IE102" s="592"/>
      <c r="IF102" s="592"/>
      <c r="IG102" s="592"/>
      <c r="IH102" s="592"/>
      <c r="II102" s="592"/>
      <c r="IJ102" s="592"/>
      <c r="IK102" s="592"/>
      <c r="IL102" s="592"/>
      <c r="IM102" s="592"/>
      <c r="IN102" s="592"/>
      <c r="IO102" s="592"/>
      <c r="IP102" s="592"/>
      <c r="IQ102" s="592"/>
      <c r="IR102" s="592"/>
      <c r="IS102" s="592"/>
      <c r="IT102" s="592"/>
      <c r="IU102" s="592"/>
      <c r="IV102" s="592"/>
    </row>
    <row r="103" spans="1:256" s="593" customFormat="1" ht="15">
      <c r="A103" s="629" t="s">
        <v>1884</v>
      </c>
      <c r="B103" s="630" t="s">
        <v>1885</v>
      </c>
      <c r="C103" s="609">
        <v>41299</v>
      </c>
      <c r="D103" s="631">
        <v>41000</v>
      </c>
      <c r="E103" s="609">
        <v>3448</v>
      </c>
      <c r="F103" s="631">
        <v>3700</v>
      </c>
      <c r="G103" s="611">
        <f t="shared" si="0"/>
        <v>44747</v>
      </c>
      <c r="H103" s="612">
        <f t="shared" si="0"/>
        <v>44700</v>
      </c>
      <c r="I103" s="592"/>
      <c r="J103" s="592"/>
      <c r="K103" s="592"/>
      <c r="L103" s="592"/>
      <c r="M103" s="592"/>
      <c r="N103" s="592"/>
      <c r="O103" s="592"/>
      <c r="P103" s="592"/>
      <c r="Q103" s="592"/>
      <c r="R103" s="592"/>
      <c r="S103" s="592"/>
      <c r="T103" s="592"/>
      <c r="U103" s="592"/>
      <c r="V103" s="592"/>
      <c r="W103" s="592"/>
      <c r="X103" s="592"/>
      <c r="Y103" s="592"/>
      <c r="Z103" s="592"/>
      <c r="AA103" s="592"/>
      <c r="AB103" s="592"/>
      <c r="AC103" s="592"/>
      <c r="AD103" s="592"/>
      <c r="AE103" s="592"/>
      <c r="AF103" s="592"/>
      <c r="AG103" s="592"/>
      <c r="AH103" s="592"/>
      <c r="AI103" s="592"/>
      <c r="AJ103" s="592"/>
      <c r="AK103" s="592"/>
      <c r="AL103" s="592"/>
      <c r="AM103" s="592"/>
      <c r="AN103" s="592"/>
      <c r="AO103" s="592"/>
      <c r="AP103" s="592"/>
      <c r="AQ103" s="592"/>
      <c r="AR103" s="592"/>
      <c r="AS103" s="592"/>
      <c r="AT103" s="592"/>
      <c r="AU103" s="592"/>
      <c r="AV103" s="592"/>
      <c r="AW103" s="592"/>
      <c r="AX103" s="592"/>
      <c r="AY103" s="592"/>
      <c r="AZ103" s="592"/>
      <c r="BA103" s="592"/>
      <c r="BB103" s="592"/>
      <c r="BC103" s="592"/>
      <c r="BD103" s="592"/>
      <c r="BE103" s="592"/>
      <c r="BF103" s="592"/>
      <c r="BG103" s="592"/>
      <c r="BH103" s="592"/>
      <c r="BI103" s="592"/>
      <c r="BJ103" s="592"/>
      <c r="BK103" s="592"/>
      <c r="BL103" s="592"/>
      <c r="BM103" s="592"/>
      <c r="BN103" s="592"/>
      <c r="BO103" s="592"/>
      <c r="BP103" s="592"/>
      <c r="BQ103" s="592"/>
      <c r="BR103" s="592"/>
      <c r="BS103" s="592"/>
      <c r="BT103" s="592"/>
      <c r="BU103" s="592"/>
      <c r="BV103" s="592"/>
      <c r="BW103" s="592"/>
      <c r="BX103" s="592"/>
      <c r="BY103" s="592"/>
      <c r="BZ103" s="592"/>
      <c r="CA103" s="592"/>
      <c r="CB103" s="592"/>
      <c r="CC103" s="592"/>
      <c r="CD103" s="592"/>
      <c r="CE103" s="592"/>
      <c r="CF103" s="592"/>
      <c r="CG103" s="592"/>
      <c r="CH103" s="592"/>
      <c r="CI103" s="592"/>
      <c r="CJ103" s="592"/>
      <c r="CK103" s="592"/>
      <c r="CL103" s="592"/>
      <c r="CM103" s="592"/>
      <c r="CN103" s="592"/>
      <c r="CO103" s="592"/>
      <c r="CP103" s="592"/>
      <c r="CQ103" s="592"/>
      <c r="CR103" s="592"/>
      <c r="CS103" s="592"/>
      <c r="CT103" s="592"/>
      <c r="CU103" s="592"/>
      <c r="CV103" s="592"/>
      <c r="CW103" s="592"/>
      <c r="CX103" s="592"/>
      <c r="CY103" s="592"/>
      <c r="CZ103" s="592"/>
      <c r="DA103" s="592"/>
      <c r="DB103" s="592"/>
      <c r="DC103" s="592"/>
      <c r="DD103" s="592"/>
      <c r="DE103" s="592"/>
      <c r="DF103" s="592"/>
      <c r="DG103" s="592"/>
      <c r="DH103" s="592"/>
      <c r="DI103" s="592"/>
      <c r="DJ103" s="592"/>
      <c r="DK103" s="592"/>
      <c r="DL103" s="592"/>
      <c r="DM103" s="592"/>
      <c r="DN103" s="592"/>
      <c r="DO103" s="592"/>
      <c r="DP103" s="592"/>
      <c r="DQ103" s="592"/>
      <c r="DR103" s="592"/>
      <c r="DS103" s="592"/>
      <c r="DT103" s="592"/>
      <c r="DU103" s="592"/>
      <c r="DV103" s="592"/>
      <c r="DW103" s="592"/>
      <c r="DX103" s="592"/>
      <c r="DY103" s="592"/>
      <c r="DZ103" s="592"/>
      <c r="EA103" s="592"/>
      <c r="EB103" s="592"/>
      <c r="EC103" s="592"/>
      <c r="ED103" s="592"/>
      <c r="EE103" s="592"/>
      <c r="EF103" s="592"/>
      <c r="EG103" s="592"/>
      <c r="EH103" s="592"/>
      <c r="EI103" s="592"/>
      <c r="EJ103" s="592"/>
      <c r="EK103" s="592"/>
      <c r="EL103" s="592"/>
      <c r="EM103" s="592"/>
      <c r="EN103" s="592"/>
      <c r="EO103" s="592"/>
      <c r="EP103" s="592"/>
      <c r="EQ103" s="592"/>
      <c r="ER103" s="592"/>
      <c r="ES103" s="592"/>
      <c r="ET103" s="592"/>
      <c r="EU103" s="592"/>
      <c r="EV103" s="592"/>
      <c r="EW103" s="592"/>
      <c r="EX103" s="592"/>
      <c r="EY103" s="592"/>
      <c r="EZ103" s="592"/>
      <c r="FA103" s="592"/>
      <c r="FB103" s="592"/>
      <c r="FC103" s="592"/>
      <c r="FD103" s="592"/>
      <c r="FE103" s="592"/>
      <c r="FF103" s="592"/>
      <c r="FG103" s="592"/>
      <c r="FH103" s="592"/>
      <c r="FI103" s="592"/>
      <c r="FJ103" s="592"/>
      <c r="FK103" s="592"/>
      <c r="FL103" s="592"/>
      <c r="FM103" s="592"/>
      <c r="FN103" s="592"/>
      <c r="FO103" s="592"/>
      <c r="FP103" s="592"/>
      <c r="FQ103" s="592"/>
      <c r="FR103" s="592"/>
      <c r="FS103" s="592"/>
      <c r="FT103" s="592"/>
      <c r="FU103" s="592"/>
      <c r="FV103" s="592"/>
      <c r="FW103" s="592"/>
      <c r="FX103" s="592"/>
      <c r="FY103" s="592"/>
      <c r="FZ103" s="592"/>
      <c r="GA103" s="592"/>
      <c r="GB103" s="592"/>
      <c r="GC103" s="592"/>
      <c r="GD103" s="592"/>
      <c r="GE103" s="592"/>
      <c r="GF103" s="592"/>
      <c r="GG103" s="592"/>
      <c r="GH103" s="592"/>
      <c r="GI103" s="592"/>
      <c r="GJ103" s="592"/>
      <c r="GK103" s="592"/>
      <c r="GL103" s="592"/>
      <c r="GM103" s="592"/>
      <c r="GN103" s="592"/>
      <c r="GO103" s="592"/>
      <c r="GP103" s="592"/>
      <c r="GQ103" s="592"/>
      <c r="GR103" s="592"/>
      <c r="GS103" s="592"/>
      <c r="GT103" s="592"/>
      <c r="GU103" s="592"/>
      <c r="GV103" s="592"/>
      <c r="GW103" s="592"/>
      <c r="GX103" s="592"/>
      <c r="GY103" s="592"/>
      <c r="GZ103" s="592"/>
      <c r="HA103" s="592"/>
      <c r="HB103" s="592"/>
      <c r="HC103" s="592"/>
      <c r="HD103" s="592"/>
      <c r="HE103" s="592"/>
      <c r="HF103" s="592"/>
      <c r="HG103" s="592"/>
      <c r="HH103" s="592"/>
      <c r="HI103" s="592"/>
      <c r="HJ103" s="592"/>
      <c r="HK103" s="592"/>
      <c r="HL103" s="592"/>
      <c r="HM103" s="592"/>
      <c r="HN103" s="592"/>
      <c r="HO103" s="592"/>
      <c r="HP103" s="592"/>
      <c r="HQ103" s="592"/>
      <c r="HR103" s="592"/>
      <c r="HS103" s="592"/>
      <c r="HT103" s="592"/>
      <c r="HU103" s="592"/>
      <c r="HV103" s="592"/>
      <c r="HW103" s="592"/>
      <c r="HX103" s="592"/>
      <c r="HY103" s="592"/>
      <c r="HZ103" s="592"/>
      <c r="IA103" s="592"/>
      <c r="IB103" s="592"/>
      <c r="IC103" s="592"/>
      <c r="ID103" s="592"/>
      <c r="IE103" s="592"/>
      <c r="IF103" s="592"/>
      <c r="IG103" s="592"/>
      <c r="IH103" s="592"/>
      <c r="II103" s="592"/>
      <c r="IJ103" s="592"/>
      <c r="IK103" s="592"/>
      <c r="IL103" s="592"/>
      <c r="IM103" s="592"/>
      <c r="IN103" s="592"/>
      <c r="IO103" s="592"/>
      <c r="IP103" s="592"/>
      <c r="IQ103" s="592"/>
      <c r="IR103" s="592"/>
      <c r="IS103" s="592"/>
      <c r="IT103" s="592"/>
      <c r="IU103" s="592"/>
      <c r="IV103" s="592"/>
    </row>
    <row r="104" spans="1:256" s="593" customFormat="1" ht="15">
      <c r="A104" s="629" t="s">
        <v>1886</v>
      </c>
      <c r="B104" s="630" t="s">
        <v>1887</v>
      </c>
      <c r="C104" s="609">
        <v>41295</v>
      </c>
      <c r="D104" s="631">
        <v>41000</v>
      </c>
      <c r="E104" s="609">
        <v>3444</v>
      </c>
      <c r="F104" s="631">
        <v>3700</v>
      </c>
      <c r="G104" s="611">
        <f t="shared" si="0"/>
        <v>44739</v>
      </c>
      <c r="H104" s="612">
        <f t="shared" si="0"/>
        <v>44700</v>
      </c>
      <c r="I104" s="592"/>
      <c r="J104" s="592"/>
      <c r="K104" s="592"/>
      <c r="L104" s="592"/>
      <c r="M104" s="592"/>
      <c r="N104" s="592"/>
      <c r="O104" s="592"/>
      <c r="P104" s="592"/>
      <c r="Q104" s="592"/>
      <c r="R104" s="592"/>
      <c r="S104" s="592"/>
      <c r="T104" s="592"/>
      <c r="U104" s="592"/>
      <c r="V104" s="592"/>
      <c r="W104" s="592"/>
      <c r="X104" s="592"/>
      <c r="Y104" s="592"/>
      <c r="Z104" s="592"/>
      <c r="AA104" s="592"/>
      <c r="AB104" s="592"/>
      <c r="AC104" s="592"/>
      <c r="AD104" s="592"/>
      <c r="AE104" s="592"/>
      <c r="AF104" s="592"/>
      <c r="AG104" s="592"/>
      <c r="AH104" s="592"/>
      <c r="AI104" s="592"/>
      <c r="AJ104" s="592"/>
      <c r="AK104" s="592"/>
      <c r="AL104" s="592"/>
      <c r="AM104" s="592"/>
      <c r="AN104" s="592"/>
      <c r="AO104" s="592"/>
      <c r="AP104" s="592"/>
      <c r="AQ104" s="592"/>
      <c r="AR104" s="592"/>
      <c r="AS104" s="592"/>
      <c r="AT104" s="592"/>
      <c r="AU104" s="592"/>
      <c r="AV104" s="592"/>
      <c r="AW104" s="592"/>
      <c r="AX104" s="592"/>
      <c r="AY104" s="592"/>
      <c r="AZ104" s="592"/>
      <c r="BA104" s="592"/>
      <c r="BB104" s="592"/>
      <c r="BC104" s="592"/>
      <c r="BD104" s="592"/>
      <c r="BE104" s="592"/>
      <c r="BF104" s="592"/>
      <c r="BG104" s="592"/>
      <c r="BH104" s="592"/>
      <c r="BI104" s="592"/>
      <c r="BJ104" s="592"/>
      <c r="BK104" s="592"/>
      <c r="BL104" s="592"/>
      <c r="BM104" s="592"/>
      <c r="BN104" s="592"/>
      <c r="BO104" s="592"/>
      <c r="BP104" s="592"/>
      <c r="BQ104" s="592"/>
      <c r="BR104" s="592"/>
      <c r="BS104" s="592"/>
      <c r="BT104" s="592"/>
      <c r="BU104" s="592"/>
      <c r="BV104" s="592"/>
      <c r="BW104" s="592"/>
      <c r="BX104" s="592"/>
      <c r="BY104" s="592"/>
      <c r="BZ104" s="592"/>
      <c r="CA104" s="592"/>
      <c r="CB104" s="592"/>
      <c r="CC104" s="592"/>
      <c r="CD104" s="592"/>
      <c r="CE104" s="592"/>
      <c r="CF104" s="592"/>
      <c r="CG104" s="592"/>
      <c r="CH104" s="592"/>
      <c r="CI104" s="592"/>
      <c r="CJ104" s="592"/>
      <c r="CK104" s="592"/>
      <c r="CL104" s="592"/>
      <c r="CM104" s="592"/>
      <c r="CN104" s="592"/>
      <c r="CO104" s="592"/>
      <c r="CP104" s="592"/>
      <c r="CQ104" s="592"/>
      <c r="CR104" s="592"/>
      <c r="CS104" s="592"/>
      <c r="CT104" s="592"/>
      <c r="CU104" s="592"/>
      <c r="CV104" s="592"/>
      <c r="CW104" s="592"/>
      <c r="CX104" s="592"/>
      <c r="CY104" s="592"/>
      <c r="CZ104" s="592"/>
      <c r="DA104" s="592"/>
      <c r="DB104" s="592"/>
      <c r="DC104" s="592"/>
      <c r="DD104" s="592"/>
      <c r="DE104" s="592"/>
      <c r="DF104" s="592"/>
      <c r="DG104" s="592"/>
      <c r="DH104" s="592"/>
      <c r="DI104" s="592"/>
      <c r="DJ104" s="592"/>
      <c r="DK104" s="592"/>
      <c r="DL104" s="592"/>
      <c r="DM104" s="592"/>
      <c r="DN104" s="592"/>
      <c r="DO104" s="592"/>
      <c r="DP104" s="592"/>
      <c r="DQ104" s="592"/>
      <c r="DR104" s="592"/>
      <c r="DS104" s="592"/>
      <c r="DT104" s="592"/>
      <c r="DU104" s="592"/>
      <c r="DV104" s="592"/>
      <c r="DW104" s="592"/>
      <c r="DX104" s="592"/>
      <c r="DY104" s="592"/>
      <c r="DZ104" s="592"/>
      <c r="EA104" s="592"/>
      <c r="EB104" s="592"/>
      <c r="EC104" s="592"/>
      <c r="ED104" s="592"/>
      <c r="EE104" s="592"/>
      <c r="EF104" s="592"/>
      <c r="EG104" s="592"/>
      <c r="EH104" s="592"/>
      <c r="EI104" s="592"/>
      <c r="EJ104" s="592"/>
      <c r="EK104" s="592"/>
      <c r="EL104" s="592"/>
      <c r="EM104" s="592"/>
      <c r="EN104" s="592"/>
      <c r="EO104" s="592"/>
      <c r="EP104" s="592"/>
      <c r="EQ104" s="592"/>
      <c r="ER104" s="592"/>
      <c r="ES104" s="592"/>
      <c r="ET104" s="592"/>
      <c r="EU104" s="592"/>
      <c r="EV104" s="592"/>
      <c r="EW104" s="592"/>
      <c r="EX104" s="592"/>
      <c r="EY104" s="592"/>
      <c r="EZ104" s="592"/>
      <c r="FA104" s="592"/>
      <c r="FB104" s="592"/>
      <c r="FC104" s="592"/>
      <c r="FD104" s="592"/>
      <c r="FE104" s="592"/>
      <c r="FF104" s="592"/>
      <c r="FG104" s="592"/>
      <c r="FH104" s="592"/>
      <c r="FI104" s="592"/>
      <c r="FJ104" s="592"/>
      <c r="FK104" s="592"/>
      <c r="FL104" s="592"/>
      <c r="FM104" s="592"/>
      <c r="FN104" s="592"/>
      <c r="FO104" s="592"/>
      <c r="FP104" s="592"/>
      <c r="FQ104" s="592"/>
      <c r="FR104" s="592"/>
      <c r="FS104" s="592"/>
      <c r="FT104" s="592"/>
      <c r="FU104" s="592"/>
      <c r="FV104" s="592"/>
      <c r="FW104" s="592"/>
      <c r="FX104" s="592"/>
      <c r="FY104" s="592"/>
      <c r="FZ104" s="592"/>
      <c r="GA104" s="592"/>
      <c r="GB104" s="592"/>
      <c r="GC104" s="592"/>
      <c r="GD104" s="592"/>
      <c r="GE104" s="592"/>
      <c r="GF104" s="592"/>
      <c r="GG104" s="592"/>
      <c r="GH104" s="592"/>
      <c r="GI104" s="592"/>
      <c r="GJ104" s="592"/>
      <c r="GK104" s="592"/>
      <c r="GL104" s="592"/>
      <c r="GM104" s="592"/>
      <c r="GN104" s="592"/>
      <c r="GO104" s="592"/>
      <c r="GP104" s="592"/>
      <c r="GQ104" s="592"/>
      <c r="GR104" s="592"/>
      <c r="GS104" s="592"/>
      <c r="GT104" s="592"/>
      <c r="GU104" s="592"/>
      <c r="GV104" s="592"/>
      <c r="GW104" s="592"/>
      <c r="GX104" s="592"/>
      <c r="GY104" s="592"/>
      <c r="GZ104" s="592"/>
      <c r="HA104" s="592"/>
      <c r="HB104" s="592"/>
      <c r="HC104" s="592"/>
      <c r="HD104" s="592"/>
      <c r="HE104" s="592"/>
      <c r="HF104" s="592"/>
      <c r="HG104" s="592"/>
      <c r="HH104" s="592"/>
      <c r="HI104" s="592"/>
      <c r="HJ104" s="592"/>
      <c r="HK104" s="592"/>
      <c r="HL104" s="592"/>
      <c r="HM104" s="592"/>
      <c r="HN104" s="592"/>
      <c r="HO104" s="592"/>
      <c r="HP104" s="592"/>
      <c r="HQ104" s="592"/>
      <c r="HR104" s="592"/>
      <c r="HS104" s="592"/>
      <c r="HT104" s="592"/>
      <c r="HU104" s="592"/>
      <c r="HV104" s="592"/>
      <c r="HW104" s="592"/>
      <c r="HX104" s="592"/>
      <c r="HY104" s="592"/>
      <c r="HZ104" s="592"/>
      <c r="IA104" s="592"/>
      <c r="IB104" s="592"/>
      <c r="IC104" s="592"/>
      <c r="ID104" s="592"/>
      <c r="IE104" s="592"/>
      <c r="IF104" s="592"/>
      <c r="IG104" s="592"/>
      <c r="IH104" s="592"/>
      <c r="II104" s="592"/>
      <c r="IJ104" s="592"/>
      <c r="IK104" s="592"/>
      <c r="IL104" s="592"/>
      <c r="IM104" s="592"/>
      <c r="IN104" s="592"/>
      <c r="IO104" s="592"/>
      <c r="IP104" s="592"/>
      <c r="IQ104" s="592"/>
      <c r="IR104" s="592"/>
      <c r="IS104" s="592"/>
      <c r="IT104" s="592"/>
      <c r="IU104" s="592"/>
      <c r="IV104" s="592"/>
    </row>
    <row r="105" spans="1:256" s="593" customFormat="1" ht="15">
      <c r="A105" s="629" t="s">
        <v>1888</v>
      </c>
      <c r="B105" s="632" t="s">
        <v>1889</v>
      </c>
      <c r="C105" s="609">
        <v>43</v>
      </c>
      <c r="D105" s="631">
        <v>40</v>
      </c>
      <c r="E105" s="611">
        <v>0</v>
      </c>
      <c r="F105" s="631">
        <v>2</v>
      </c>
      <c r="G105" s="611">
        <f t="shared" si="0"/>
        <v>43</v>
      </c>
      <c r="H105" s="612">
        <f t="shared" si="0"/>
        <v>42</v>
      </c>
      <c r="I105" s="592"/>
      <c r="J105" s="592"/>
      <c r="K105" s="592"/>
      <c r="L105" s="592"/>
      <c r="M105" s="592"/>
      <c r="N105" s="592"/>
      <c r="O105" s="592"/>
      <c r="P105" s="592"/>
      <c r="Q105" s="592"/>
      <c r="R105" s="592"/>
      <c r="S105" s="592"/>
      <c r="T105" s="592"/>
      <c r="U105" s="592"/>
      <c r="V105" s="592"/>
      <c r="W105" s="592"/>
      <c r="X105" s="592"/>
      <c r="Y105" s="592"/>
      <c r="Z105" s="592"/>
      <c r="AA105" s="592"/>
      <c r="AB105" s="592"/>
      <c r="AC105" s="592"/>
      <c r="AD105" s="592"/>
      <c r="AE105" s="592"/>
      <c r="AF105" s="592"/>
      <c r="AG105" s="592"/>
      <c r="AH105" s="592"/>
      <c r="AI105" s="592"/>
      <c r="AJ105" s="592"/>
      <c r="AK105" s="592"/>
      <c r="AL105" s="592"/>
      <c r="AM105" s="592"/>
      <c r="AN105" s="592"/>
      <c r="AO105" s="592"/>
      <c r="AP105" s="592"/>
      <c r="AQ105" s="592"/>
      <c r="AR105" s="592"/>
      <c r="AS105" s="592"/>
      <c r="AT105" s="592"/>
      <c r="AU105" s="592"/>
      <c r="AV105" s="592"/>
      <c r="AW105" s="592"/>
      <c r="AX105" s="592"/>
      <c r="AY105" s="592"/>
      <c r="AZ105" s="592"/>
      <c r="BA105" s="592"/>
      <c r="BB105" s="592"/>
      <c r="BC105" s="592"/>
      <c r="BD105" s="592"/>
      <c r="BE105" s="592"/>
      <c r="BF105" s="592"/>
      <c r="BG105" s="592"/>
      <c r="BH105" s="592"/>
      <c r="BI105" s="592"/>
      <c r="BJ105" s="592"/>
      <c r="BK105" s="592"/>
      <c r="BL105" s="592"/>
      <c r="BM105" s="592"/>
      <c r="BN105" s="592"/>
      <c r="BO105" s="592"/>
      <c r="BP105" s="592"/>
      <c r="BQ105" s="592"/>
      <c r="BR105" s="592"/>
      <c r="BS105" s="592"/>
      <c r="BT105" s="592"/>
      <c r="BU105" s="592"/>
      <c r="BV105" s="592"/>
      <c r="BW105" s="592"/>
      <c r="BX105" s="592"/>
      <c r="BY105" s="592"/>
      <c r="BZ105" s="592"/>
      <c r="CA105" s="592"/>
      <c r="CB105" s="592"/>
      <c r="CC105" s="592"/>
      <c r="CD105" s="592"/>
      <c r="CE105" s="592"/>
      <c r="CF105" s="592"/>
      <c r="CG105" s="592"/>
      <c r="CH105" s="592"/>
      <c r="CI105" s="592"/>
      <c r="CJ105" s="592"/>
      <c r="CK105" s="592"/>
      <c r="CL105" s="592"/>
      <c r="CM105" s="592"/>
      <c r="CN105" s="592"/>
      <c r="CO105" s="592"/>
      <c r="CP105" s="592"/>
      <c r="CQ105" s="592"/>
      <c r="CR105" s="592"/>
      <c r="CS105" s="592"/>
      <c r="CT105" s="592"/>
      <c r="CU105" s="592"/>
      <c r="CV105" s="592"/>
      <c r="CW105" s="592"/>
      <c r="CX105" s="592"/>
      <c r="CY105" s="592"/>
      <c r="CZ105" s="592"/>
      <c r="DA105" s="592"/>
      <c r="DB105" s="592"/>
      <c r="DC105" s="592"/>
      <c r="DD105" s="592"/>
      <c r="DE105" s="592"/>
      <c r="DF105" s="592"/>
      <c r="DG105" s="592"/>
      <c r="DH105" s="592"/>
      <c r="DI105" s="592"/>
      <c r="DJ105" s="592"/>
      <c r="DK105" s="592"/>
      <c r="DL105" s="592"/>
      <c r="DM105" s="592"/>
      <c r="DN105" s="592"/>
      <c r="DO105" s="592"/>
      <c r="DP105" s="592"/>
      <c r="DQ105" s="592"/>
      <c r="DR105" s="592"/>
      <c r="DS105" s="592"/>
      <c r="DT105" s="592"/>
      <c r="DU105" s="592"/>
      <c r="DV105" s="592"/>
      <c r="DW105" s="592"/>
      <c r="DX105" s="592"/>
      <c r="DY105" s="592"/>
      <c r="DZ105" s="592"/>
      <c r="EA105" s="592"/>
      <c r="EB105" s="592"/>
      <c r="EC105" s="592"/>
      <c r="ED105" s="592"/>
      <c r="EE105" s="592"/>
      <c r="EF105" s="592"/>
      <c r="EG105" s="592"/>
      <c r="EH105" s="592"/>
      <c r="EI105" s="592"/>
      <c r="EJ105" s="592"/>
      <c r="EK105" s="592"/>
      <c r="EL105" s="592"/>
      <c r="EM105" s="592"/>
      <c r="EN105" s="592"/>
      <c r="EO105" s="592"/>
      <c r="EP105" s="592"/>
      <c r="EQ105" s="592"/>
      <c r="ER105" s="592"/>
      <c r="ES105" s="592"/>
      <c r="ET105" s="592"/>
      <c r="EU105" s="592"/>
      <c r="EV105" s="592"/>
      <c r="EW105" s="592"/>
      <c r="EX105" s="592"/>
      <c r="EY105" s="592"/>
      <c r="EZ105" s="592"/>
      <c r="FA105" s="592"/>
      <c r="FB105" s="592"/>
      <c r="FC105" s="592"/>
      <c r="FD105" s="592"/>
      <c r="FE105" s="592"/>
      <c r="FF105" s="592"/>
      <c r="FG105" s="592"/>
      <c r="FH105" s="592"/>
      <c r="FI105" s="592"/>
      <c r="FJ105" s="592"/>
      <c r="FK105" s="592"/>
      <c r="FL105" s="592"/>
      <c r="FM105" s="592"/>
      <c r="FN105" s="592"/>
      <c r="FO105" s="592"/>
      <c r="FP105" s="592"/>
      <c r="FQ105" s="592"/>
      <c r="FR105" s="592"/>
      <c r="FS105" s="592"/>
      <c r="FT105" s="592"/>
      <c r="FU105" s="592"/>
      <c r="FV105" s="592"/>
      <c r="FW105" s="592"/>
      <c r="FX105" s="592"/>
      <c r="FY105" s="592"/>
      <c r="FZ105" s="592"/>
      <c r="GA105" s="592"/>
      <c r="GB105" s="592"/>
      <c r="GC105" s="592"/>
      <c r="GD105" s="592"/>
      <c r="GE105" s="592"/>
      <c r="GF105" s="592"/>
      <c r="GG105" s="592"/>
      <c r="GH105" s="592"/>
      <c r="GI105" s="592"/>
      <c r="GJ105" s="592"/>
      <c r="GK105" s="592"/>
      <c r="GL105" s="592"/>
      <c r="GM105" s="592"/>
      <c r="GN105" s="592"/>
      <c r="GO105" s="592"/>
      <c r="GP105" s="592"/>
      <c r="GQ105" s="592"/>
      <c r="GR105" s="592"/>
      <c r="GS105" s="592"/>
      <c r="GT105" s="592"/>
      <c r="GU105" s="592"/>
      <c r="GV105" s="592"/>
      <c r="GW105" s="592"/>
      <c r="GX105" s="592"/>
      <c r="GY105" s="592"/>
      <c r="GZ105" s="592"/>
      <c r="HA105" s="592"/>
      <c r="HB105" s="592"/>
      <c r="HC105" s="592"/>
      <c r="HD105" s="592"/>
      <c r="HE105" s="592"/>
      <c r="HF105" s="592"/>
      <c r="HG105" s="592"/>
      <c r="HH105" s="592"/>
      <c r="HI105" s="592"/>
      <c r="HJ105" s="592"/>
      <c r="HK105" s="592"/>
      <c r="HL105" s="592"/>
      <c r="HM105" s="592"/>
      <c r="HN105" s="592"/>
      <c r="HO105" s="592"/>
      <c r="HP105" s="592"/>
      <c r="HQ105" s="592"/>
      <c r="HR105" s="592"/>
      <c r="HS105" s="592"/>
      <c r="HT105" s="592"/>
      <c r="HU105" s="592"/>
      <c r="HV105" s="592"/>
      <c r="HW105" s="592"/>
      <c r="HX105" s="592"/>
      <c r="HY105" s="592"/>
      <c r="HZ105" s="592"/>
      <c r="IA105" s="592"/>
      <c r="IB105" s="592"/>
      <c r="IC105" s="592"/>
      <c r="ID105" s="592"/>
      <c r="IE105" s="592"/>
      <c r="IF105" s="592"/>
      <c r="IG105" s="592"/>
      <c r="IH105" s="592"/>
      <c r="II105" s="592"/>
      <c r="IJ105" s="592"/>
      <c r="IK105" s="592"/>
      <c r="IL105" s="592"/>
      <c r="IM105" s="592"/>
      <c r="IN105" s="592"/>
      <c r="IO105" s="592"/>
      <c r="IP105" s="592"/>
      <c r="IQ105" s="592"/>
      <c r="IR105" s="592"/>
      <c r="IS105" s="592"/>
      <c r="IT105" s="592"/>
      <c r="IU105" s="592"/>
      <c r="IV105" s="592"/>
    </row>
    <row r="106" spans="1:256" s="593" customFormat="1" ht="15">
      <c r="A106" s="629" t="s">
        <v>1890</v>
      </c>
      <c r="B106" s="630" t="s">
        <v>1891</v>
      </c>
      <c r="C106" s="614">
        <v>0</v>
      </c>
      <c r="D106" s="631">
        <v>2</v>
      </c>
      <c r="E106" s="609">
        <v>1</v>
      </c>
      <c r="F106" s="631">
        <v>1</v>
      </c>
      <c r="G106" s="611">
        <f t="shared" si="0"/>
        <v>1</v>
      </c>
      <c r="H106" s="612">
        <f t="shared" si="0"/>
        <v>3</v>
      </c>
      <c r="I106" s="592"/>
      <c r="J106" s="592"/>
      <c r="K106" s="592"/>
      <c r="L106" s="592"/>
      <c r="M106" s="592"/>
      <c r="N106" s="592"/>
      <c r="O106" s="592"/>
      <c r="P106" s="592"/>
      <c r="Q106" s="592"/>
      <c r="R106" s="592"/>
      <c r="S106" s="592"/>
      <c r="T106" s="592"/>
      <c r="U106" s="592"/>
      <c r="V106" s="592"/>
      <c r="W106" s="592"/>
      <c r="X106" s="592"/>
      <c r="Y106" s="592"/>
      <c r="Z106" s="592"/>
      <c r="AA106" s="592"/>
      <c r="AB106" s="592"/>
      <c r="AC106" s="592"/>
      <c r="AD106" s="592"/>
      <c r="AE106" s="592"/>
      <c r="AF106" s="592"/>
      <c r="AG106" s="592"/>
      <c r="AH106" s="592"/>
      <c r="AI106" s="592"/>
      <c r="AJ106" s="592"/>
      <c r="AK106" s="592"/>
      <c r="AL106" s="592"/>
      <c r="AM106" s="592"/>
      <c r="AN106" s="592"/>
      <c r="AO106" s="592"/>
      <c r="AP106" s="592"/>
      <c r="AQ106" s="592"/>
      <c r="AR106" s="592"/>
      <c r="AS106" s="592"/>
      <c r="AT106" s="592"/>
      <c r="AU106" s="592"/>
      <c r="AV106" s="592"/>
      <c r="AW106" s="592"/>
      <c r="AX106" s="592"/>
      <c r="AY106" s="592"/>
      <c r="AZ106" s="592"/>
      <c r="BA106" s="592"/>
      <c r="BB106" s="592"/>
      <c r="BC106" s="592"/>
      <c r="BD106" s="592"/>
      <c r="BE106" s="592"/>
      <c r="BF106" s="592"/>
      <c r="BG106" s="592"/>
      <c r="BH106" s="592"/>
      <c r="BI106" s="592"/>
      <c r="BJ106" s="592"/>
      <c r="BK106" s="592"/>
      <c r="BL106" s="592"/>
      <c r="BM106" s="592"/>
      <c r="BN106" s="592"/>
      <c r="BO106" s="592"/>
      <c r="BP106" s="592"/>
      <c r="BQ106" s="592"/>
      <c r="BR106" s="592"/>
      <c r="BS106" s="592"/>
      <c r="BT106" s="592"/>
      <c r="BU106" s="592"/>
      <c r="BV106" s="592"/>
      <c r="BW106" s="592"/>
      <c r="BX106" s="592"/>
      <c r="BY106" s="592"/>
      <c r="BZ106" s="592"/>
      <c r="CA106" s="592"/>
      <c r="CB106" s="592"/>
      <c r="CC106" s="592"/>
      <c r="CD106" s="592"/>
      <c r="CE106" s="592"/>
      <c r="CF106" s="592"/>
      <c r="CG106" s="592"/>
      <c r="CH106" s="592"/>
      <c r="CI106" s="592"/>
      <c r="CJ106" s="592"/>
      <c r="CK106" s="592"/>
      <c r="CL106" s="592"/>
      <c r="CM106" s="592"/>
      <c r="CN106" s="592"/>
      <c r="CO106" s="592"/>
      <c r="CP106" s="592"/>
      <c r="CQ106" s="592"/>
      <c r="CR106" s="592"/>
      <c r="CS106" s="592"/>
      <c r="CT106" s="592"/>
      <c r="CU106" s="592"/>
      <c r="CV106" s="592"/>
      <c r="CW106" s="592"/>
      <c r="CX106" s="592"/>
      <c r="CY106" s="592"/>
      <c r="CZ106" s="592"/>
      <c r="DA106" s="592"/>
      <c r="DB106" s="592"/>
      <c r="DC106" s="592"/>
      <c r="DD106" s="592"/>
      <c r="DE106" s="592"/>
      <c r="DF106" s="592"/>
      <c r="DG106" s="592"/>
      <c r="DH106" s="592"/>
      <c r="DI106" s="592"/>
      <c r="DJ106" s="592"/>
      <c r="DK106" s="592"/>
      <c r="DL106" s="592"/>
      <c r="DM106" s="592"/>
      <c r="DN106" s="592"/>
      <c r="DO106" s="592"/>
      <c r="DP106" s="592"/>
      <c r="DQ106" s="592"/>
      <c r="DR106" s="592"/>
      <c r="DS106" s="592"/>
      <c r="DT106" s="592"/>
      <c r="DU106" s="592"/>
      <c r="DV106" s="592"/>
      <c r="DW106" s="592"/>
      <c r="DX106" s="592"/>
      <c r="DY106" s="592"/>
      <c r="DZ106" s="592"/>
      <c r="EA106" s="592"/>
      <c r="EB106" s="592"/>
      <c r="EC106" s="592"/>
      <c r="ED106" s="592"/>
      <c r="EE106" s="592"/>
      <c r="EF106" s="592"/>
      <c r="EG106" s="592"/>
      <c r="EH106" s="592"/>
      <c r="EI106" s="592"/>
      <c r="EJ106" s="592"/>
      <c r="EK106" s="592"/>
      <c r="EL106" s="592"/>
      <c r="EM106" s="592"/>
      <c r="EN106" s="592"/>
      <c r="EO106" s="592"/>
      <c r="EP106" s="592"/>
      <c r="EQ106" s="592"/>
      <c r="ER106" s="592"/>
      <c r="ES106" s="592"/>
      <c r="ET106" s="592"/>
      <c r="EU106" s="592"/>
      <c r="EV106" s="592"/>
      <c r="EW106" s="592"/>
      <c r="EX106" s="592"/>
      <c r="EY106" s="592"/>
      <c r="EZ106" s="592"/>
      <c r="FA106" s="592"/>
      <c r="FB106" s="592"/>
      <c r="FC106" s="592"/>
      <c r="FD106" s="592"/>
      <c r="FE106" s="592"/>
      <c r="FF106" s="592"/>
      <c r="FG106" s="592"/>
      <c r="FH106" s="592"/>
      <c r="FI106" s="592"/>
      <c r="FJ106" s="592"/>
      <c r="FK106" s="592"/>
      <c r="FL106" s="592"/>
      <c r="FM106" s="592"/>
      <c r="FN106" s="592"/>
      <c r="FO106" s="592"/>
      <c r="FP106" s="592"/>
      <c r="FQ106" s="592"/>
      <c r="FR106" s="592"/>
      <c r="FS106" s="592"/>
      <c r="FT106" s="592"/>
      <c r="FU106" s="592"/>
      <c r="FV106" s="592"/>
      <c r="FW106" s="592"/>
      <c r="FX106" s="592"/>
      <c r="FY106" s="592"/>
      <c r="FZ106" s="592"/>
      <c r="GA106" s="592"/>
      <c r="GB106" s="592"/>
      <c r="GC106" s="592"/>
      <c r="GD106" s="592"/>
      <c r="GE106" s="592"/>
      <c r="GF106" s="592"/>
      <c r="GG106" s="592"/>
      <c r="GH106" s="592"/>
      <c r="GI106" s="592"/>
      <c r="GJ106" s="592"/>
      <c r="GK106" s="592"/>
      <c r="GL106" s="592"/>
      <c r="GM106" s="592"/>
      <c r="GN106" s="592"/>
      <c r="GO106" s="592"/>
      <c r="GP106" s="592"/>
      <c r="GQ106" s="592"/>
      <c r="GR106" s="592"/>
      <c r="GS106" s="592"/>
      <c r="GT106" s="592"/>
      <c r="GU106" s="592"/>
      <c r="GV106" s="592"/>
      <c r="GW106" s="592"/>
      <c r="GX106" s="592"/>
      <c r="GY106" s="592"/>
      <c r="GZ106" s="592"/>
      <c r="HA106" s="592"/>
      <c r="HB106" s="592"/>
      <c r="HC106" s="592"/>
      <c r="HD106" s="592"/>
      <c r="HE106" s="592"/>
      <c r="HF106" s="592"/>
      <c r="HG106" s="592"/>
      <c r="HH106" s="592"/>
      <c r="HI106" s="592"/>
      <c r="HJ106" s="592"/>
      <c r="HK106" s="592"/>
      <c r="HL106" s="592"/>
      <c r="HM106" s="592"/>
      <c r="HN106" s="592"/>
      <c r="HO106" s="592"/>
      <c r="HP106" s="592"/>
      <c r="HQ106" s="592"/>
      <c r="HR106" s="592"/>
      <c r="HS106" s="592"/>
      <c r="HT106" s="592"/>
      <c r="HU106" s="592"/>
      <c r="HV106" s="592"/>
      <c r="HW106" s="592"/>
      <c r="HX106" s="592"/>
      <c r="HY106" s="592"/>
      <c r="HZ106" s="592"/>
      <c r="IA106" s="592"/>
      <c r="IB106" s="592"/>
      <c r="IC106" s="592"/>
      <c r="ID106" s="592"/>
      <c r="IE106" s="592"/>
      <c r="IF106" s="592"/>
      <c r="IG106" s="592"/>
      <c r="IH106" s="592"/>
      <c r="II106" s="592"/>
      <c r="IJ106" s="592"/>
      <c r="IK106" s="592"/>
      <c r="IL106" s="592"/>
      <c r="IM106" s="592"/>
      <c r="IN106" s="592"/>
      <c r="IO106" s="592"/>
      <c r="IP106" s="592"/>
      <c r="IQ106" s="592"/>
      <c r="IR106" s="592"/>
      <c r="IS106" s="592"/>
      <c r="IT106" s="592"/>
      <c r="IU106" s="592"/>
      <c r="IV106" s="592"/>
    </row>
    <row r="107" spans="1:256" s="593" customFormat="1" ht="15">
      <c r="A107" s="629" t="s">
        <v>1892</v>
      </c>
      <c r="B107" s="630" t="s">
        <v>1893</v>
      </c>
      <c r="C107" s="609">
        <v>4</v>
      </c>
      <c r="D107" s="631">
        <v>6</v>
      </c>
      <c r="E107" s="609">
        <v>1</v>
      </c>
      <c r="F107" s="631">
        <v>3</v>
      </c>
      <c r="G107" s="611">
        <f t="shared" si="0"/>
        <v>5</v>
      </c>
      <c r="H107" s="612">
        <f t="shared" si="0"/>
        <v>9</v>
      </c>
      <c r="I107" s="592"/>
      <c r="J107" s="592"/>
      <c r="K107" s="592"/>
      <c r="L107" s="592"/>
      <c r="M107" s="592"/>
      <c r="N107" s="592"/>
      <c r="O107" s="592"/>
      <c r="P107" s="592"/>
      <c r="Q107" s="592"/>
      <c r="R107" s="592"/>
      <c r="S107" s="592"/>
      <c r="T107" s="592"/>
      <c r="U107" s="592"/>
      <c r="V107" s="592"/>
      <c r="W107" s="592"/>
      <c r="X107" s="592"/>
      <c r="Y107" s="592"/>
      <c r="Z107" s="592"/>
      <c r="AA107" s="592"/>
      <c r="AB107" s="592"/>
      <c r="AC107" s="592"/>
      <c r="AD107" s="592"/>
      <c r="AE107" s="592"/>
      <c r="AF107" s="592"/>
      <c r="AG107" s="592"/>
      <c r="AH107" s="592"/>
      <c r="AI107" s="592"/>
      <c r="AJ107" s="592"/>
      <c r="AK107" s="592"/>
      <c r="AL107" s="592"/>
      <c r="AM107" s="592"/>
      <c r="AN107" s="592"/>
      <c r="AO107" s="592"/>
      <c r="AP107" s="592"/>
      <c r="AQ107" s="592"/>
      <c r="AR107" s="592"/>
      <c r="AS107" s="592"/>
      <c r="AT107" s="592"/>
      <c r="AU107" s="592"/>
      <c r="AV107" s="592"/>
      <c r="AW107" s="592"/>
      <c r="AX107" s="592"/>
      <c r="AY107" s="592"/>
      <c r="AZ107" s="592"/>
      <c r="BA107" s="592"/>
      <c r="BB107" s="592"/>
      <c r="BC107" s="592"/>
      <c r="BD107" s="592"/>
      <c r="BE107" s="592"/>
      <c r="BF107" s="592"/>
      <c r="BG107" s="592"/>
      <c r="BH107" s="592"/>
      <c r="BI107" s="592"/>
      <c r="BJ107" s="592"/>
      <c r="BK107" s="592"/>
      <c r="BL107" s="592"/>
      <c r="BM107" s="592"/>
      <c r="BN107" s="592"/>
      <c r="BO107" s="592"/>
      <c r="BP107" s="592"/>
      <c r="BQ107" s="592"/>
      <c r="BR107" s="592"/>
      <c r="BS107" s="592"/>
      <c r="BT107" s="592"/>
      <c r="BU107" s="592"/>
      <c r="BV107" s="592"/>
      <c r="BW107" s="592"/>
      <c r="BX107" s="592"/>
      <c r="BY107" s="592"/>
      <c r="BZ107" s="592"/>
      <c r="CA107" s="592"/>
      <c r="CB107" s="592"/>
      <c r="CC107" s="592"/>
      <c r="CD107" s="592"/>
      <c r="CE107" s="592"/>
      <c r="CF107" s="592"/>
      <c r="CG107" s="592"/>
      <c r="CH107" s="592"/>
      <c r="CI107" s="592"/>
      <c r="CJ107" s="592"/>
      <c r="CK107" s="592"/>
      <c r="CL107" s="592"/>
      <c r="CM107" s="592"/>
      <c r="CN107" s="592"/>
      <c r="CO107" s="592"/>
      <c r="CP107" s="592"/>
      <c r="CQ107" s="592"/>
      <c r="CR107" s="592"/>
      <c r="CS107" s="592"/>
      <c r="CT107" s="592"/>
      <c r="CU107" s="592"/>
      <c r="CV107" s="592"/>
      <c r="CW107" s="592"/>
      <c r="CX107" s="592"/>
      <c r="CY107" s="592"/>
      <c r="CZ107" s="592"/>
      <c r="DA107" s="592"/>
      <c r="DB107" s="592"/>
      <c r="DC107" s="592"/>
      <c r="DD107" s="592"/>
      <c r="DE107" s="592"/>
      <c r="DF107" s="592"/>
      <c r="DG107" s="592"/>
      <c r="DH107" s="592"/>
      <c r="DI107" s="592"/>
      <c r="DJ107" s="592"/>
      <c r="DK107" s="592"/>
      <c r="DL107" s="592"/>
      <c r="DM107" s="592"/>
      <c r="DN107" s="592"/>
      <c r="DO107" s="592"/>
      <c r="DP107" s="592"/>
      <c r="DQ107" s="592"/>
      <c r="DR107" s="592"/>
      <c r="DS107" s="592"/>
      <c r="DT107" s="592"/>
      <c r="DU107" s="592"/>
      <c r="DV107" s="592"/>
      <c r="DW107" s="592"/>
      <c r="DX107" s="592"/>
      <c r="DY107" s="592"/>
      <c r="DZ107" s="592"/>
      <c r="EA107" s="592"/>
      <c r="EB107" s="592"/>
      <c r="EC107" s="592"/>
      <c r="ED107" s="592"/>
      <c r="EE107" s="592"/>
      <c r="EF107" s="592"/>
      <c r="EG107" s="592"/>
      <c r="EH107" s="592"/>
      <c r="EI107" s="592"/>
      <c r="EJ107" s="592"/>
      <c r="EK107" s="592"/>
      <c r="EL107" s="592"/>
      <c r="EM107" s="592"/>
      <c r="EN107" s="592"/>
      <c r="EO107" s="592"/>
      <c r="EP107" s="592"/>
      <c r="EQ107" s="592"/>
      <c r="ER107" s="592"/>
      <c r="ES107" s="592"/>
      <c r="ET107" s="592"/>
      <c r="EU107" s="592"/>
      <c r="EV107" s="592"/>
      <c r="EW107" s="592"/>
      <c r="EX107" s="592"/>
      <c r="EY107" s="592"/>
      <c r="EZ107" s="592"/>
      <c r="FA107" s="592"/>
      <c r="FB107" s="592"/>
      <c r="FC107" s="592"/>
      <c r="FD107" s="592"/>
      <c r="FE107" s="592"/>
      <c r="FF107" s="592"/>
      <c r="FG107" s="592"/>
      <c r="FH107" s="592"/>
      <c r="FI107" s="592"/>
      <c r="FJ107" s="592"/>
      <c r="FK107" s="592"/>
      <c r="FL107" s="592"/>
      <c r="FM107" s="592"/>
      <c r="FN107" s="592"/>
      <c r="FO107" s="592"/>
      <c r="FP107" s="592"/>
      <c r="FQ107" s="592"/>
      <c r="FR107" s="592"/>
      <c r="FS107" s="592"/>
      <c r="FT107" s="592"/>
      <c r="FU107" s="592"/>
      <c r="FV107" s="592"/>
      <c r="FW107" s="592"/>
      <c r="FX107" s="592"/>
      <c r="FY107" s="592"/>
      <c r="FZ107" s="592"/>
      <c r="GA107" s="592"/>
      <c r="GB107" s="592"/>
      <c r="GC107" s="592"/>
      <c r="GD107" s="592"/>
      <c r="GE107" s="592"/>
      <c r="GF107" s="592"/>
      <c r="GG107" s="592"/>
      <c r="GH107" s="592"/>
      <c r="GI107" s="592"/>
      <c r="GJ107" s="592"/>
      <c r="GK107" s="592"/>
      <c r="GL107" s="592"/>
      <c r="GM107" s="592"/>
      <c r="GN107" s="592"/>
      <c r="GO107" s="592"/>
      <c r="GP107" s="592"/>
      <c r="GQ107" s="592"/>
      <c r="GR107" s="592"/>
      <c r="GS107" s="592"/>
      <c r="GT107" s="592"/>
      <c r="GU107" s="592"/>
      <c r="GV107" s="592"/>
      <c r="GW107" s="592"/>
      <c r="GX107" s="592"/>
      <c r="GY107" s="592"/>
      <c r="GZ107" s="592"/>
      <c r="HA107" s="592"/>
      <c r="HB107" s="592"/>
      <c r="HC107" s="592"/>
      <c r="HD107" s="592"/>
      <c r="HE107" s="592"/>
      <c r="HF107" s="592"/>
      <c r="HG107" s="592"/>
      <c r="HH107" s="592"/>
      <c r="HI107" s="592"/>
      <c r="HJ107" s="592"/>
      <c r="HK107" s="592"/>
      <c r="HL107" s="592"/>
      <c r="HM107" s="592"/>
      <c r="HN107" s="592"/>
      <c r="HO107" s="592"/>
      <c r="HP107" s="592"/>
      <c r="HQ107" s="592"/>
      <c r="HR107" s="592"/>
      <c r="HS107" s="592"/>
      <c r="HT107" s="592"/>
      <c r="HU107" s="592"/>
      <c r="HV107" s="592"/>
      <c r="HW107" s="592"/>
      <c r="HX107" s="592"/>
      <c r="HY107" s="592"/>
      <c r="HZ107" s="592"/>
      <c r="IA107" s="592"/>
      <c r="IB107" s="592"/>
      <c r="IC107" s="592"/>
      <c r="ID107" s="592"/>
      <c r="IE107" s="592"/>
      <c r="IF107" s="592"/>
      <c r="IG107" s="592"/>
      <c r="IH107" s="592"/>
      <c r="II107" s="592"/>
      <c r="IJ107" s="592"/>
      <c r="IK107" s="592"/>
      <c r="IL107" s="592"/>
      <c r="IM107" s="592"/>
      <c r="IN107" s="592"/>
      <c r="IO107" s="592"/>
      <c r="IP107" s="592"/>
      <c r="IQ107" s="592"/>
      <c r="IR107" s="592"/>
      <c r="IS107" s="592"/>
      <c r="IT107" s="592"/>
      <c r="IU107" s="592"/>
      <c r="IV107" s="592"/>
    </row>
    <row r="108" spans="1:256" s="593" customFormat="1" ht="15">
      <c r="A108" s="629" t="s">
        <v>1894</v>
      </c>
      <c r="B108" s="630" t="s">
        <v>1895</v>
      </c>
      <c r="C108" s="609">
        <v>103</v>
      </c>
      <c r="D108" s="631">
        <v>130</v>
      </c>
      <c r="E108" s="609">
        <v>4</v>
      </c>
      <c r="F108" s="631">
        <v>6</v>
      </c>
      <c r="G108" s="611">
        <f t="shared" si="0"/>
        <v>107</v>
      </c>
      <c r="H108" s="612">
        <f t="shared" si="0"/>
        <v>136</v>
      </c>
      <c r="I108" s="592"/>
      <c r="J108" s="592"/>
      <c r="K108" s="592"/>
      <c r="L108" s="592"/>
      <c r="M108" s="592"/>
      <c r="N108" s="592"/>
      <c r="O108" s="592"/>
      <c r="P108" s="592"/>
      <c r="Q108" s="592"/>
      <c r="R108" s="592"/>
      <c r="S108" s="592"/>
      <c r="T108" s="592"/>
      <c r="U108" s="592"/>
      <c r="V108" s="592"/>
      <c r="W108" s="592"/>
      <c r="X108" s="592"/>
      <c r="Y108" s="592"/>
      <c r="Z108" s="592"/>
      <c r="AA108" s="592"/>
      <c r="AB108" s="592"/>
      <c r="AC108" s="592"/>
      <c r="AD108" s="592"/>
      <c r="AE108" s="592"/>
      <c r="AF108" s="592"/>
      <c r="AG108" s="592"/>
      <c r="AH108" s="592"/>
      <c r="AI108" s="592"/>
      <c r="AJ108" s="592"/>
      <c r="AK108" s="592"/>
      <c r="AL108" s="592"/>
      <c r="AM108" s="592"/>
      <c r="AN108" s="592"/>
      <c r="AO108" s="592"/>
      <c r="AP108" s="592"/>
      <c r="AQ108" s="592"/>
      <c r="AR108" s="592"/>
      <c r="AS108" s="592"/>
      <c r="AT108" s="592"/>
      <c r="AU108" s="592"/>
      <c r="AV108" s="592"/>
      <c r="AW108" s="592"/>
      <c r="AX108" s="592"/>
      <c r="AY108" s="592"/>
      <c r="AZ108" s="592"/>
      <c r="BA108" s="592"/>
      <c r="BB108" s="592"/>
      <c r="BC108" s="592"/>
      <c r="BD108" s="592"/>
      <c r="BE108" s="592"/>
      <c r="BF108" s="592"/>
      <c r="BG108" s="592"/>
      <c r="BH108" s="592"/>
      <c r="BI108" s="592"/>
      <c r="BJ108" s="592"/>
      <c r="BK108" s="592"/>
      <c r="BL108" s="592"/>
      <c r="BM108" s="592"/>
      <c r="BN108" s="592"/>
      <c r="BO108" s="592"/>
      <c r="BP108" s="592"/>
      <c r="BQ108" s="592"/>
      <c r="BR108" s="592"/>
      <c r="BS108" s="592"/>
      <c r="BT108" s="592"/>
      <c r="BU108" s="592"/>
      <c r="BV108" s="592"/>
      <c r="BW108" s="592"/>
      <c r="BX108" s="592"/>
      <c r="BY108" s="592"/>
      <c r="BZ108" s="592"/>
      <c r="CA108" s="592"/>
      <c r="CB108" s="592"/>
      <c r="CC108" s="592"/>
      <c r="CD108" s="592"/>
      <c r="CE108" s="592"/>
      <c r="CF108" s="592"/>
      <c r="CG108" s="592"/>
      <c r="CH108" s="592"/>
      <c r="CI108" s="592"/>
      <c r="CJ108" s="592"/>
      <c r="CK108" s="592"/>
      <c r="CL108" s="592"/>
      <c r="CM108" s="592"/>
      <c r="CN108" s="592"/>
      <c r="CO108" s="592"/>
      <c r="CP108" s="592"/>
      <c r="CQ108" s="592"/>
      <c r="CR108" s="592"/>
      <c r="CS108" s="592"/>
      <c r="CT108" s="592"/>
      <c r="CU108" s="592"/>
      <c r="CV108" s="592"/>
      <c r="CW108" s="592"/>
      <c r="CX108" s="592"/>
      <c r="CY108" s="592"/>
      <c r="CZ108" s="592"/>
      <c r="DA108" s="592"/>
      <c r="DB108" s="592"/>
      <c r="DC108" s="592"/>
      <c r="DD108" s="592"/>
      <c r="DE108" s="592"/>
      <c r="DF108" s="592"/>
      <c r="DG108" s="592"/>
      <c r="DH108" s="592"/>
      <c r="DI108" s="592"/>
      <c r="DJ108" s="592"/>
      <c r="DK108" s="592"/>
      <c r="DL108" s="592"/>
      <c r="DM108" s="592"/>
      <c r="DN108" s="592"/>
      <c r="DO108" s="592"/>
      <c r="DP108" s="592"/>
      <c r="DQ108" s="592"/>
      <c r="DR108" s="592"/>
      <c r="DS108" s="592"/>
      <c r="DT108" s="592"/>
      <c r="DU108" s="592"/>
      <c r="DV108" s="592"/>
      <c r="DW108" s="592"/>
      <c r="DX108" s="592"/>
      <c r="DY108" s="592"/>
      <c r="DZ108" s="592"/>
      <c r="EA108" s="592"/>
      <c r="EB108" s="592"/>
      <c r="EC108" s="592"/>
      <c r="ED108" s="592"/>
      <c r="EE108" s="592"/>
      <c r="EF108" s="592"/>
      <c r="EG108" s="592"/>
      <c r="EH108" s="592"/>
      <c r="EI108" s="592"/>
      <c r="EJ108" s="592"/>
      <c r="EK108" s="592"/>
      <c r="EL108" s="592"/>
      <c r="EM108" s="592"/>
      <c r="EN108" s="592"/>
      <c r="EO108" s="592"/>
      <c r="EP108" s="592"/>
      <c r="EQ108" s="592"/>
      <c r="ER108" s="592"/>
      <c r="ES108" s="592"/>
      <c r="ET108" s="592"/>
      <c r="EU108" s="592"/>
      <c r="EV108" s="592"/>
      <c r="EW108" s="592"/>
      <c r="EX108" s="592"/>
      <c r="EY108" s="592"/>
      <c r="EZ108" s="592"/>
      <c r="FA108" s="592"/>
      <c r="FB108" s="592"/>
      <c r="FC108" s="592"/>
      <c r="FD108" s="592"/>
      <c r="FE108" s="592"/>
      <c r="FF108" s="592"/>
      <c r="FG108" s="592"/>
      <c r="FH108" s="592"/>
      <c r="FI108" s="592"/>
      <c r="FJ108" s="592"/>
      <c r="FK108" s="592"/>
      <c r="FL108" s="592"/>
      <c r="FM108" s="592"/>
      <c r="FN108" s="592"/>
      <c r="FO108" s="592"/>
      <c r="FP108" s="592"/>
      <c r="FQ108" s="592"/>
      <c r="FR108" s="592"/>
      <c r="FS108" s="592"/>
      <c r="FT108" s="592"/>
      <c r="FU108" s="592"/>
      <c r="FV108" s="592"/>
      <c r="FW108" s="592"/>
      <c r="FX108" s="592"/>
      <c r="FY108" s="592"/>
      <c r="FZ108" s="592"/>
      <c r="GA108" s="592"/>
      <c r="GB108" s="592"/>
      <c r="GC108" s="592"/>
      <c r="GD108" s="592"/>
      <c r="GE108" s="592"/>
      <c r="GF108" s="592"/>
      <c r="GG108" s="592"/>
      <c r="GH108" s="592"/>
      <c r="GI108" s="592"/>
      <c r="GJ108" s="592"/>
      <c r="GK108" s="592"/>
      <c r="GL108" s="592"/>
      <c r="GM108" s="592"/>
      <c r="GN108" s="592"/>
      <c r="GO108" s="592"/>
      <c r="GP108" s="592"/>
      <c r="GQ108" s="592"/>
      <c r="GR108" s="592"/>
      <c r="GS108" s="592"/>
      <c r="GT108" s="592"/>
      <c r="GU108" s="592"/>
      <c r="GV108" s="592"/>
      <c r="GW108" s="592"/>
      <c r="GX108" s="592"/>
      <c r="GY108" s="592"/>
      <c r="GZ108" s="592"/>
      <c r="HA108" s="592"/>
      <c r="HB108" s="592"/>
      <c r="HC108" s="592"/>
      <c r="HD108" s="592"/>
      <c r="HE108" s="592"/>
      <c r="HF108" s="592"/>
      <c r="HG108" s="592"/>
      <c r="HH108" s="592"/>
      <c r="HI108" s="592"/>
      <c r="HJ108" s="592"/>
      <c r="HK108" s="592"/>
      <c r="HL108" s="592"/>
      <c r="HM108" s="592"/>
      <c r="HN108" s="592"/>
      <c r="HO108" s="592"/>
      <c r="HP108" s="592"/>
      <c r="HQ108" s="592"/>
      <c r="HR108" s="592"/>
      <c r="HS108" s="592"/>
      <c r="HT108" s="592"/>
      <c r="HU108" s="592"/>
      <c r="HV108" s="592"/>
      <c r="HW108" s="592"/>
      <c r="HX108" s="592"/>
      <c r="HY108" s="592"/>
      <c r="HZ108" s="592"/>
      <c r="IA108" s="592"/>
      <c r="IB108" s="592"/>
      <c r="IC108" s="592"/>
      <c r="ID108" s="592"/>
      <c r="IE108" s="592"/>
      <c r="IF108" s="592"/>
      <c r="IG108" s="592"/>
      <c r="IH108" s="592"/>
      <c r="II108" s="592"/>
      <c r="IJ108" s="592"/>
      <c r="IK108" s="592"/>
      <c r="IL108" s="592"/>
      <c r="IM108" s="592"/>
      <c r="IN108" s="592"/>
      <c r="IO108" s="592"/>
      <c r="IP108" s="592"/>
      <c r="IQ108" s="592"/>
      <c r="IR108" s="592"/>
      <c r="IS108" s="592"/>
      <c r="IT108" s="592"/>
      <c r="IU108" s="592"/>
      <c r="IV108" s="592"/>
    </row>
    <row r="109" spans="1:256" s="593" customFormat="1" ht="15">
      <c r="A109" s="629" t="s">
        <v>1896</v>
      </c>
      <c r="B109" s="630" t="s">
        <v>1897</v>
      </c>
      <c r="C109" s="609">
        <v>35</v>
      </c>
      <c r="D109" s="631">
        <v>105</v>
      </c>
      <c r="E109" s="609">
        <v>5</v>
      </c>
      <c r="F109" s="631">
        <v>16</v>
      </c>
      <c r="G109" s="611">
        <f t="shared" si="0"/>
        <v>40</v>
      </c>
      <c r="H109" s="612">
        <f t="shared" si="0"/>
        <v>121</v>
      </c>
      <c r="I109" s="592"/>
      <c r="J109" s="592"/>
      <c r="K109" s="592"/>
      <c r="L109" s="592"/>
      <c r="M109" s="592"/>
      <c r="N109" s="592"/>
      <c r="O109" s="592"/>
      <c r="P109" s="592"/>
      <c r="Q109" s="592"/>
      <c r="R109" s="592"/>
      <c r="S109" s="592"/>
      <c r="T109" s="592"/>
      <c r="U109" s="592"/>
      <c r="V109" s="592"/>
      <c r="W109" s="592"/>
      <c r="X109" s="592"/>
      <c r="Y109" s="592"/>
      <c r="Z109" s="592"/>
      <c r="AA109" s="592"/>
      <c r="AB109" s="592"/>
      <c r="AC109" s="592"/>
      <c r="AD109" s="592"/>
      <c r="AE109" s="592"/>
      <c r="AF109" s="592"/>
      <c r="AG109" s="592"/>
      <c r="AH109" s="592"/>
      <c r="AI109" s="592"/>
      <c r="AJ109" s="592"/>
      <c r="AK109" s="592"/>
      <c r="AL109" s="592"/>
      <c r="AM109" s="592"/>
      <c r="AN109" s="592"/>
      <c r="AO109" s="592"/>
      <c r="AP109" s="592"/>
      <c r="AQ109" s="592"/>
      <c r="AR109" s="592"/>
      <c r="AS109" s="592"/>
      <c r="AT109" s="592"/>
      <c r="AU109" s="592"/>
      <c r="AV109" s="592"/>
      <c r="AW109" s="592"/>
      <c r="AX109" s="592"/>
      <c r="AY109" s="592"/>
      <c r="AZ109" s="592"/>
      <c r="BA109" s="592"/>
      <c r="BB109" s="592"/>
      <c r="BC109" s="592"/>
      <c r="BD109" s="592"/>
      <c r="BE109" s="592"/>
      <c r="BF109" s="592"/>
      <c r="BG109" s="592"/>
      <c r="BH109" s="592"/>
      <c r="BI109" s="592"/>
      <c r="BJ109" s="592"/>
      <c r="BK109" s="592"/>
      <c r="BL109" s="592"/>
      <c r="BM109" s="592"/>
      <c r="BN109" s="592"/>
      <c r="BO109" s="592"/>
      <c r="BP109" s="592"/>
      <c r="BQ109" s="592"/>
      <c r="BR109" s="592"/>
      <c r="BS109" s="592"/>
      <c r="BT109" s="592"/>
      <c r="BU109" s="592"/>
      <c r="BV109" s="592"/>
      <c r="BW109" s="592"/>
      <c r="BX109" s="592"/>
      <c r="BY109" s="592"/>
      <c r="BZ109" s="592"/>
      <c r="CA109" s="592"/>
      <c r="CB109" s="592"/>
      <c r="CC109" s="592"/>
      <c r="CD109" s="592"/>
      <c r="CE109" s="592"/>
      <c r="CF109" s="592"/>
      <c r="CG109" s="592"/>
      <c r="CH109" s="592"/>
      <c r="CI109" s="592"/>
      <c r="CJ109" s="592"/>
      <c r="CK109" s="592"/>
      <c r="CL109" s="592"/>
      <c r="CM109" s="592"/>
      <c r="CN109" s="592"/>
      <c r="CO109" s="592"/>
      <c r="CP109" s="592"/>
      <c r="CQ109" s="592"/>
      <c r="CR109" s="592"/>
      <c r="CS109" s="592"/>
      <c r="CT109" s="592"/>
      <c r="CU109" s="592"/>
      <c r="CV109" s="592"/>
      <c r="CW109" s="592"/>
      <c r="CX109" s="592"/>
      <c r="CY109" s="592"/>
      <c r="CZ109" s="592"/>
      <c r="DA109" s="592"/>
      <c r="DB109" s="592"/>
      <c r="DC109" s="592"/>
      <c r="DD109" s="592"/>
      <c r="DE109" s="592"/>
      <c r="DF109" s="592"/>
      <c r="DG109" s="592"/>
      <c r="DH109" s="592"/>
      <c r="DI109" s="592"/>
      <c r="DJ109" s="592"/>
      <c r="DK109" s="592"/>
      <c r="DL109" s="592"/>
      <c r="DM109" s="592"/>
      <c r="DN109" s="592"/>
      <c r="DO109" s="592"/>
      <c r="DP109" s="592"/>
      <c r="DQ109" s="592"/>
      <c r="DR109" s="592"/>
      <c r="DS109" s="592"/>
      <c r="DT109" s="592"/>
      <c r="DU109" s="592"/>
      <c r="DV109" s="592"/>
      <c r="DW109" s="592"/>
      <c r="DX109" s="592"/>
      <c r="DY109" s="592"/>
      <c r="DZ109" s="592"/>
      <c r="EA109" s="592"/>
      <c r="EB109" s="592"/>
      <c r="EC109" s="592"/>
      <c r="ED109" s="592"/>
      <c r="EE109" s="592"/>
      <c r="EF109" s="592"/>
      <c r="EG109" s="592"/>
      <c r="EH109" s="592"/>
      <c r="EI109" s="592"/>
      <c r="EJ109" s="592"/>
      <c r="EK109" s="592"/>
      <c r="EL109" s="592"/>
      <c r="EM109" s="592"/>
      <c r="EN109" s="592"/>
      <c r="EO109" s="592"/>
      <c r="EP109" s="592"/>
      <c r="EQ109" s="592"/>
      <c r="ER109" s="592"/>
      <c r="ES109" s="592"/>
      <c r="ET109" s="592"/>
      <c r="EU109" s="592"/>
      <c r="EV109" s="592"/>
      <c r="EW109" s="592"/>
      <c r="EX109" s="592"/>
      <c r="EY109" s="592"/>
      <c r="EZ109" s="592"/>
      <c r="FA109" s="592"/>
      <c r="FB109" s="592"/>
      <c r="FC109" s="592"/>
      <c r="FD109" s="592"/>
      <c r="FE109" s="592"/>
      <c r="FF109" s="592"/>
      <c r="FG109" s="592"/>
      <c r="FH109" s="592"/>
      <c r="FI109" s="592"/>
      <c r="FJ109" s="592"/>
      <c r="FK109" s="592"/>
      <c r="FL109" s="592"/>
      <c r="FM109" s="592"/>
      <c r="FN109" s="592"/>
      <c r="FO109" s="592"/>
      <c r="FP109" s="592"/>
      <c r="FQ109" s="592"/>
      <c r="FR109" s="592"/>
      <c r="FS109" s="592"/>
      <c r="FT109" s="592"/>
      <c r="FU109" s="592"/>
      <c r="FV109" s="592"/>
      <c r="FW109" s="592"/>
      <c r="FX109" s="592"/>
      <c r="FY109" s="592"/>
      <c r="FZ109" s="592"/>
      <c r="GA109" s="592"/>
      <c r="GB109" s="592"/>
      <c r="GC109" s="592"/>
      <c r="GD109" s="592"/>
      <c r="GE109" s="592"/>
      <c r="GF109" s="592"/>
      <c r="GG109" s="592"/>
      <c r="GH109" s="592"/>
      <c r="GI109" s="592"/>
      <c r="GJ109" s="592"/>
      <c r="GK109" s="592"/>
      <c r="GL109" s="592"/>
      <c r="GM109" s="592"/>
      <c r="GN109" s="592"/>
      <c r="GO109" s="592"/>
      <c r="GP109" s="592"/>
      <c r="GQ109" s="592"/>
      <c r="GR109" s="592"/>
      <c r="GS109" s="592"/>
      <c r="GT109" s="592"/>
      <c r="GU109" s="592"/>
      <c r="GV109" s="592"/>
      <c r="GW109" s="592"/>
      <c r="GX109" s="592"/>
      <c r="GY109" s="592"/>
      <c r="GZ109" s="592"/>
      <c r="HA109" s="592"/>
      <c r="HB109" s="592"/>
      <c r="HC109" s="592"/>
      <c r="HD109" s="592"/>
      <c r="HE109" s="592"/>
      <c r="HF109" s="592"/>
      <c r="HG109" s="592"/>
      <c r="HH109" s="592"/>
      <c r="HI109" s="592"/>
      <c r="HJ109" s="592"/>
      <c r="HK109" s="592"/>
      <c r="HL109" s="592"/>
      <c r="HM109" s="592"/>
      <c r="HN109" s="592"/>
      <c r="HO109" s="592"/>
      <c r="HP109" s="592"/>
      <c r="HQ109" s="592"/>
      <c r="HR109" s="592"/>
      <c r="HS109" s="592"/>
      <c r="HT109" s="592"/>
      <c r="HU109" s="592"/>
      <c r="HV109" s="592"/>
      <c r="HW109" s="592"/>
      <c r="HX109" s="592"/>
      <c r="HY109" s="592"/>
      <c r="HZ109" s="592"/>
      <c r="IA109" s="592"/>
      <c r="IB109" s="592"/>
      <c r="IC109" s="592"/>
      <c r="ID109" s="592"/>
      <c r="IE109" s="592"/>
      <c r="IF109" s="592"/>
      <c r="IG109" s="592"/>
      <c r="IH109" s="592"/>
      <c r="II109" s="592"/>
      <c r="IJ109" s="592"/>
      <c r="IK109" s="592"/>
      <c r="IL109" s="592"/>
      <c r="IM109" s="592"/>
      <c r="IN109" s="592"/>
      <c r="IO109" s="592"/>
      <c r="IP109" s="592"/>
      <c r="IQ109" s="592"/>
      <c r="IR109" s="592"/>
      <c r="IS109" s="592"/>
      <c r="IT109" s="592"/>
      <c r="IU109" s="592"/>
      <c r="IV109" s="592"/>
    </row>
    <row r="110" spans="1:256" s="593" customFormat="1" ht="15">
      <c r="A110" s="629" t="s">
        <v>1898</v>
      </c>
      <c r="B110" s="632" t="s">
        <v>1899</v>
      </c>
      <c r="C110" s="609">
        <v>298</v>
      </c>
      <c r="D110" s="631">
        <v>350</v>
      </c>
      <c r="E110" s="609">
        <v>32</v>
      </c>
      <c r="F110" s="631">
        <v>50</v>
      </c>
      <c r="G110" s="611">
        <f t="shared" si="0"/>
        <v>330</v>
      </c>
      <c r="H110" s="612">
        <f t="shared" si="0"/>
        <v>400</v>
      </c>
      <c r="I110" s="592"/>
      <c r="J110" s="592"/>
      <c r="K110" s="592"/>
      <c r="L110" s="592"/>
      <c r="M110" s="592"/>
      <c r="N110" s="592"/>
      <c r="O110" s="592"/>
      <c r="P110" s="592"/>
      <c r="Q110" s="592"/>
      <c r="R110" s="592"/>
      <c r="S110" s="592"/>
      <c r="T110" s="592"/>
      <c r="U110" s="592"/>
      <c r="V110" s="592"/>
      <c r="W110" s="592"/>
      <c r="X110" s="592"/>
      <c r="Y110" s="592"/>
      <c r="Z110" s="592"/>
      <c r="AA110" s="592"/>
      <c r="AB110" s="592"/>
      <c r="AC110" s="592"/>
      <c r="AD110" s="592"/>
      <c r="AE110" s="592"/>
      <c r="AF110" s="592"/>
      <c r="AG110" s="592"/>
      <c r="AH110" s="592"/>
      <c r="AI110" s="592"/>
      <c r="AJ110" s="592"/>
      <c r="AK110" s="592"/>
      <c r="AL110" s="592"/>
      <c r="AM110" s="592"/>
      <c r="AN110" s="592"/>
      <c r="AO110" s="592"/>
      <c r="AP110" s="592"/>
      <c r="AQ110" s="592"/>
      <c r="AR110" s="592"/>
      <c r="AS110" s="592"/>
      <c r="AT110" s="592"/>
      <c r="AU110" s="592"/>
      <c r="AV110" s="592"/>
      <c r="AW110" s="592"/>
      <c r="AX110" s="592"/>
      <c r="AY110" s="592"/>
      <c r="AZ110" s="592"/>
      <c r="BA110" s="592"/>
      <c r="BB110" s="592"/>
      <c r="BC110" s="592"/>
      <c r="BD110" s="592"/>
      <c r="BE110" s="592"/>
      <c r="BF110" s="592"/>
      <c r="BG110" s="592"/>
      <c r="BH110" s="592"/>
      <c r="BI110" s="592"/>
      <c r="BJ110" s="592"/>
      <c r="BK110" s="592"/>
      <c r="BL110" s="592"/>
      <c r="BM110" s="592"/>
      <c r="BN110" s="592"/>
      <c r="BO110" s="592"/>
      <c r="BP110" s="592"/>
      <c r="BQ110" s="592"/>
      <c r="BR110" s="592"/>
      <c r="BS110" s="592"/>
      <c r="BT110" s="592"/>
      <c r="BU110" s="592"/>
      <c r="BV110" s="592"/>
      <c r="BW110" s="592"/>
      <c r="BX110" s="592"/>
      <c r="BY110" s="592"/>
      <c r="BZ110" s="592"/>
      <c r="CA110" s="592"/>
      <c r="CB110" s="592"/>
      <c r="CC110" s="592"/>
      <c r="CD110" s="592"/>
      <c r="CE110" s="592"/>
      <c r="CF110" s="592"/>
      <c r="CG110" s="592"/>
      <c r="CH110" s="592"/>
      <c r="CI110" s="592"/>
      <c r="CJ110" s="592"/>
      <c r="CK110" s="592"/>
      <c r="CL110" s="592"/>
      <c r="CM110" s="592"/>
      <c r="CN110" s="592"/>
      <c r="CO110" s="592"/>
      <c r="CP110" s="592"/>
      <c r="CQ110" s="592"/>
      <c r="CR110" s="592"/>
      <c r="CS110" s="592"/>
      <c r="CT110" s="592"/>
      <c r="CU110" s="592"/>
      <c r="CV110" s="592"/>
      <c r="CW110" s="592"/>
      <c r="CX110" s="592"/>
      <c r="CY110" s="592"/>
      <c r="CZ110" s="592"/>
      <c r="DA110" s="592"/>
      <c r="DB110" s="592"/>
      <c r="DC110" s="592"/>
      <c r="DD110" s="592"/>
      <c r="DE110" s="592"/>
      <c r="DF110" s="592"/>
      <c r="DG110" s="592"/>
      <c r="DH110" s="592"/>
      <c r="DI110" s="592"/>
      <c r="DJ110" s="592"/>
      <c r="DK110" s="592"/>
      <c r="DL110" s="592"/>
      <c r="DM110" s="592"/>
      <c r="DN110" s="592"/>
      <c r="DO110" s="592"/>
      <c r="DP110" s="592"/>
      <c r="DQ110" s="592"/>
      <c r="DR110" s="592"/>
      <c r="DS110" s="592"/>
      <c r="DT110" s="592"/>
      <c r="DU110" s="592"/>
      <c r="DV110" s="592"/>
      <c r="DW110" s="592"/>
      <c r="DX110" s="592"/>
      <c r="DY110" s="592"/>
      <c r="DZ110" s="592"/>
      <c r="EA110" s="592"/>
      <c r="EB110" s="592"/>
      <c r="EC110" s="592"/>
      <c r="ED110" s="592"/>
      <c r="EE110" s="592"/>
      <c r="EF110" s="592"/>
      <c r="EG110" s="592"/>
      <c r="EH110" s="592"/>
      <c r="EI110" s="592"/>
      <c r="EJ110" s="592"/>
      <c r="EK110" s="592"/>
      <c r="EL110" s="592"/>
      <c r="EM110" s="592"/>
      <c r="EN110" s="592"/>
      <c r="EO110" s="592"/>
      <c r="EP110" s="592"/>
      <c r="EQ110" s="592"/>
      <c r="ER110" s="592"/>
      <c r="ES110" s="592"/>
      <c r="ET110" s="592"/>
      <c r="EU110" s="592"/>
      <c r="EV110" s="592"/>
      <c r="EW110" s="592"/>
      <c r="EX110" s="592"/>
      <c r="EY110" s="592"/>
      <c r="EZ110" s="592"/>
      <c r="FA110" s="592"/>
      <c r="FB110" s="592"/>
      <c r="FC110" s="592"/>
      <c r="FD110" s="592"/>
      <c r="FE110" s="592"/>
      <c r="FF110" s="592"/>
      <c r="FG110" s="592"/>
      <c r="FH110" s="592"/>
      <c r="FI110" s="592"/>
      <c r="FJ110" s="592"/>
      <c r="FK110" s="592"/>
      <c r="FL110" s="592"/>
      <c r="FM110" s="592"/>
      <c r="FN110" s="592"/>
      <c r="FO110" s="592"/>
      <c r="FP110" s="592"/>
      <c r="FQ110" s="592"/>
      <c r="FR110" s="592"/>
      <c r="FS110" s="592"/>
      <c r="FT110" s="592"/>
      <c r="FU110" s="592"/>
      <c r="FV110" s="592"/>
      <c r="FW110" s="592"/>
      <c r="FX110" s="592"/>
      <c r="FY110" s="592"/>
      <c r="FZ110" s="592"/>
      <c r="GA110" s="592"/>
      <c r="GB110" s="592"/>
      <c r="GC110" s="592"/>
      <c r="GD110" s="592"/>
      <c r="GE110" s="592"/>
      <c r="GF110" s="592"/>
      <c r="GG110" s="592"/>
      <c r="GH110" s="592"/>
      <c r="GI110" s="592"/>
      <c r="GJ110" s="592"/>
      <c r="GK110" s="592"/>
      <c r="GL110" s="592"/>
      <c r="GM110" s="592"/>
      <c r="GN110" s="592"/>
      <c r="GO110" s="592"/>
      <c r="GP110" s="592"/>
      <c r="GQ110" s="592"/>
      <c r="GR110" s="592"/>
      <c r="GS110" s="592"/>
      <c r="GT110" s="592"/>
      <c r="GU110" s="592"/>
      <c r="GV110" s="592"/>
      <c r="GW110" s="592"/>
      <c r="GX110" s="592"/>
      <c r="GY110" s="592"/>
      <c r="GZ110" s="592"/>
      <c r="HA110" s="592"/>
      <c r="HB110" s="592"/>
      <c r="HC110" s="592"/>
      <c r="HD110" s="592"/>
      <c r="HE110" s="592"/>
      <c r="HF110" s="592"/>
      <c r="HG110" s="592"/>
      <c r="HH110" s="592"/>
      <c r="HI110" s="592"/>
      <c r="HJ110" s="592"/>
      <c r="HK110" s="592"/>
      <c r="HL110" s="592"/>
      <c r="HM110" s="592"/>
      <c r="HN110" s="592"/>
      <c r="HO110" s="592"/>
      <c r="HP110" s="592"/>
      <c r="HQ110" s="592"/>
      <c r="HR110" s="592"/>
      <c r="HS110" s="592"/>
      <c r="HT110" s="592"/>
      <c r="HU110" s="592"/>
      <c r="HV110" s="592"/>
      <c r="HW110" s="592"/>
      <c r="HX110" s="592"/>
      <c r="HY110" s="592"/>
      <c r="HZ110" s="592"/>
      <c r="IA110" s="592"/>
      <c r="IB110" s="592"/>
      <c r="IC110" s="592"/>
      <c r="ID110" s="592"/>
      <c r="IE110" s="592"/>
      <c r="IF110" s="592"/>
      <c r="IG110" s="592"/>
      <c r="IH110" s="592"/>
      <c r="II110" s="592"/>
      <c r="IJ110" s="592"/>
      <c r="IK110" s="592"/>
      <c r="IL110" s="592"/>
      <c r="IM110" s="592"/>
      <c r="IN110" s="592"/>
      <c r="IO110" s="592"/>
      <c r="IP110" s="592"/>
      <c r="IQ110" s="592"/>
      <c r="IR110" s="592"/>
      <c r="IS110" s="592"/>
      <c r="IT110" s="592"/>
      <c r="IU110" s="592"/>
      <c r="IV110" s="592"/>
    </row>
    <row r="111" spans="1:256" s="593" customFormat="1" ht="15">
      <c r="A111" s="629" t="s">
        <v>1900</v>
      </c>
      <c r="B111" s="632" t="s">
        <v>1901</v>
      </c>
      <c r="C111" s="609">
        <v>316</v>
      </c>
      <c r="D111" s="631">
        <v>350</v>
      </c>
      <c r="E111" s="609">
        <v>32</v>
      </c>
      <c r="F111" s="631">
        <v>50</v>
      </c>
      <c r="G111" s="611">
        <f t="shared" si="0"/>
        <v>348</v>
      </c>
      <c r="H111" s="612">
        <f t="shared" si="0"/>
        <v>400</v>
      </c>
      <c r="I111" s="592"/>
      <c r="J111" s="592"/>
      <c r="K111" s="592"/>
      <c r="L111" s="592"/>
      <c r="M111" s="592"/>
      <c r="N111" s="592"/>
      <c r="O111" s="592"/>
      <c r="P111" s="592"/>
      <c r="Q111" s="592"/>
      <c r="R111" s="592"/>
      <c r="S111" s="592"/>
      <c r="T111" s="592"/>
      <c r="U111" s="592"/>
      <c r="V111" s="592"/>
      <c r="W111" s="592"/>
      <c r="X111" s="592"/>
      <c r="Y111" s="592"/>
      <c r="Z111" s="592"/>
      <c r="AA111" s="592"/>
      <c r="AB111" s="592"/>
      <c r="AC111" s="592"/>
      <c r="AD111" s="592"/>
      <c r="AE111" s="592"/>
      <c r="AF111" s="592"/>
      <c r="AG111" s="592"/>
      <c r="AH111" s="592"/>
      <c r="AI111" s="592"/>
      <c r="AJ111" s="592"/>
      <c r="AK111" s="592"/>
      <c r="AL111" s="592"/>
      <c r="AM111" s="592"/>
      <c r="AN111" s="592"/>
      <c r="AO111" s="592"/>
      <c r="AP111" s="592"/>
      <c r="AQ111" s="592"/>
      <c r="AR111" s="592"/>
      <c r="AS111" s="592"/>
      <c r="AT111" s="592"/>
      <c r="AU111" s="592"/>
      <c r="AV111" s="592"/>
      <c r="AW111" s="592"/>
      <c r="AX111" s="592"/>
      <c r="AY111" s="592"/>
      <c r="AZ111" s="592"/>
      <c r="BA111" s="592"/>
      <c r="BB111" s="592"/>
      <c r="BC111" s="592"/>
      <c r="BD111" s="592"/>
      <c r="BE111" s="592"/>
      <c r="BF111" s="592"/>
      <c r="BG111" s="592"/>
      <c r="BH111" s="592"/>
      <c r="BI111" s="592"/>
      <c r="BJ111" s="592"/>
      <c r="BK111" s="592"/>
      <c r="BL111" s="592"/>
      <c r="BM111" s="592"/>
      <c r="BN111" s="592"/>
      <c r="BO111" s="592"/>
      <c r="BP111" s="592"/>
      <c r="BQ111" s="592"/>
      <c r="BR111" s="592"/>
      <c r="BS111" s="592"/>
      <c r="BT111" s="592"/>
      <c r="BU111" s="592"/>
      <c r="BV111" s="592"/>
      <c r="BW111" s="592"/>
      <c r="BX111" s="592"/>
      <c r="BY111" s="592"/>
      <c r="BZ111" s="592"/>
      <c r="CA111" s="592"/>
      <c r="CB111" s="592"/>
      <c r="CC111" s="592"/>
      <c r="CD111" s="592"/>
      <c r="CE111" s="592"/>
      <c r="CF111" s="592"/>
      <c r="CG111" s="592"/>
      <c r="CH111" s="592"/>
      <c r="CI111" s="592"/>
      <c r="CJ111" s="592"/>
      <c r="CK111" s="592"/>
      <c r="CL111" s="592"/>
      <c r="CM111" s="592"/>
      <c r="CN111" s="592"/>
      <c r="CO111" s="592"/>
      <c r="CP111" s="592"/>
      <c r="CQ111" s="592"/>
      <c r="CR111" s="592"/>
      <c r="CS111" s="592"/>
      <c r="CT111" s="592"/>
      <c r="CU111" s="592"/>
      <c r="CV111" s="592"/>
      <c r="CW111" s="592"/>
      <c r="CX111" s="592"/>
      <c r="CY111" s="592"/>
      <c r="CZ111" s="592"/>
      <c r="DA111" s="592"/>
      <c r="DB111" s="592"/>
      <c r="DC111" s="592"/>
      <c r="DD111" s="592"/>
      <c r="DE111" s="592"/>
      <c r="DF111" s="592"/>
      <c r="DG111" s="592"/>
      <c r="DH111" s="592"/>
      <c r="DI111" s="592"/>
      <c r="DJ111" s="592"/>
      <c r="DK111" s="592"/>
      <c r="DL111" s="592"/>
      <c r="DM111" s="592"/>
      <c r="DN111" s="592"/>
      <c r="DO111" s="592"/>
      <c r="DP111" s="592"/>
      <c r="DQ111" s="592"/>
      <c r="DR111" s="592"/>
      <c r="DS111" s="592"/>
      <c r="DT111" s="592"/>
      <c r="DU111" s="592"/>
      <c r="DV111" s="592"/>
      <c r="DW111" s="592"/>
      <c r="DX111" s="592"/>
      <c r="DY111" s="592"/>
      <c r="DZ111" s="592"/>
      <c r="EA111" s="592"/>
      <c r="EB111" s="592"/>
      <c r="EC111" s="592"/>
      <c r="ED111" s="592"/>
      <c r="EE111" s="592"/>
      <c r="EF111" s="592"/>
      <c r="EG111" s="592"/>
      <c r="EH111" s="592"/>
      <c r="EI111" s="592"/>
      <c r="EJ111" s="592"/>
      <c r="EK111" s="592"/>
      <c r="EL111" s="592"/>
      <c r="EM111" s="592"/>
      <c r="EN111" s="592"/>
      <c r="EO111" s="592"/>
      <c r="EP111" s="592"/>
      <c r="EQ111" s="592"/>
      <c r="ER111" s="592"/>
      <c r="ES111" s="592"/>
      <c r="ET111" s="592"/>
      <c r="EU111" s="592"/>
      <c r="EV111" s="592"/>
      <c r="EW111" s="592"/>
      <c r="EX111" s="592"/>
      <c r="EY111" s="592"/>
      <c r="EZ111" s="592"/>
      <c r="FA111" s="592"/>
      <c r="FB111" s="592"/>
      <c r="FC111" s="592"/>
      <c r="FD111" s="592"/>
      <c r="FE111" s="592"/>
      <c r="FF111" s="592"/>
      <c r="FG111" s="592"/>
      <c r="FH111" s="592"/>
      <c r="FI111" s="592"/>
      <c r="FJ111" s="592"/>
      <c r="FK111" s="592"/>
      <c r="FL111" s="592"/>
      <c r="FM111" s="592"/>
      <c r="FN111" s="592"/>
      <c r="FO111" s="592"/>
      <c r="FP111" s="592"/>
      <c r="FQ111" s="592"/>
      <c r="FR111" s="592"/>
      <c r="FS111" s="592"/>
      <c r="FT111" s="592"/>
      <c r="FU111" s="592"/>
      <c r="FV111" s="592"/>
      <c r="FW111" s="592"/>
      <c r="FX111" s="592"/>
      <c r="FY111" s="592"/>
      <c r="FZ111" s="592"/>
      <c r="GA111" s="592"/>
      <c r="GB111" s="592"/>
      <c r="GC111" s="592"/>
      <c r="GD111" s="592"/>
      <c r="GE111" s="592"/>
      <c r="GF111" s="592"/>
      <c r="GG111" s="592"/>
      <c r="GH111" s="592"/>
      <c r="GI111" s="592"/>
      <c r="GJ111" s="592"/>
      <c r="GK111" s="592"/>
      <c r="GL111" s="592"/>
      <c r="GM111" s="592"/>
      <c r="GN111" s="592"/>
      <c r="GO111" s="592"/>
      <c r="GP111" s="592"/>
      <c r="GQ111" s="592"/>
      <c r="GR111" s="592"/>
      <c r="GS111" s="592"/>
      <c r="GT111" s="592"/>
      <c r="GU111" s="592"/>
      <c r="GV111" s="592"/>
      <c r="GW111" s="592"/>
      <c r="GX111" s="592"/>
      <c r="GY111" s="592"/>
      <c r="GZ111" s="592"/>
      <c r="HA111" s="592"/>
      <c r="HB111" s="592"/>
      <c r="HC111" s="592"/>
      <c r="HD111" s="592"/>
      <c r="HE111" s="592"/>
      <c r="HF111" s="592"/>
      <c r="HG111" s="592"/>
      <c r="HH111" s="592"/>
      <c r="HI111" s="592"/>
      <c r="HJ111" s="592"/>
      <c r="HK111" s="592"/>
      <c r="HL111" s="592"/>
      <c r="HM111" s="592"/>
      <c r="HN111" s="592"/>
      <c r="HO111" s="592"/>
      <c r="HP111" s="592"/>
      <c r="HQ111" s="592"/>
      <c r="HR111" s="592"/>
      <c r="HS111" s="592"/>
      <c r="HT111" s="592"/>
      <c r="HU111" s="592"/>
      <c r="HV111" s="592"/>
      <c r="HW111" s="592"/>
      <c r="HX111" s="592"/>
      <c r="HY111" s="592"/>
      <c r="HZ111" s="592"/>
      <c r="IA111" s="592"/>
      <c r="IB111" s="592"/>
      <c r="IC111" s="592"/>
      <c r="ID111" s="592"/>
      <c r="IE111" s="592"/>
      <c r="IF111" s="592"/>
      <c r="IG111" s="592"/>
      <c r="IH111" s="592"/>
      <c r="II111" s="592"/>
      <c r="IJ111" s="592"/>
      <c r="IK111" s="592"/>
      <c r="IL111" s="592"/>
      <c r="IM111" s="592"/>
      <c r="IN111" s="592"/>
      <c r="IO111" s="592"/>
      <c r="IP111" s="592"/>
      <c r="IQ111" s="592"/>
      <c r="IR111" s="592"/>
      <c r="IS111" s="592"/>
      <c r="IT111" s="592"/>
      <c r="IU111" s="592"/>
      <c r="IV111" s="592"/>
    </row>
    <row r="112" spans="1:256" s="593" customFormat="1" ht="15">
      <c r="A112" s="629" t="s">
        <v>2604</v>
      </c>
      <c r="B112" s="632" t="s">
        <v>1902</v>
      </c>
      <c r="C112" s="609">
        <v>490</v>
      </c>
      <c r="D112" s="631">
        <v>500</v>
      </c>
      <c r="E112" s="609">
        <v>39</v>
      </c>
      <c r="F112" s="631">
        <v>50</v>
      </c>
      <c r="G112" s="611">
        <f t="shared" si="0"/>
        <v>529</v>
      </c>
      <c r="H112" s="612">
        <f t="shared" si="0"/>
        <v>550</v>
      </c>
      <c r="I112" s="592"/>
      <c r="J112" s="592"/>
      <c r="K112" s="592"/>
      <c r="L112" s="592"/>
      <c r="M112" s="592"/>
      <c r="N112" s="592"/>
      <c r="O112" s="592"/>
      <c r="P112" s="592"/>
      <c r="Q112" s="592"/>
      <c r="R112" s="592"/>
      <c r="S112" s="592"/>
      <c r="T112" s="592"/>
      <c r="U112" s="592"/>
      <c r="V112" s="592"/>
      <c r="W112" s="592"/>
      <c r="X112" s="592"/>
      <c r="Y112" s="592"/>
      <c r="Z112" s="592"/>
      <c r="AA112" s="592"/>
      <c r="AB112" s="592"/>
      <c r="AC112" s="592"/>
      <c r="AD112" s="592"/>
      <c r="AE112" s="592"/>
      <c r="AF112" s="592"/>
      <c r="AG112" s="592"/>
      <c r="AH112" s="592"/>
      <c r="AI112" s="592"/>
      <c r="AJ112" s="592"/>
      <c r="AK112" s="592"/>
      <c r="AL112" s="592"/>
      <c r="AM112" s="592"/>
      <c r="AN112" s="592"/>
      <c r="AO112" s="592"/>
      <c r="AP112" s="592"/>
      <c r="AQ112" s="592"/>
      <c r="AR112" s="592"/>
      <c r="AS112" s="592"/>
      <c r="AT112" s="592"/>
      <c r="AU112" s="592"/>
      <c r="AV112" s="592"/>
      <c r="AW112" s="592"/>
      <c r="AX112" s="592"/>
      <c r="AY112" s="592"/>
      <c r="AZ112" s="592"/>
      <c r="BA112" s="592"/>
      <c r="BB112" s="592"/>
      <c r="BC112" s="592"/>
      <c r="BD112" s="592"/>
      <c r="BE112" s="592"/>
      <c r="BF112" s="592"/>
      <c r="BG112" s="592"/>
      <c r="BH112" s="592"/>
      <c r="BI112" s="592"/>
      <c r="BJ112" s="592"/>
      <c r="BK112" s="592"/>
      <c r="BL112" s="592"/>
      <c r="BM112" s="592"/>
      <c r="BN112" s="592"/>
      <c r="BO112" s="592"/>
      <c r="BP112" s="592"/>
      <c r="BQ112" s="592"/>
      <c r="BR112" s="592"/>
      <c r="BS112" s="592"/>
      <c r="BT112" s="592"/>
      <c r="BU112" s="592"/>
      <c r="BV112" s="592"/>
      <c r="BW112" s="592"/>
      <c r="BX112" s="592"/>
      <c r="BY112" s="592"/>
      <c r="BZ112" s="592"/>
      <c r="CA112" s="592"/>
      <c r="CB112" s="592"/>
      <c r="CC112" s="592"/>
      <c r="CD112" s="592"/>
      <c r="CE112" s="592"/>
      <c r="CF112" s="592"/>
      <c r="CG112" s="592"/>
      <c r="CH112" s="592"/>
      <c r="CI112" s="592"/>
      <c r="CJ112" s="592"/>
      <c r="CK112" s="592"/>
      <c r="CL112" s="592"/>
      <c r="CM112" s="592"/>
      <c r="CN112" s="592"/>
      <c r="CO112" s="592"/>
      <c r="CP112" s="592"/>
      <c r="CQ112" s="592"/>
      <c r="CR112" s="592"/>
      <c r="CS112" s="592"/>
      <c r="CT112" s="592"/>
      <c r="CU112" s="592"/>
      <c r="CV112" s="592"/>
      <c r="CW112" s="592"/>
      <c r="CX112" s="592"/>
      <c r="CY112" s="592"/>
      <c r="CZ112" s="592"/>
      <c r="DA112" s="592"/>
      <c r="DB112" s="592"/>
      <c r="DC112" s="592"/>
      <c r="DD112" s="592"/>
      <c r="DE112" s="592"/>
      <c r="DF112" s="592"/>
      <c r="DG112" s="592"/>
      <c r="DH112" s="592"/>
      <c r="DI112" s="592"/>
      <c r="DJ112" s="592"/>
      <c r="DK112" s="592"/>
      <c r="DL112" s="592"/>
      <c r="DM112" s="592"/>
      <c r="DN112" s="592"/>
      <c r="DO112" s="592"/>
      <c r="DP112" s="592"/>
      <c r="DQ112" s="592"/>
      <c r="DR112" s="592"/>
      <c r="DS112" s="592"/>
      <c r="DT112" s="592"/>
      <c r="DU112" s="592"/>
      <c r="DV112" s="592"/>
      <c r="DW112" s="592"/>
      <c r="DX112" s="592"/>
      <c r="DY112" s="592"/>
      <c r="DZ112" s="592"/>
      <c r="EA112" s="592"/>
      <c r="EB112" s="592"/>
      <c r="EC112" s="592"/>
      <c r="ED112" s="592"/>
      <c r="EE112" s="592"/>
      <c r="EF112" s="592"/>
      <c r="EG112" s="592"/>
      <c r="EH112" s="592"/>
      <c r="EI112" s="592"/>
      <c r="EJ112" s="592"/>
      <c r="EK112" s="592"/>
      <c r="EL112" s="592"/>
      <c r="EM112" s="592"/>
      <c r="EN112" s="592"/>
      <c r="EO112" s="592"/>
      <c r="EP112" s="592"/>
      <c r="EQ112" s="592"/>
      <c r="ER112" s="592"/>
      <c r="ES112" s="592"/>
      <c r="ET112" s="592"/>
      <c r="EU112" s="592"/>
      <c r="EV112" s="592"/>
      <c r="EW112" s="592"/>
      <c r="EX112" s="592"/>
      <c r="EY112" s="592"/>
      <c r="EZ112" s="592"/>
      <c r="FA112" s="592"/>
      <c r="FB112" s="592"/>
      <c r="FC112" s="592"/>
      <c r="FD112" s="592"/>
      <c r="FE112" s="592"/>
      <c r="FF112" s="592"/>
      <c r="FG112" s="592"/>
      <c r="FH112" s="592"/>
      <c r="FI112" s="592"/>
      <c r="FJ112" s="592"/>
      <c r="FK112" s="592"/>
      <c r="FL112" s="592"/>
      <c r="FM112" s="592"/>
      <c r="FN112" s="592"/>
      <c r="FO112" s="592"/>
      <c r="FP112" s="592"/>
      <c r="FQ112" s="592"/>
      <c r="FR112" s="592"/>
      <c r="FS112" s="592"/>
      <c r="FT112" s="592"/>
      <c r="FU112" s="592"/>
      <c r="FV112" s="592"/>
      <c r="FW112" s="592"/>
      <c r="FX112" s="592"/>
      <c r="FY112" s="592"/>
      <c r="FZ112" s="592"/>
      <c r="GA112" s="592"/>
      <c r="GB112" s="592"/>
      <c r="GC112" s="592"/>
      <c r="GD112" s="592"/>
      <c r="GE112" s="592"/>
      <c r="GF112" s="592"/>
      <c r="GG112" s="592"/>
      <c r="GH112" s="592"/>
      <c r="GI112" s="592"/>
      <c r="GJ112" s="592"/>
      <c r="GK112" s="592"/>
      <c r="GL112" s="592"/>
      <c r="GM112" s="592"/>
      <c r="GN112" s="592"/>
      <c r="GO112" s="592"/>
      <c r="GP112" s="592"/>
      <c r="GQ112" s="592"/>
      <c r="GR112" s="592"/>
      <c r="GS112" s="592"/>
      <c r="GT112" s="592"/>
      <c r="GU112" s="592"/>
      <c r="GV112" s="592"/>
      <c r="GW112" s="592"/>
      <c r="GX112" s="592"/>
      <c r="GY112" s="592"/>
      <c r="GZ112" s="592"/>
      <c r="HA112" s="592"/>
      <c r="HB112" s="592"/>
      <c r="HC112" s="592"/>
      <c r="HD112" s="592"/>
      <c r="HE112" s="592"/>
      <c r="HF112" s="592"/>
      <c r="HG112" s="592"/>
      <c r="HH112" s="592"/>
      <c r="HI112" s="592"/>
      <c r="HJ112" s="592"/>
      <c r="HK112" s="592"/>
      <c r="HL112" s="592"/>
      <c r="HM112" s="592"/>
      <c r="HN112" s="592"/>
      <c r="HO112" s="592"/>
      <c r="HP112" s="592"/>
      <c r="HQ112" s="592"/>
      <c r="HR112" s="592"/>
      <c r="HS112" s="592"/>
      <c r="HT112" s="592"/>
      <c r="HU112" s="592"/>
      <c r="HV112" s="592"/>
      <c r="HW112" s="592"/>
      <c r="HX112" s="592"/>
      <c r="HY112" s="592"/>
      <c r="HZ112" s="592"/>
      <c r="IA112" s="592"/>
      <c r="IB112" s="592"/>
      <c r="IC112" s="592"/>
      <c r="ID112" s="592"/>
      <c r="IE112" s="592"/>
      <c r="IF112" s="592"/>
      <c r="IG112" s="592"/>
      <c r="IH112" s="592"/>
      <c r="II112" s="592"/>
      <c r="IJ112" s="592"/>
      <c r="IK112" s="592"/>
      <c r="IL112" s="592"/>
      <c r="IM112" s="592"/>
      <c r="IN112" s="592"/>
      <c r="IO112" s="592"/>
      <c r="IP112" s="592"/>
      <c r="IQ112" s="592"/>
      <c r="IR112" s="592"/>
      <c r="IS112" s="592"/>
      <c r="IT112" s="592"/>
      <c r="IU112" s="592"/>
      <c r="IV112" s="592"/>
    </row>
    <row r="113" spans="1:256" s="593" customFormat="1" ht="15">
      <c r="A113" s="629" t="s">
        <v>1903</v>
      </c>
      <c r="B113" s="632" t="s">
        <v>1904</v>
      </c>
      <c r="C113" s="609">
        <v>12</v>
      </c>
      <c r="D113" s="631">
        <v>11</v>
      </c>
      <c r="E113" s="611">
        <v>0</v>
      </c>
      <c r="F113" s="631">
        <v>2</v>
      </c>
      <c r="G113" s="611">
        <f t="shared" si="0"/>
        <v>12</v>
      </c>
      <c r="H113" s="612">
        <f t="shared" si="0"/>
        <v>13</v>
      </c>
      <c r="I113" s="592"/>
      <c r="J113" s="592"/>
      <c r="K113" s="592"/>
      <c r="L113" s="592"/>
      <c r="M113" s="592"/>
      <c r="N113" s="592"/>
      <c r="O113" s="592"/>
      <c r="P113" s="592"/>
      <c r="Q113" s="592"/>
      <c r="R113" s="592"/>
      <c r="S113" s="592"/>
      <c r="T113" s="592"/>
      <c r="U113" s="592"/>
      <c r="V113" s="592"/>
      <c r="W113" s="592"/>
      <c r="X113" s="592"/>
      <c r="Y113" s="592"/>
      <c r="Z113" s="592"/>
      <c r="AA113" s="592"/>
      <c r="AB113" s="592"/>
      <c r="AC113" s="592"/>
      <c r="AD113" s="592"/>
      <c r="AE113" s="592"/>
      <c r="AF113" s="592"/>
      <c r="AG113" s="592"/>
      <c r="AH113" s="592"/>
      <c r="AI113" s="592"/>
      <c r="AJ113" s="592"/>
      <c r="AK113" s="592"/>
      <c r="AL113" s="592"/>
      <c r="AM113" s="592"/>
      <c r="AN113" s="592"/>
      <c r="AO113" s="592"/>
      <c r="AP113" s="592"/>
      <c r="AQ113" s="592"/>
      <c r="AR113" s="592"/>
      <c r="AS113" s="592"/>
      <c r="AT113" s="592"/>
      <c r="AU113" s="592"/>
      <c r="AV113" s="592"/>
      <c r="AW113" s="592"/>
      <c r="AX113" s="592"/>
      <c r="AY113" s="592"/>
      <c r="AZ113" s="592"/>
      <c r="BA113" s="592"/>
      <c r="BB113" s="592"/>
      <c r="BC113" s="592"/>
      <c r="BD113" s="592"/>
      <c r="BE113" s="592"/>
      <c r="BF113" s="592"/>
      <c r="BG113" s="592"/>
      <c r="BH113" s="592"/>
      <c r="BI113" s="592"/>
      <c r="BJ113" s="592"/>
      <c r="BK113" s="592"/>
      <c r="BL113" s="592"/>
      <c r="BM113" s="592"/>
      <c r="BN113" s="592"/>
      <c r="BO113" s="592"/>
      <c r="BP113" s="592"/>
      <c r="BQ113" s="592"/>
      <c r="BR113" s="592"/>
      <c r="BS113" s="592"/>
      <c r="BT113" s="592"/>
      <c r="BU113" s="592"/>
      <c r="BV113" s="592"/>
      <c r="BW113" s="592"/>
      <c r="BX113" s="592"/>
      <c r="BY113" s="592"/>
      <c r="BZ113" s="592"/>
      <c r="CA113" s="592"/>
      <c r="CB113" s="592"/>
      <c r="CC113" s="592"/>
      <c r="CD113" s="592"/>
      <c r="CE113" s="592"/>
      <c r="CF113" s="592"/>
      <c r="CG113" s="592"/>
      <c r="CH113" s="592"/>
      <c r="CI113" s="592"/>
      <c r="CJ113" s="592"/>
      <c r="CK113" s="592"/>
      <c r="CL113" s="592"/>
      <c r="CM113" s="592"/>
      <c r="CN113" s="592"/>
      <c r="CO113" s="592"/>
      <c r="CP113" s="592"/>
      <c r="CQ113" s="592"/>
      <c r="CR113" s="592"/>
      <c r="CS113" s="592"/>
      <c r="CT113" s="592"/>
      <c r="CU113" s="592"/>
      <c r="CV113" s="592"/>
      <c r="CW113" s="592"/>
      <c r="CX113" s="592"/>
      <c r="CY113" s="592"/>
      <c r="CZ113" s="592"/>
      <c r="DA113" s="592"/>
      <c r="DB113" s="592"/>
      <c r="DC113" s="592"/>
      <c r="DD113" s="592"/>
      <c r="DE113" s="592"/>
      <c r="DF113" s="592"/>
      <c r="DG113" s="592"/>
      <c r="DH113" s="592"/>
      <c r="DI113" s="592"/>
      <c r="DJ113" s="592"/>
      <c r="DK113" s="592"/>
      <c r="DL113" s="592"/>
      <c r="DM113" s="592"/>
      <c r="DN113" s="592"/>
      <c r="DO113" s="592"/>
      <c r="DP113" s="592"/>
      <c r="DQ113" s="592"/>
      <c r="DR113" s="592"/>
      <c r="DS113" s="592"/>
      <c r="DT113" s="592"/>
      <c r="DU113" s="592"/>
      <c r="DV113" s="592"/>
      <c r="DW113" s="592"/>
      <c r="DX113" s="592"/>
      <c r="DY113" s="592"/>
      <c r="DZ113" s="592"/>
      <c r="EA113" s="592"/>
      <c r="EB113" s="592"/>
      <c r="EC113" s="592"/>
      <c r="ED113" s="592"/>
      <c r="EE113" s="592"/>
      <c r="EF113" s="592"/>
      <c r="EG113" s="592"/>
      <c r="EH113" s="592"/>
      <c r="EI113" s="592"/>
      <c r="EJ113" s="592"/>
      <c r="EK113" s="592"/>
      <c r="EL113" s="592"/>
      <c r="EM113" s="592"/>
      <c r="EN113" s="592"/>
      <c r="EO113" s="592"/>
      <c r="EP113" s="592"/>
      <c r="EQ113" s="592"/>
      <c r="ER113" s="592"/>
      <c r="ES113" s="592"/>
      <c r="ET113" s="592"/>
      <c r="EU113" s="592"/>
      <c r="EV113" s="592"/>
      <c r="EW113" s="592"/>
      <c r="EX113" s="592"/>
      <c r="EY113" s="592"/>
      <c r="EZ113" s="592"/>
      <c r="FA113" s="592"/>
      <c r="FB113" s="592"/>
      <c r="FC113" s="592"/>
      <c r="FD113" s="592"/>
      <c r="FE113" s="592"/>
      <c r="FF113" s="592"/>
      <c r="FG113" s="592"/>
      <c r="FH113" s="592"/>
      <c r="FI113" s="592"/>
      <c r="FJ113" s="592"/>
      <c r="FK113" s="592"/>
      <c r="FL113" s="592"/>
      <c r="FM113" s="592"/>
      <c r="FN113" s="592"/>
      <c r="FO113" s="592"/>
      <c r="FP113" s="592"/>
      <c r="FQ113" s="592"/>
      <c r="FR113" s="592"/>
      <c r="FS113" s="592"/>
      <c r="FT113" s="592"/>
      <c r="FU113" s="592"/>
      <c r="FV113" s="592"/>
      <c r="FW113" s="592"/>
      <c r="FX113" s="592"/>
      <c r="FY113" s="592"/>
      <c r="FZ113" s="592"/>
      <c r="GA113" s="592"/>
      <c r="GB113" s="592"/>
      <c r="GC113" s="592"/>
      <c r="GD113" s="592"/>
      <c r="GE113" s="592"/>
      <c r="GF113" s="592"/>
      <c r="GG113" s="592"/>
      <c r="GH113" s="592"/>
      <c r="GI113" s="592"/>
      <c r="GJ113" s="592"/>
      <c r="GK113" s="592"/>
      <c r="GL113" s="592"/>
      <c r="GM113" s="592"/>
      <c r="GN113" s="592"/>
      <c r="GO113" s="592"/>
      <c r="GP113" s="592"/>
      <c r="GQ113" s="592"/>
      <c r="GR113" s="592"/>
      <c r="GS113" s="592"/>
      <c r="GT113" s="592"/>
      <c r="GU113" s="592"/>
      <c r="GV113" s="592"/>
      <c r="GW113" s="592"/>
      <c r="GX113" s="592"/>
      <c r="GY113" s="592"/>
      <c r="GZ113" s="592"/>
      <c r="HA113" s="592"/>
      <c r="HB113" s="592"/>
      <c r="HC113" s="592"/>
      <c r="HD113" s="592"/>
      <c r="HE113" s="592"/>
      <c r="HF113" s="592"/>
      <c r="HG113" s="592"/>
      <c r="HH113" s="592"/>
      <c r="HI113" s="592"/>
      <c r="HJ113" s="592"/>
      <c r="HK113" s="592"/>
      <c r="HL113" s="592"/>
      <c r="HM113" s="592"/>
      <c r="HN113" s="592"/>
      <c r="HO113" s="592"/>
      <c r="HP113" s="592"/>
      <c r="HQ113" s="592"/>
      <c r="HR113" s="592"/>
      <c r="HS113" s="592"/>
      <c r="HT113" s="592"/>
      <c r="HU113" s="592"/>
      <c r="HV113" s="592"/>
      <c r="HW113" s="592"/>
      <c r="HX113" s="592"/>
      <c r="HY113" s="592"/>
      <c r="HZ113" s="592"/>
      <c r="IA113" s="592"/>
      <c r="IB113" s="592"/>
      <c r="IC113" s="592"/>
      <c r="ID113" s="592"/>
      <c r="IE113" s="592"/>
      <c r="IF113" s="592"/>
      <c r="IG113" s="592"/>
      <c r="IH113" s="592"/>
      <c r="II113" s="592"/>
      <c r="IJ113" s="592"/>
      <c r="IK113" s="592"/>
      <c r="IL113" s="592"/>
      <c r="IM113" s="592"/>
      <c r="IN113" s="592"/>
      <c r="IO113" s="592"/>
      <c r="IP113" s="592"/>
      <c r="IQ113" s="592"/>
      <c r="IR113" s="592"/>
      <c r="IS113" s="592"/>
      <c r="IT113" s="592"/>
      <c r="IU113" s="592"/>
      <c r="IV113" s="592"/>
    </row>
    <row r="114" spans="1:256" s="593" customFormat="1" ht="15">
      <c r="A114" s="629" t="s">
        <v>1905</v>
      </c>
      <c r="B114" s="630" t="s">
        <v>1906</v>
      </c>
      <c r="C114" s="598">
        <v>7</v>
      </c>
      <c r="D114" s="631">
        <v>8</v>
      </c>
      <c r="E114" s="598">
        <v>1</v>
      </c>
      <c r="F114" s="631">
        <v>2</v>
      </c>
      <c r="G114" s="599">
        <f t="shared" si="0"/>
        <v>8</v>
      </c>
      <c r="H114" s="600">
        <f t="shared" si="0"/>
        <v>10</v>
      </c>
      <c r="I114" s="592"/>
      <c r="J114" s="592"/>
      <c r="K114" s="592"/>
      <c r="L114" s="592"/>
      <c r="M114" s="592"/>
      <c r="N114" s="592"/>
      <c r="O114" s="592"/>
      <c r="P114" s="592"/>
      <c r="Q114" s="592"/>
      <c r="R114" s="592"/>
      <c r="S114" s="592"/>
      <c r="T114" s="592"/>
      <c r="U114" s="592"/>
      <c r="V114" s="592"/>
      <c r="W114" s="592"/>
      <c r="X114" s="592"/>
      <c r="Y114" s="592"/>
      <c r="Z114" s="592"/>
      <c r="AA114" s="592"/>
      <c r="AB114" s="592"/>
      <c r="AC114" s="592"/>
      <c r="AD114" s="592"/>
      <c r="AE114" s="592"/>
      <c r="AF114" s="592"/>
      <c r="AG114" s="592"/>
      <c r="AH114" s="592"/>
      <c r="AI114" s="592"/>
      <c r="AJ114" s="592"/>
      <c r="AK114" s="592"/>
      <c r="AL114" s="592"/>
      <c r="AM114" s="592"/>
      <c r="AN114" s="592"/>
      <c r="AO114" s="592"/>
      <c r="AP114" s="592"/>
      <c r="AQ114" s="592"/>
      <c r="AR114" s="592"/>
      <c r="AS114" s="592"/>
      <c r="AT114" s="592"/>
      <c r="AU114" s="592"/>
      <c r="AV114" s="592"/>
      <c r="AW114" s="592"/>
      <c r="AX114" s="592"/>
      <c r="AY114" s="592"/>
      <c r="AZ114" s="592"/>
      <c r="BA114" s="592"/>
      <c r="BB114" s="592"/>
      <c r="BC114" s="592"/>
      <c r="BD114" s="592"/>
      <c r="BE114" s="592"/>
      <c r="BF114" s="592"/>
      <c r="BG114" s="592"/>
      <c r="BH114" s="592"/>
      <c r="BI114" s="592"/>
      <c r="BJ114" s="592"/>
      <c r="BK114" s="592"/>
      <c r="BL114" s="592"/>
      <c r="BM114" s="592"/>
      <c r="BN114" s="592"/>
      <c r="BO114" s="592"/>
      <c r="BP114" s="592"/>
      <c r="BQ114" s="592"/>
      <c r="BR114" s="592"/>
      <c r="BS114" s="592"/>
      <c r="BT114" s="592"/>
      <c r="BU114" s="592"/>
      <c r="BV114" s="592"/>
      <c r="BW114" s="592"/>
      <c r="BX114" s="592"/>
      <c r="BY114" s="592"/>
      <c r="BZ114" s="592"/>
      <c r="CA114" s="592"/>
      <c r="CB114" s="592"/>
      <c r="CC114" s="592"/>
      <c r="CD114" s="592"/>
      <c r="CE114" s="592"/>
      <c r="CF114" s="592"/>
      <c r="CG114" s="592"/>
      <c r="CH114" s="592"/>
      <c r="CI114" s="592"/>
      <c r="CJ114" s="592"/>
      <c r="CK114" s="592"/>
      <c r="CL114" s="592"/>
      <c r="CM114" s="592"/>
      <c r="CN114" s="592"/>
      <c r="CO114" s="592"/>
      <c r="CP114" s="592"/>
      <c r="CQ114" s="592"/>
      <c r="CR114" s="592"/>
      <c r="CS114" s="592"/>
      <c r="CT114" s="592"/>
      <c r="CU114" s="592"/>
      <c r="CV114" s="592"/>
      <c r="CW114" s="592"/>
      <c r="CX114" s="592"/>
      <c r="CY114" s="592"/>
      <c r="CZ114" s="592"/>
      <c r="DA114" s="592"/>
      <c r="DB114" s="592"/>
      <c r="DC114" s="592"/>
      <c r="DD114" s="592"/>
      <c r="DE114" s="592"/>
      <c r="DF114" s="592"/>
      <c r="DG114" s="592"/>
      <c r="DH114" s="592"/>
      <c r="DI114" s="592"/>
      <c r="DJ114" s="592"/>
      <c r="DK114" s="592"/>
      <c r="DL114" s="592"/>
      <c r="DM114" s="592"/>
      <c r="DN114" s="592"/>
      <c r="DO114" s="592"/>
      <c r="DP114" s="592"/>
      <c r="DQ114" s="592"/>
      <c r="DR114" s="592"/>
      <c r="DS114" s="592"/>
      <c r="DT114" s="592"/>
      <c r="DU114" s="592"/>
      <c r="DV114" s="592"/>
      <c r="DW114" s="592"/>
      <c r="DX114" s="592"/>
      <c r="DY114" s="592"/>
      <c r="DZ114" s="592"/>
      <c r="EA114" s="592"/>
      <c r="EB114" s="592"/>
      <c r="EC114" s="592"/>
      <c r="ED114" s="592"/>
      <c r="EE114" s="592"/>
      <c r="EF114" s="592"/>
      <c r="EG114" s="592"/>
      <c r="EH114" s="592"/>
      <c r="EI114" s="592"/>
      <c r="EJ114" s="592"/>
      <c r="EK114" s="592"/>
      <c r="EL114" s="592"/>
      <c r="EM114" s="592"/>
      <c r="EN114" s="592"/>
      <c r="EO114" s="592"/>
      <c r="EP114" s="592"/>
      <c r="EQ114" s="592"/>
      <c r="ER114" s="592"/>
      <c r="ES114" s="592"/>
      <c r="ET114" s="592"/>
      <c r="EU114" s="592"/>
      <c r="EV114" s="592"/>
      <c r="EW114" s="592"/>
      <c r="EX114" s="592"/>
      <c r="EY114" s="592"/>
      <c r="EZ114" s="592"/>
      <c r="FA114" s="592"/>
      <c r="FB114" s="592"/>
      <c r="FC114" s="592"/>
      <c r="FD114" s="592"/>
      <c r="FE114" s="592"/>
      <c r="FF114" s="592"/>
      <c r="FG114" s="592"/>
      <c r="FH114" s="592"/>
      <c r="FI114" s="592"/>
      <c r="FJ114" s="592"/>
      <c r="FK114" s="592"/>
      <c r="FL114" s="592"/>
      <c r="FM114" s="592"/>
      <c r="FN114" s="592"/>
      <c r="FO114" s="592"/>
      <c r="FP114" s="592"/>
      <c r="FQ114" s="592"/>
      <c r="FR114" s="592"/>
      <c r="FS114" s="592"/>
      <c r="FT114" s="592"/>
      <c r="FU114" s="592"/>
      <c r="FV114" s="592"/>
      <c r="FW114" s="592"/>
      <c r="FX114" s="592"/>
      <c r="FY114" s="592"/>
      <c r="FZ114" s="592"/>
      <c r="GA114" s="592"/>
      <c r="GB114" s="592"/>
      <c r="GC114" s="592"/>
      <c r="GD114" s="592"/>
      <c r="GE114" s="592"/>
      <c r="GF114" s="592"/>
      <c r="GG114" s="592"/>
      <c r="GH114" s="592"/>
      <c r="GI114" s="592"/>
      <c r="GJ114" s="592"/>
      <c r="GK114" s="592"/>
      <c r="GL114" s="592"/>
      <c r="GM114" s="592"/>
      <c r="GN114" s="592"/>
      <c r="GO114" s="592"/>
      <c r="GP114" s="592"/>
      <c r="GQ114" s="592"/>
      <c r="GR114" s="592"/>
      <c r="GS114" s="592"/>
      <c r="GT114" s="592"/>
      <c r="GU114" s="592"/>
      <c r="GV114" s="592"/>
      <c r="GW114" s="592"/>
      <c r="GX114" s="592"/>
      <c r="GY114" s="592"/>
      <c r="GZ114" s="592"/>
      <c r="HA114" s="592"/>
      <c r="HB114" s="592"/>
      <c r="HC114" s="592"/>
      <c r="HD114" s="592"/>
      <c r="HE114" s="592"/>
      <c r="HF114" s="592"/>
      <c r="HG114" s="592"/>
      <c r="HH114" s="592"/>
      <c r="HI114" s="592"/>
      <c r="HJ114" s="592"/>
      <c r="HK114" s="592"/>
      <c r="HL114" s="592"/>
      <c r="HM114" s="592"/>
      <c r="HN114" s="592"/>
      <c r="HO114" s="592"/>
      <c r="HP114" s="592"/>
      <c r="HQ114" s="592"/>
      <c r="HR114" s="592"/>
      <c r="HS114" s="592"/>
      <c r="HT114" s="592"/>
      <c r="HU114" s="592"/>
      <c r="HV114" s="592"/>
      <c r="HW114" s="592"/>
      <c r="HX114" s="592"/>
      <c r="HY114" s="592"/>
      <c r="HZ114" s="592"/>
      <c r="IA114" s="592"/>
      <c r="IB114" s="592"/>
      <c r="IC114" s="592"/>
      <c r="ID114" s="592"/>
      <c r="IE114" s="592"/>
      <c r="IF114" s="592"/>
      <c r="IG114" s="592"/>
      <c r="IH114" s="592"/>
      <c r="II114" s="592"/>
      <c r="IJ114" s="592"/>
      <c r="IK114" s="592"/>
      <c r="IL114" s="592"/>
      <c r="IM114" s="592"/>
      <c r="IN114" s="592"/>
      <c r="IO114" s="592"/>
      <c r="IP114" s="592"/>
      <c r="IQ114" s="592"/>
      <c r="IR114" s="592"/>
      <c r="IS114" s="592"/>
      <c r="IT114" s="592"/>
      <c r="IU114" s="592"/>
      <c r="IV114" s="592"/>
    </row>
    <row r="115" spans="1:256" s="593" customFormat="1" ht="15">
      <c r="A115" s="629" t="s">
        <v>1907</v>
      </c>
      <c r="B115" s="632" t="s">
        <v>1620</v>
      </c>
      <c r="C115" s="598">
        <v>305</v>
      </c>
      <c r="D115" s="631">
        <v>350</v>
      </c>
      <c r="E115" s="598">
        <v>28</v>
      </c>
      <c r="F115" s="631">
        <v>30</v>
      </c>
      <c r="G115" s="599">
        <f t="shared" si="0"/>
        <v>333</v>
      </c>
      <c r="H115" s="600">
        <f t="shared" si="0"/>
        <v>380</v>
      </c>
      <c r="I115" s="592"/>
      <c r="J115" s="592"/>
      <c r="K115" s="592"/>
      <c r="L115" s="592"/>
      <c r="M115" s="592"/>
      <c r="N115" s="592"/>
      <c r="O115" s="592"/>
      <c r="P115" s="592"/>
      <c r="Q115" s="592"/>
      <c r="R115" s="592"/>
      <c r="S115" s="592"/>
      <c r="T115" s="592"/>
      <c r="U115" s="592"/>
      <c r="V115" s="592"/>
      <c r="W115" s="592"/>
      <c r="X115" s="592"/>
      <c r="Y115" s="592"/>
      <c r="Z115" s="592"/>
      <c r="AA115" s="592"/>
      <c r="AB115" s="592"/>
      <c r="AC115" s="592"/>
      <c r="AD115" s="592"/>
      <c r="AE115" s="592"/>
      <c r="AF115" s="592"/>
      <c r="AG115" s="592"/>
      <c r="AH115" s="592"/>
      <c r="AI115" s="592"/>
      <c r="AJ115" s="592"/>
      <c r="AK115" s="592"/>
      <c r="AL115" s="592"/>
      <c r="AM115" s="592"/>
      <c r="AN115" s="592"/>
      <c r="AO115" s="592"/>
      <c r="AP115" s="592"/>
      <c r="AQ115" s="592"/>
      <c r="AR115" s="592"/>
      <c r="AS115" s="592"/>
      <c r="AT115" s="592"/>
      <c r="AU115" s="592"/>
      <c r="AV115" s="592"/>
      <c r="AW115" s="592"/>
      <c r="AX115" s="592"/>
      <c r="AY115" s="592"/>
      <c r="AZ115" s="592"/>
      <c r="BA115" s="592"/>
      <c r="BB115" s="592"/>
      <c r="BC115" s="592"/>
      <c r="BD115" s="592"/>
      <c r="BE115" s="592"/>
      <c r="BF115" s="592"/>
      <c r="BG115" s="592"/>
      <c r="BH115" s="592"/>
      <c r="BI115" s="592"/>
      <c r="BJ115" s="592"/>
      <c r="BK115" s="592"/>
      <c r="BL115" s="592"/>
      <c r="BM115" s="592"/>
      <c r="BN115" s="592"/>
      <c r="BO115" s="592"/>
      <c r="BP115" s="592"/>
      <c r="BQ115" s="592"/>
      <c r="BR115" s="592"/>
      <c r="BS115" s="592"/>
      <c r="BT115" s="592"/>
      <c r="BU115" s="592"/>
      <c r="BV115" s="592"/>
      <c r="BW115" s="592"/>
      <c r="BX115" s="592"/>
      <c r="BY115" s="592"/>
      <c r="BZ115" s="592"/>
      <c r="CA115" s="592"/>
      <c r="CB115" s="592"/>
      <c r="CC115" s="592"/>
      <c r="CD115" s="592"/>
      <c r="CE115" s="592"/>
      <c r="CF115" s="592"/>
      <c r="CG115" s="592"/>
      <c r="CH115" s="592"/>
      <c r="CI115" s="592"/>
      <c r="CJ115" s="592"/>
      <c r="CK115" s="592"/>
      <c r="CL115" s="592"/>
      <c r="CM115" s="592"/>
      <c r="CN115" s="592"/>
      <c r="CO115" s="592"/>
      <c r="CP115" s="592"/>
      <c r="CQ115" s="592"/>
      <c r="CR115" s="592"/>
      <c r="CS115" s="592"/>
      <c r="CT115" s="592"/>
      <c r="CU115" s="592"/>
      <c r="CV115" s="592"/>
      <c r="CW115" s="592"/>
      <c r="CX115" s="592"/>
      <c r="CY115" s="592"/>
      <c r="CZ115" s="592"/>
      <c r="DA115" s="592"/>
      <c r="DB115" s="592"/>
      <c r="DC115" s="592"/>
      <c r="DD115" s="592"/>
      <c r="DE115" s="592"/>
      <c r="DF115" s="592"/>
      <c r="DG115" s="592"/>
      <c r="DH115" s="592"/>
      <c r="DI115" s="592"/>
      <c r="DJ115" s="592"/>
      <c r="DK115" s="592"/>
      <c r="DL115" s="592"/>
      <c r="DM115" s="592"/>
      <c r="DN115" s="592"/>
      <c r="DO115" s="592"/>
      <c r="DP115" s="592"/>
      <c r="DQ115" s="592"/>
      <c r="DR115" s="592"/>
      <c r="DS115" s="592"/>
      <c r="DT115" s="592"/>
      <c r="DU115" s="592"/>
      <c r="DV115" s="592"/>
      <c r="DW115" s="592"/>
      <c r="DX115" s="592"/>
      <c r="DY115" s="592"/>
      <c r="DZ115" s="592"/>
      <c r="EA115" s="592"/>
      <c r="EB115" s="592"/>
      <c r="EC115" s="592"/>
      <c r="ED115" s="592"/>
      <c r="EE115" s="592"/>
      <c r="EF115" s="592"/>
      <c r="EG115" s="592"/>
      <c r="EH115" s="592"/>
      <c r="EI115" s="592"/>
      <c r="EJ115" s="592"/>
      <c r="EK115" s="592"/>
      <c r="EL115" s="592"/>
      <c r="EM115" s="592"/>
      <c r="EN115" s="592"/>
      <c r="EO115" s="592"/>
      <c r="EP115" s="592"/>
      <c r="EQ115" s="592"/>
      <c r="ER115" s="592"/>
      <c r="ES115" s="592"/>
      <c r="ET115" s="592"/>
      <c r="EU115" s="592"/>
      <c r="EV115" s="592"/>
      <c r="EW115" s="592"/>
      <c r="EX115" s="592"/>
      <c r="EY115" s="592"/>
      <c r="EZ115" s="592"/>
      <c r="FA115" s="592"/>
      <c r="FB115" s="592"/>
      <c r="FC115" s="592"/>
      <c r="FD115" s="592"/>
      <c r="FE115" s="592"/>
      <c r="FF115" s="592"/>
      <c r="FG115" s="592"/>
      <c r="FH115" s="592"/>
      <c r="FI115" s="592"/>
      <c r="FJ115" s="592"/>
      <c r="FK115" s="592"/>
      <c r="FL115" s="592"/>
      <c r="FM115" s="592"/>
      <c r="FN115" s="592"/>
      <c r="FO115" s="592"/>
      <c r="FP115" s="592"/>
      <c r="FQ115" s="592"/>
      <c r="FR115" s="592"/>
      <c r="FS115" s="592"/>
      <c r="FT115" s="592"/>
      <c r="FU115" s="592"/>
      <c r="FV115" s="592"/>
      <c r="FW115" s="592"/>
      <c r="FX115" s="592"/>
      <c r="FY115" s="592"/>
      <c r="FZ115" s="592"/>
      <c r="GA115" s="592"/>
      <c r="GB115" s="592"/>
      <c r="GC115" s="592"/>
      <c r="GD115" s="592"/>
      <c r="GE115" s="592"/>
      <c r="GF115" s="592"/>
      <c r="GG115" s="592"/>
      <c r="GH115" s="592"/>
      <c r="GI115" s="592"/>
      <c r="GJ115" s="592"/>
      <c r="GK115" s="592"/>
      <c r="GL115" s="592"/>
      <c r="GM115" s="592"/>
      <c r="GN115" s="592"/>
      <c r="GO115" s="592"/>
      <c r="GP115" s="592"/>
      <c r="GQ115" s="592"/>
      <c r="GR115" s="592"/>
      <c r="GS115" s="592"/>
      <c r="GT115" s="592"/>
      <c r="GU115" s="592"/>
      <c r="GV115" s="592"/>
      <c r="GW115" s="592"/>
      <c r="GX115" s="592"/>
      <c r="GY115" s="592"/>
      <c r="GZ115" s="592"/>
      <c r="HA115" s="592"/>
      <c r="HB115" s="592"/>
      <c r="HC115" s="592"/>
      <c r="HD115" s="592"/>
      <c r="HE115" s="592"/>
      <c r="HF115" s="592"/>
      <c r="HG115" s="592"/>
      <c r="HH115" s="592"/>
      <c r="HI115" s="592"/>
      <c r="HJ115" s="592"/>
      <c r="HK115" s="592"/>
      <c r="HL115" s="592"/>
      <c r="HM115" s="592"/>
      <c r="HN115" s="592"/>
      <c r="HO115" s="592"/>
      <c r="HP115" s="592"/>
      <c r="HQ115" s="592"/>
      <c r="HR115" s="592"/>
      <c r="HS115" s="592"/>
      <c r="HT115" s="592"/>
      <c r="HU115" s="592"/>
      <c r="HV115" s="592"/>
      <c r="HW115" s="592"/>
      <c r="HX115" s="592"/>
      <c r="HY115" s="592"/>
      <c r="HZ115" s="592"/>
      <c r="IA115" s="592"/>
      <c r="IB115" s="592"/>
      <c r="IC115" s="592"/>
      <c r="ID115" s="592"/>
      <c r="IE115" s="592"/>
      <c r="IF115" s="592"/>
      <c r="IG115" s="592"/>
      <c r="IH115" s="592"/>
      <c r="II115" s="592"/>
      <c r="IJ115" s="592"/>
      <c r="IK115" s="592"/>
      <c r="IL115" s="592"/>
      <c r="IM115" s="592"/>
      <c r="IN115" s="592"/>
      <c r="IO115" s="592"/>
      <c r="IP115" s="592"/>
      <c r="IQ115" s="592"/>
      <c r="IR115" s="592"/>
      <c r="IS115" s="592"/>
      <c r="IT115" s="592"/>
      <c r="IU115" s="592"/>
      <c r="IV115" s="592"/>
    </row>
    <row r="116" spans="1:256" s="593" customFormat="1" ht="15">
      <c r="A116" s="629" t="s">
        <v>1621</v>
      </c>
      <c r="B116" s="630" t="s">
        <v>1622</v>
      </c>
      <c r="C116" s="598">
        <v>12</v>
      </c>
      <c r="D116" s="631">
        <v>12</v>
      </c>
      <c r="E116" s="599">
        <v>0</v>
      </c>
      <c r="F116" s="631">
        <v>3</v>
      </c>
      <c r="G116" s="599">
        <f t="shared" si="0"/>
        <v>12</v>
      </c>
      <c r="H116" s="600">
        <f t="shared" si="0"/>
        <v>15</v>
      </c>
      <c r="I116" s="592"/>
      <c r="J116" s="592"/>
      <c r="K116" s="592"/>
      <c r="L116" s="592"/>
      <c r="M116" s="592"/>
      <c r="N116" s="592"/>
      <c r="O116" s="592"/>
      <c r="P116" s="592"/>
      <c r="Q116" s="592"/>
      <c r="R116" s="592"/>
      <c r="S116" s="592"/>
      <c r="T116" s="592"/>
      <c r="U116" s="592"/>
      <c r="V116" s="592"/>
      <c r="W116" s="592"/>
      <c r="X116" s="592"/>
      <c r="Y116" s="592"/>
      <c r="Z116" s="592"/>
      <c r="AA116" s="592"/>
      <c r="AB116" s="592"/>
      <c r="AC116" s="592"/>
      <c r="AD116" s="592"/>
      <c r="AE116" s="592"/>
      <c r="AF116" s="592"/>
      <c r="AG116" s="592"/>
      <c r="AH116" s="592"/>
      <c r="AI116" s="592"/>
      <c r="AJ116" s="592"/>
      <c r="AK116" s="592"/>
      <c r="AL116" s="592"/>
      <c r="AM116" s="592"/>
      <c r="AN116" s="592"/>
      <c r="AO116" s="592"/>
      <c r="AP116" s="592"/>
      <c r="AQ116" s="592"/>
      <c r="AR116" s="592"/>
      <c r="AS116" s="592"/>
      <c r="AT116" s="592"/>
      <c r="AU116" s="592"/>
      <c r="AV116" s="592"/>
      <c r="AW116" s="592"/>
      <c r="AX116" s="592"/>
      <c r="AY116" s="592"/>
      <c r="AZ116" s="592"/>
      <c r="BA116" s="592"/>
      <c r="BB116" s="592"/>
      <c r="BC116" s="592"/>
      <c r="BD116" s="592"/>
      <c r="BE116" s="592"/>
      <c r="BF116" s="592"/>
      <c r="BG116" s="592"/>
      <c r="BH116" s="592"/>
      <c r="BI116" s="592"/>
      <c r="BJ116" s="592"/>
      <c r="BK116" s="592"/>
      <c r="BL116" s="592"/>
      <c r="BM116" s="592"/>
      <c r="BN116" s="592"/>
      <c r="BO116" s="592"/>
      <c r="BP116" s="592"/>
      <c r="BQ116" s="592"/>
      <c r="BR116" s="592"/>
      <c r="BS116" s="592"/>
      <c r="BT116" s="592"/>
      <c r="BU116" s="592"/>
      <c r="BV116" s="592"/>
      <c r="BW116" s="592"/>
      <c r="BX116" s="592"/>
      <c r="BY116" s="592"/>
      <c r="BZ116" s="592"/>
      <c r="CA116" s="592"/>
      <c r="CB116" s="592"/>
      <c r="CC116" s="592"/>
      <c r="CD116" s="592"/>
      <c r="CE116" s="592"/>
      <c r="CF116" s="592"/>
      <c r="CG116" s="592"/>
      <c r="CH116" s="592"/>
      <c r="CI116" s="592"/>
      <c r="CJ116" s="592"/>
      <c r="CK116" s="592"/>
      <c r="CL116" s="592"/>
      <c r="CM116" s="592"/>
      <c r="CN116" s="592"/>
      <c r="CO116" s="592"/>
      <c r="CP116" s="592"/>
      <c r="CQ116" s="592"/>
      <c r="CR116" s="592"/>
      <c r="CS116" s="592"/>
      <c r="CT116" s="592"/>
      <c r="CU116" s="592"/>
      <c r="CV116" s="592"/>
      <c r="CW116" s="592"/>
      <c r="CX116" s="592"/>
      <c r="CY116" s="592"/>
      <c r="CZ116" s="592"/>
      <c r="DA116" s="592"/>
      <c r="DB116" s="592"/>
      <c r="DC116" s="592"/>
      <c r="DD116" s="592"/>
      <c r="DE116" s="592"/>
      <c r="DF116" s="592"/>
      <c r="DG116" s="592"/>
      <c r="DH116" s="592"/>
      <c r="DI116" s="592"/>
      <c r="DJ116" s="592"/>
      <c r="DK116" s="592"/>
      <c r="DL116" s="592"/>
      <c r="DM116" s="592"/>
      <c r="DN116" s="592"/>
      <c r="DO116" s="592"/>
      <c r="DP116" s="592"/>
      <c r="DQ116" s="592"/>
      <c r="DR116" s="592"/>
      <c r="DS116" s="592"/>
      <c r="DT116" s="592"/>
      <c r="DU116" s="592"/>
      <c r="DV116" s="592"/>
      <c r="DW116" s="592"/>
      <c r="DX116" s="592"/>
      <c r="DY116" s="592"/>
      <c r="DZ116" s="592"/>
      <c r="EA116" s="592"/>
      <c r="EB116" s="592"/>
      <c r="EC116" s="592"/>
      <c r="ED116" s="592"/>
      <c r="EE116" s="592"/>
      <c r="EF116" s="592"/>
      <c r="EG116" s="592"/>
      <c r="EH116" s="592"/>
      <c r="EI116" s="592"/>
      <c r="EJ116" s="592"/>
      <c r="EK116" s="592"/>
      <c r="EL116" s="592"/>
      <c r="EM116" s="592"/>
      <c r="EN116" s="592"/>
      <c r="EO116" s="592"/>
      <c r="EP116" s="592"/>
      <c r="EQ116" s="592"/>
      <c r="ER116" s="592"/>
      <c r="ES116" s="592"/>
      <c r="ET116" s="592"/>
      <c r="EU116" s="592"/>
      <c r="EV116" s="592"/>
      <c r="EW116" s="592"/>
      <c r="EX116" s="592"/>
      <c r="EY116" s="592"/>
      <c r="EZ116" s="592"/>
      <c r="FA116" s="592"/>
      <c r="FB116" s="592"/>
      <c r="FC116" s="592"/>
      <c r="FD116" s="592"/>
      <c r="FE116" s="592"/>
      <c r="FF116" s="592"/>
      <c r="FG116" s="592"/>
      <c r="FH116" s="592"/>
      <c r="FI116" s="592"/>
      <c r="FJ116" s="592"/>
      <c r="FK116" s="592"/>
      <c r="FL116" s="592"/>
      <c r="FM116" s="592"/>
      <c r="FN116" s="592"/>
      <c r="FO116" s="592"/>
      <c r="FP116" s="592"/>
      <c r="FQ116" s="592"/>
      <c r="FR116" s="592"/>
      <c r="FS116" s="592"/>
      <c r="FT116" s="592"/>
      <c r="FU116" s="592"/>
      <c r="FV116" s="592"/>
      <c r="FW116" s="592"/>
      <c r="FX116" s="592"/>
      <c r="FY116" s="592"/>
      <c r="FZ116" s="592"/>
      <c r="GA116" s="592"/>
      <c r="GB116" s="592"/>
      <c r="GC116" s="592"/>
      <c r="GD116" s="592"/>
      <c r="GE116" s="592"/>
      <c r="GF116" s="592"/>
      <c r="GG116" s="592"/>
      <c r="GH116" s="592"/>
      <c r="GI116" s="592"/>
      <c r="GJ116" s="592"/>
      <c r="GK116" s="592"/>
      <c r="GL116" s="592"/>
      <c r="GM116" s="592"/>
      <c r="GN116" s="592"/>
      <c r="GO116" s="592"/>
      <c r="GP116" s="592"/>
      <c r="GQ116" s="592"/>
      <c r="GR116" s="592"/>
      <c r="GS116" s="592"/>
      <c r="GT116" s="592"/>
      <c r="GU116" s="592"/>
      <c r="GV116" s="592"/>
      <c r="GW116" s="592"/>
      <c r="GX116" s="592"/>
      <c r="GY116" s="592"/>
      <c r="GZ116" s="592"/>
      <c r="HA116" s="592"/>
      <c r="HB116" s="592"/>
      <c r="HC116" s="592"/>
      <c r="HD116" s="592"/>
      <c r="HE116" s="592"/>
      <c r="HF116" s="592"/>
      <c r="HG116" s="592"/>
      <c r="HH116" s="592"/>
      <c r="HI116" s="592"/>
      <c r="HJ116" s="592"/>
      <c r="HK116" s="592"/>
      <c r="HL116" s="592"/>
      <c r="HM116" s="592"/>
      <c r="HN116" s="592"/>
      <c r="HO116" s="592"/>
      <c r="HP116" s="592"/>
      <c r="HQ116" s="592"/>
      <c r="HR116" s="592"/>
      <c r="HS116" s="592"/>
      <c r="HT116" s="592"/>
      <c r="HU116" s="592"/>
      <c r="HV116" s="592"/>
      <c r="HW116" s="592"/>
      <c r="HX116" s="592"/>
      <c r="HY116" s="592"/>
      <c r="HZ116" s="592"/>
      <c r="IA116" s="592"/>
      <c r="IB116" s="592"/>
      <c r="IC116" s="592"/>
      <c r="ID116" s="592"/>
      <c r="IE116" s="592"/>
      <c r="IF116" s="592"/>
      <c r="IG116" s="592"/>
      <c r="IH116" s="592"/>
      <c r="II116" s="592"/>
      <c r="IJ116" s="592"/>
      <c r="IK116" s="592"/>
      <c r="IL116" s="592"/>
      <c r="IM116" s="592"/>
      <c r="IN116" s="592"/>
      <c r="IO116" s="592"/>
      <c r="IP116" s="592"/>
      <c r="IQ116" s="592"/>
      <c r="IR116" s="592"/>
      <c r="IS116" s="592"/>
      <c r="IT116" s="592"/>
      <c r="IU116" s="592"/>
      <c r="IV116" s="592"/>
    </row>
    <row r="117" spans="1:256" s="268" customFormat="1" ht="12">
      <c r="A117" s="633" t="s">
        <v>1623</v>
      </c>
      <c r="B117" s="634" t="s">
        <v>1624</v>
      </c>
      <c r="C117" s="604">
        <v>0</v>
      </c>
      <c r="D117" s="604">
        <v>10</v>
      </c>
      <c r="E117" s="604">
        <v>0</v>
      </c>
      <c r="F117" s="604">
        <v>15</v>
      </c>
      <c r="G117" s="604">
        <f t="shared" si="0"/>
        <v>0</v>
      </c>
      <c r="H117" s="616">
        <f t="shared" si="0"/>
        <v>25</v>
      </c>
    </row>
    <row r="118" spans="1:256" s="268" customFormat="1" thickBot="1">
      <c r="A118" s="635" t="s">
        <v>1625</v>
      </c>
      <c r="B118" s="636" t="s">
        <v>1626</v>
      </c>
      <c r="C118" s="637">
        <v>0</v>
      </c>
      <c r="D118" s="637">
        <v>200</v>
      </c>
      <c r="E118" s="637">
        <v>0</v>
      </c>
      <c r="F118" s="637">
        <v>1800</v>
      </c>
      <c r="G118" s="637">
        <v>0</v>
      </c>
      <c r="H118" s="638">
        <f>D118+F118</f>
        <v>2000</v>
      </c>
    </row>
    <row r="119" spans="1:256" s="268" customFormat="1" ht="12">
      <c r="A119" s="639"/>
      <c r="B119" s="640"/>
      <c r="C119" s="641"/>
      <c r="D119" s="641"/>
      <c r="E119" s="641"/>
      <c r="F119" s="641"/>
      <c r="G119" s="641"/>
      <c r="H119" s="642"/>
    </row>
    <row r="120" spans="1:256">
      <c r="A120" s="255" t="s">
        <v>3822</v>
      </c>
      <c r="B120" s="255"/>
      <c r="C120" s="414">
        <v>20150</v>
      </c>
      <c r="D120" s="414">
        <v>23000</v>
      </c>
      <c r="E120" s="414">
        <v>4100</v>
      </c>
      <c r="F120" s="414">
        <v>4500</v>
      </c>
      <c r="G120" s="414">
        <f>C120+E120</f>
        <v>24250</v>
      </c>
      <c r="H120" s="414">
        <f>D120+F120</f>
        <v>27500</v>
      </c>
      <c r="I120" s="267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>
      <c r="A121" s="255" t="s">
        <v>3821</v>
      </c>
      <c r="B121" s="255"/>
      <c r="C121" s="414">
        <v>104127</v>
      </c>
      <c r="D121" s="414">
        <v>110000</v>
      </c>
      <c r="E121" s="414">
        <v>21390</v>
      </c>
      <c r="F121" s="414">
        <v>23000</v>
      </c>
      <c r="G121" s="414">
        <f>C121+E121</f>
        <v>125517</v>
      </c>
      <c r="H121" s="414">
        <f>D121+F121</f>
        <v>133000</v>
      </c>
      <c r="I121" s="267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>
      <c r="A122" s="255" t="s">
        <v>3823</v>
      </c>
      <c r="B122" s="255"/>
      <c r="C122" s="414">
        <f t="shared" ref="C122:H122" si="2">SUM(C124:C191)</f>
        <v>104232</v>
      </c>
      <c r="D122" s="414">
        <f t="shared" si="2"/>
        <v>109114</v>
      </c>
      <c r="E122" s="414">
        <f t="shared" si="2"/>
        <v>21692</v>
      </c>
      <c r="F122" s="414">
        <f t="shared" si="2"/>
        <v>22922</v>
      </c>
      <c r="G122" s="414">
        <f t="shared" si="2"/>
        <v>125924</v>
      </c>
      <c r="H122" s="414">
        <f t="shared" si="2"/>
        <v>132036</v>
      </c>
      <c r="I122" s="267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>
      <c r="A123" s="190"/>
      <c r="B123" s="255"/>
      <c r="C123" s="246"/>
      <c r="D123" s="246"/>
      <c r="E123" s="255"/>
      <c r="F123" s="255"/>
      <c r="G123" s="255"/>
      <c r="H123" s="255"/>
      <c r="I123" s="267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t="24">
      <c r="A124" s="643" t="s">
        <v>1627</v>
      </c>
      <c r="B124" s="644" t="s">
        <v>1628</v>
      </c>
      <c r="C124" s="246">
        <v>494</v>
      </c>
      <c r="D124" s="246">
        <v>540</v>
      </c>
      <c r="E124" s="255">
        <v>86</v>
      </c>
      <c r="F124" s="255">
        <v>98</v>
      </c>
      <c r="G124" s="190">
        <f>C124+E124</f>
        <v>580</v>
      </c>
      <c r="H124" s="190">
        <f>D124+F124</f>
        <v>638</v>
      </c>
      <c r="I124" s="267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t="24">
      <c r="A125" s="643" t="s">
        <v>3727</v>
      </c>
      <c r="B125" s="644" t="s">
        <v>1629</v>
      </c>
      <c r="C125" s="246">
        <v>1948</v>
      </c>
      <c r="D125" s="246">
        <v>2100</v>
      </c>
      <c r="E125" s="255">
        <v>305</v>
      </c>
      <c r="F125" s="255">
        <v>340</v>
      </c>
      <c r="G125" s="190">
        <f t="shared" ref="G125:G188" si="3">C125+E125</f>
        <v>2253</v>
      </c>
      <c r="H125" s="190">
        <f t="shared" ref="H125:H188" si="4">D125+F125</f>
        <v>2440</v>
      </c>
      <c r="I125" s="267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t="24">
      <c r="A126" s="643" t="s">
        <v>560</v>
      </c>
      <c r="B126" s="644" t="s">
        <v>1630</v>
      </c>
      <c r="C126" s="246">
        <v>1004</v>
      </c>
      <c r="D126" s="246">
        <v>1020</v>
      </c>
      <c r="E126" s="255">
        <v>1075</v>
      </c>
      <c r="F126" s="255">
        <v>1200</v>
      </c>
      <c r="G126" s="190">
        <f t="shared" si="3"/>
        <v>2079</v>
      </c>
      <c r="H126" s="190">
        <f t="shared" si="4"/>
        <v>2220</v>
      </c>
      <c r="I126" s="267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t="24">
      <c r="A127" s="643" t="s">
        <v>103</v>
      </c>
      <c r="B127" s="644" t="s">
        <v>1631</v>
      </c>
      <c r="C127" s="246">
        <v>6025</v>
      </c>
      <c r="D127" s="246">
        <v>6600</v>
      </c>
      <c r="E127" s="255">
        <v>298</v>
      </c>
      <c r="F127" s="255">
        <v>328</v>
      </c>
      <c r="G127" s="190">
        <f t="shared" si="3"/>
        <v>6323</v>
      </c>
      <c r="H127" s="190">
        <f t="shared" si="4"/>
        <v>6928</v>
      </c>
      <c r="I127" s="26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t="24">
      <c r="A128" s="643" t="s">
        <v>3729</v>
      </c>
      <c r="B128" s="644" t="s">
        <v>1632</v>
      </c>
      <c r="C128" s="246">
        <v>3394</v>
      </c>
      <c r="D128" s="246">
        <v>3700</v>
      </c>
      <c r="E128" s="255">
        <v>542</v>
      </c>
      <c r="F128" s="255">
        <v>597</v>
      </c>
      <c r="G128" s="190">
        <f t="shared" si="3"/>
        <v>3936</v>
      </c>
      <c r="H128" s="190">
        <f t="shared" si="4"/>
        <v>4297</v>
      </c>
      <c r="I128" s="267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t="24">
      <c r="A129" s="643" t="s">
        <v>1633</v>
      </c>
      <c r="B129" s="644" t="s">
        <v>1634</v>
      </c>
      <c r="C129" s="246">
        <v>81</v>
      </c>
      <c r="D129" s="246">
        <v>95</v>
      </c>
      <c r="E129" s="255">
        <v>1</v>
      </c>
      <c r="F129" s="255">
        <v>2</v>
      </c>
      <c r="G129" s="190">
        <f t="shared" si="3"/>
        <v>82</v>
      </c>
      <c r="H129" s="190">
        <f t="shared" si="4"/>
        <v>97</v>
      </c>
      <c r="I129" s="267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t="24">
      <c r="A130" s="643" t="s">
        <v>1635</v>
      </c>
      <c r="B130" s="644" t="s">
        <v>1636</v>
      </c>
      <c r="C130" s="246">
        <v>110</v>
      </c>
      <c r="D130" s="246">
        <v>122</v>
      </c>
      <c r="E130" s="255">
        <v>160</v>
      </c>
      <c r="F130" s="255">
        <v>178</v>
      </c>
      <c r="G130" s="190">
        <f t="shared" si="3"/>
        <v>270</v>
      </c>
      <c r="H130" s="190">
        <f t="shared" si="4"/>
        <v>300</v>
      </c>
      <c r="I130" s="267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24">
      <c r="A131" s="643" t="s">
        <v>3731</v>
      </c>
      <c r="B131" s="644" t="s">
        <v>1637</v>
      </c>
      <c r="C131" s="246">
        <v>290</v>
      </c>
      <c r="D131" s="246">
        <v>320</v>
      </c>
      <c r="E131" s="255">
        <v>25</v>
      </c>
      <c r="F131" s="255">
        <v>32</v>
      </c>
      <c r="G131" s="190">
        <f t="shared" si="3"/>
        <v>315</v>
      </c>
      <c r="H131" s="190">
        <f t="shared" si="4"/>
        <v>352</v>
      </c>
      <c r="I131" s="267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t="24">
      <c r="A132" s="643" t="s">
        <v>1638</v>
      </c>
      <c r="B132" s="644" t="s">
        <v>1639</v>
      </c>
      <c r="C132" s="246">
        <v>34</v>
      </c>
      <c r="D132" s="246">
        <v>40</v>
      </c>
      <c r="E132" s="255"/>
      <c r="F132" s="255"/>
      <c r="G132" s="190">
        <f t="shared" si="3"/>
        <v>34</v>
      </c>
      <c r="H132" s="190">
        <f t="shared" si="4"/>
        <v>40</v>
      </c>
      <c r="I132" s="267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t="24">
      <c r="A133" s="643" t="s">
        <v>3710</v>
      </c>
      <c r="B133" s="644" t="s">
        <v>1640</v>
      </c>
      <c r="C133" s="246">
        <v>1021</v>
      </c>
      <c r="D133" s="246">
        <v>1125</v>
      </c>
      <c r="E133" s="255">
        <v>589</v>
      </c>
      <c r="F133" s="255">
        <v>630</v>
      </c>
      <c r="G133" s="190">
        <f t="shared" si="3"/>
        <v>1610</v>
      </c>
      <c r="H133" s="190">
        <f t="shared" si="4"/>
        <v>1755</v>
      </c>
      <c r="I133" s="267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t="24">
      <c r="A134" s="643" t="s">
        <v>1641</v>
      </c>
      <c r="B134" s="644" t="s">
        <v>1642</v>
      </c>
      <c r="C134" s="246">
        <v>0</v>
      </c>
      <c r="D134" s="246">
        <v>0</v>
      </c>
      <c r="E134" s="255">
        <v>0</v>
      </c>
      <c r="F134" s="255">
        <v>0</v>
      </c>
      <c r="G134" s="190">
        <f t="shared" si="3"/>
        <v>0</v>
      </c>
      <c r="H134" s="190">
        <f t="shared" si="4"/>
        <v>0</v>
      </c>
      <c r="I134" s="267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24">
      <c r="A135" s="643" t="s">
        <v>1643</v>
      </c>
      <c r="B135" s="644" t="s">
        <v>1644</v>
      </c>
      <c r="C135" s="246">
        <v>2408</v>
      </c>
      <c r="D135" s="246">
        <v>2500</v>
      </c>
      <c r="E135" s="255">
        <v>173</v>
      </c>
      <c r="F135" s="255">
        <v>192</v>
      </c>
      <c r="G135" s="190">
        <f t="shared" si="3"/>
        <v>2581</v>
      </c>
      <c r="H135" s="190">
        <f t="shared" si="4"/>
        <v>2692</v>
      </c>
      <c r="I135" s="267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24">
      <c r="A136" s="643" t="s">
        <v>1645</v>
      </c>
      <c r="B136" s="644" t="s">
        <v>1646</v>
      </c>
      <c r="C136" s="246">
        <v>1573</v>
      </c>
      <c r="D136" s="246">
        <v>1700</v>
      </c>
      <c r="E136" s="255">
        <v>171</v>
      </c>
      <c r="F136" s="255">
        <v>205</v>
      </c>
      <c r="G136" s="190">
        <f t="shared" si="3"/>
        <v>1744</v>
      </c>
      <c r="H136" s="190">
        <f t="shared" si="4"/>
        <v>1905</v>
      </c>
      <c r="I136" s="267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4">
      <c r="A137" s="643" t="s">
        <v>1647</v>
      </c>
      <c r="B137" s="644" t="s">
        <v>0</v>
      </c>
      <c r="C137" s="246">
        <v>0</v>
      </c>
      <c r="D137" s="246">
        <v>0</v>
      </c>
      <c r="E137" s="255">
        <v>0</v>
      </c>
      <c r="F137" s="255">
        <v>0</v>
      </c>
      <c r="G137" s="190">
        <f t="shared" si="3"/>
        <v>0</v>
      </c>
      <c r="H137" s="190">
        <f t="shared" si="4"/>
        <v>0</v>
      </c>
      <c r="I137" s="26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4">
      <c r="A138" s="643" t="s">
        <v>1</v>
      </c>
      <c r="B138" s="644" t="s">
        <v>2</v>
      </c>
      <c r="C138" s="246">
        <v>762</v>
      </c>
      <c r="D138" s="246">
        <v>800</v>
      </c>
      <c r="E138" s="255">
        <v>58</v>
      </c>
      <c r="F138" s="255">
        <v>70</v>
      </c>
      <c r="G138" s="190">
        <f t="shared" si="3"/>
        <v>820</v>
      </c>
      <c r="H138" s="190">
        <f t="shared" si="4"/>
        <v>870</v>
      </c>
      <c r="I138" s="267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24">
      <c r="A139" s="643" t="s">
        <v>3</v>
      </c>
      <c r="B139" s="644" t="s">
        <v>4</v>
      </c>
      <c r="C139" s="246">
        <v>2987</v>
      </c>
      <c r="D139" s="246">
        <v>3000</v>
      </c>
      <c r="E139" s="255">
        <v>582</v>
      </c>
      <c r="F139" s="255">
        <v>628</v>
      </c>
      <c r="G139" s="190">
        <f t="shared" si="3"/>
        <v>3569</v>
      </c>
      <c r="H139" s="190">
        <f t="shared" si="4"/>
        <v>3628</v>
      </c>
      <c r="I139" s="267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24">
      <c r="A140" s="643" t="s">
        <v>5</v>
      </c>
      <c r="B140" s="644" t="s">
        <v>6</v>
      </c>
      <c r="C140" s="246">
        <v>405</v>
      </c>
      <c r="D140" s="246">
        <v>440</v>
      </c>
      <c r="E140" s="255">
        <v>73</v>
      </c>
      <c r="F140" s="255">
        <v>86</v>
      </c>
      <c r="G140" s="190">
        <f t="shared" si="3"/>
        <v>478</v>
      </c>
      <c r="H140" s="190">
        <f t="shared" si="4"/>
        <v>526</v>
      </c>
      <c r="I140" s="267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4">
      <c r="A141" s="643" t="s">
        <v>7</v>
      </c>
      <c r="B141" s="644" t="s">
        <v>8</v>
      </c>
      <c r="C141" s="246">
        <v>50</v>
      </c>
      <c r="D141" s="246">
        <v>55</v>
      </c>
      <c r="E141" s="255">
        <v>2</v>
      </c>
      <c r="F141" s="255">
        <v>3</v>
      </c>
      <c r="G141" s="190">
        <f t="shared" si="3"/>
        <v>52</v>
      </c>
      <c r="H141" s="190">
        <f t="shared" si="4"/>
        <v>58</v>
      </c>
      <c r="I141" s="267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4">
      <c r="A142" s="643" t="s">
        <v>9</v>
      </c>
      <c r="B142" s="644" t="s">
        <v>10</v>
      </c>
      <c r="C142" s="246">
        <v>354</v>
      </c>
      <c r="D142" s="246">
        <v>390</v>
      </c>
      <c r="E142" s="255">
        <v>113</v>
      </c>
      <c r="F142" s="255">
        <v>128</v>
      </c>
      <c r="G142" s="190">
        <f t="shared" si="3"/>
        <v>467</v>
      </c>
      <c r="H142" s="190">
        <f t="shared" si="4"/>
        <v>518</v>
      </c>
      <c r="I142" s="267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4">
      <c r="A143" s="643" t="s">
        <v>11</v>
      </c>
      <c r="B143" s="644" t="s">
        <v>12</v>
      </c>
      <c r="C143" s="246">
        <v>168</v>
      </c>
      <c r="D143" s="246">
        <v>180</v>
      </c>
      <c r="E143" s="255">
        <v>17</v>
      </c>
      <c r="F143" s="255">
        <v>24</v>
      </c>
      <c r="G143" s="190">
        <f t="shared" si="3"/>
        <v>185</v>
      </c>
      <c r="H143" s="190">
        <f t="shared" si="4"/>
        <v>204</v>
      </c>
      <c r="I143" s="267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4">
      <c r="A144" s="643" t="s">
        <v>13</v>
      </c>
      <c r="B144" s="644" t="s">
        <v>14</v>
      </c>
      <c r="C144" s="246">
        <v>4659</v>
      </c>
      <c r="D144" s="246">
        <v>5000</v>
      </c>
      <c r="E144" s="255">
        <v>736</v>
      </c>
      <c r="F144" s="255">
        <v>615</v>
      </c>
      <c r="G144" s="190">
        <f t="shared" si="3"/>
        <v>5395</v>
      </c>
      <c r="H144" s="190">
        <f t="shared" si="4"/>
        <v>5615</v>
      </c>
      <c r="I144" s="267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t="24">
      <c r="A145" s="643" t="s">
        <v>105</v>
      </c>
      <c r="B145" s="644" t="s">
        <v>15</v>
      </c>
      <c r="C145" s="246">
        <v>250</v>
      </c>
      <c r="D145" s="246">
        <v>255</v>
      </c>
      <c r="E145" s="255">
        <v>360</v>
      </c>
      <c r="F145" s="255">
        <v>365</v>
      </c>
      <c r="G145" s="190">
        <f t="shared" si="3"/>
        <v>610</v>
      </c>
      <c r="H145" s="190">
        <f t="shared" si="4"/>
        <v>620</v>
      </c>
      <c r="I145" s="267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t="24">
      <c r="A146" s="643" t="s">
        <v>16</v>
      </c>
      <c r="B146" s="644" t="s">
        <v>17</v>
      </c>
      <c r="C146" s="246">
        <v>520</v>
      </c>
      <c r="D146" s="246">
        <v>570</v>
      </c>
      <c r="E146" s="255">
        <v>55</v>
      </c>
      <c r="F146" s="255">
        <v>72</v>
      </c>
      <c r="G146" s="190">
        <f t="shared" si="3"/>
        <v>575</v>
      </c>
      <c r="H146" s="190">
        <f t="shared" si="4"/>
        <v>642</v>
      </c>
      <c r="I146" s="267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t="24">
      <c r="A147" s="643" t="s">
        <v>18</v>
      </c>
      <c r="B147" s="644" t="s">
        <v>19</v>
      </c>
      <c r="C147" s="246">
        <v>0</v>
      </c>
      <c r="D147" s="246">
        <v>1</v>
      </c>
      <c r="E147" s="255">
        <v>0</v>
      </c>
      <c r="F147" s="255">
        <v>1</v>
      </c>
      <c r="G147" s="190">
        <f t="shared" si="3"/>
        <v>0</v>
      </c>
      <c r="H147" s="190">
        <f t="shared" si="4"/>
        <v>2</v>
      </c>
      <c r="I147" s="26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t="24">
      <c r="A148" s="643" t="s">
        <v>20</v>
      </c>
      <c r="B148" s="644" t="s">
        <v>21</v>
      </c>
      <c r="C148" s="246">
        <v>79</v>
      </c>
      <c r="D148" s="246">
        <v>82</v>
      </c>
      <c r="E148" s="255">
        <v>8</v>
      </c>
      <c r="F148" s="255">
        <v>12</v>
      </c>
      <c r="G148" s="190">
        <f t="shared" si="3"/>
        <v>87</v>
      </c>
      <c r="H148" s="190">
        <f t="shared" si="4"/>
        <v>94</v>
      </c>
      <c r="I148" s="267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t="24">
      <c r="A149" s="643" t="s">
        <v>22</v>
      </c>
      <c r="B149" s="644" t="s">
        <v>23</v>
      </c>
      <c r="C149" s="246">
        <v>258</v>
      </c>
      <c r="D149" s="246">
        <v>300</v>
      </c>
      <c r="E149" s="255">
        <v>88</v>
      </c>
      <c r="F149" s="255">
        <v>108</v>
      </c>
      <c r="G149" s="190">
        <f t="shared" si="3"/>
        <v>346</v>
      </c>
      <c r="H149" s="190">
        <f t="shared" si="4"/>
        <v>408</v>
      </c>
      <c r="I149" s="267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t="24">
      <c r="A150" s="643" t="s">
        <v>107</v>
      </c>
      <c r="B150" s="644" t="s">
        <v>24</v>
      </c>
      <c r="C150" s="246">
        <v>808</v>
      </c>
      <c r="D150" s="246">
        <v>895</v>
      </c>
      <c r="E150" s="255">
        <v>550</v>
      </c>
      <c r="F150" s="255">
        <v>610</v>
      </c>
      <c r="G150" s="190">
        <f t="shared" si="3"/>
        <v>1358</v>
      </c>
      <c r="H150" s="190">
        <f t="shared" si="4"/>
        <v>1505</v>
      </c>
      <c r="I150" s="267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t="24">
      <c r="A151" s="643" t="s">
        <v>25</v>
      </c>
      <c r="B151" s="644" t="s">
        <v>26</v>
      </c>
      <c r="C151" s="246"/>
      <c r="D151" s="246"/>
      <c r="E151" s="255"/>
      <c r="F151" s="255"/>
      <c r="G151" s="190">
        <f t="shared" si="3"/>
        <v>0</v>
      </c>
      <c r="H151" s="190">
        <f t="shared" si="4"/>
        <v>0</v>
      </c>
      <c r="I151" s="267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t="24">
      <c r="A152" s="643" t="s">
        <v>27</v>
      </c>
      <c r="B152" s="644" t="s">
        <v>28</v>
      </c>
      <c r="C152" s="246"/>
      <c r="D152" s="246"/>
      <c r="E152" s="255"/>
      <c r="F152" s="255"/>
      <c r="G152" s="190">
        <f t="shared" si="3"/>
        <v>0</v>
      </c>
      <c r="H152" s="190">
        <f t="shared" si="4"/>
        <v>0</v>
      </c>
      <c r="I152" s="267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t="24">
      <c r="A153" s="643" t="s">
        <v>29</v>
      </c>
      <c r="B153" s="644" t="s">
        <v>30</v>
      </c>
      <c r="C153" s="246">
        <v>13</v>
      </c>
      <c r="D153" s="246">
        <v>20</v>
      </c>
      <c r="E153" s="255">
        <v>3</v>
      </c>
      <c r="F153" s="255">
        <v>4</v>
      </c>
      <c r="G153" s="190">
        <f t="shared" si="3"/>
        <v>16</v>
      </c>
      <c r="H153" s="190">
        <f t="shared" si="4"/>
        <v>24</v>
      </c>
      <c r="I153" s="267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t="24">
      <c r="A154" s="643" t="s">
        <v>31</v>
      </c>
      <c r="B154" s="644" t="s">
        <v>1965</v>
      </c>
      <c r="C154" s="246">
        <v>3</v>
      </c>
      <c r="D154" s="246">
        <v>4</v>
      </c>
      <c r="E154" s="255">
        <v>6</v>
      </c>
      <c r="F154" s="255">
        <v>7</v>
      </c>
      <c r="G154" s="190">
        <f t="shared" si="3"/>
        <v>9</v>
      </c>
      <c r="H154" s="190">
        <f t="shared" si="4"/>
        <v>11</v>
      </c>
      <c r="I154" s="267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t="24">
      <c r="A155" s="643" t="s">
        <v>1966</v>
      </c>
      <c r="B155" s="644" t="s">
        <v>1967</v>
      </c>
      <c r="C155" s="246">
        <v>0</v>
      </c>
      <c r="D155" s="246">
        <v>0</v>
      </c>
      <c r="E155" s="255">
        <v>0</v>
      </c>
      <c r="F155" s="255">
        <v>0</v>
      </c>
      <c r="G155" s="190">
        <f t="shared" si="3"/>
        <v>0</v>
      </c>
      <c r="H155" s="190">
        <f t="shared" si="4"/>
        <v>0</v>
      </c>
      <c r="I155" s="267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t="24">
      <c r="A156" s="643" t="s">
        <v>1968</v>
      </c>
      <c r="B156" s="644" t="s">
        <v>1969</v>
      </c>
      <c r="C156" s="246">
        <v>308</v>
      </c>
      <c r="D156" s="246">
        <v>350</v>
      </c>
      <c r="E156" s="255">
        <v>99</v>
      </c>
      <c r="F156" s="255">
        <v>130</v>
      </c>
      <c r="G156" s="190">
        <f t="shared" si="3"/>
        <v>407</v>
      </c>
      <c r="H156" s="190">
        <f t="shared" si="4"/>
        <v>480</v>
      </c>
      <c r="I156" s="267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t="24">
      <c r="A157" s="643" t="s">
        <v>1970</v>
      </c>
      <c r="B157" s="644" t="s">
        <v>1971</v>
      </c>
      <c r="C157" s="246">
        <v>4276</v>
      </c>
      <c r="D157" s="246">
        <v>4500</v>
      </c>
      <c r="E157" s="255">
        <v>707</v>
      </c>
      <c r="F157" s="255">
        <v>780</v>
      </c>
      <c r="G157" s="190">
        <f t="shared" si="3"/>
        <v>4983</v>
      </c>
      <c r="H157" s="190">
        <f t="shared" si="4"/>
        <v>5280</v>
      </c>
      <c r="I157" s="26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24">
      <c r="A158" s="643" t="s">
        <v>108</v>
      </c>
      <c r="B158" s="644" t="s">
        <v>1972</v>
      </c>
      <c r="C158" s="246">
        <v>129</v>
      </c>
      <c r="D158" s="246">
        <v>140</v>
      </c>
      <c r="E158" s="255">
        <v>3</v>
      </c>
      <c r="F158" s="255">
        <v>4</v>
      </c>
      <c r="G158" s="190">
        <f t="shared" si="3"/>
        <v>132</v>
      </c>
      <c r="H158" s="190">
        <f t="shared" si="4"/>
        <v>144</v>
      </c>
      <c r="I158" s="267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t="24">
      <c r="A159" s="643" t="s">
        <v>1973</v>
      </c>
      <c r="B159" s="644" t="s">
        <v>1974</v>
      </c>
      <c r="C159" s="246">
        <v>24</v>
      </c>
      <c r="D159" s="246">
        <v>30</v>
      </c>
      <c r="E159" s="255">
        <v>13</v>
      </c>
      <c r="F159" s="255">
        <v>18</v>
      </c>
      <c r="G159" s="190">
        <f t="shared" si="3"/>
        <v>37</v>
      </c>
      <c r="H159" s="190">
        <f t="shared" si="4"/>
        <v>48</v>
      </c>
      <c r="I159" s="267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ht="24">
      <c r="A160" s="643" t="s">
        <v>1975</v>
      </c>
      <c r="B160" s="644" t="s">
        <v>1976</v>
      </c>
      <c r="C160" s="246">
        <v>31887</v>
      </c>
      <c r="D160" s="246">
        <v>32500</v>
      </c>
      <c r="E160" s="255">
        <v>9307</v>
      </c>
      <c r="F160" s="255">
        <v>9420</v>
      </c>
      <c r="G160" s="190">
        <f t="shared" si="3"/>
        <v>41194</v>
      </c>
      <c r="H160" s="190">
        <f t="shared" si="4"/>
        <v>41920</v>
      </c>
      <c r="I160" s="267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ht="24">
      <c r="A161" s="643" t="s">
        <v>1977</v>
      </c>
      <c r="B161" s="644" t="s">
        <v>1978</v>
      </c>
      <c r="C161" s="246">
        <v>8</v>
      </c>
      <c r="D161" s="246">
        <v>10</v>
      </c>
      <c r="E161" s="255">
        <v>50</v>
      </c>
      <c r="F161" s="255">
        <v>55</v>
      </c>
      <c r="G161" s="190">
        <f t="shared" si="3"/>
        <v>58</v>
      </c>
      <c r="H161" s="190">
        <f t="shared" si="4"/>
        <v>65</v>
      </c>
      <c r="I161" s="267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24">
      <c r="A162" s="643" t="s">
        <v>1979</v>
      </c>
      <c r="B162" s="644" t="s">
        <v>1980</v>
      </c>
      <c r="C162" s="246">
        <v>14</v>
      </c>
      <c r="D162" s="246">
        <v>20</v>
      </c>
      <c r="E162" s="255">
        <v>7</v>
      </c>
      <c r="F162" s="255">
        <v>12</v>
      </c>
      <c r="G162" s="190">
        <f t="shared" si="3"/>
        <v>21</v>
      </c>
      <c r="H162" s="190">
        <f t="shared" si="4"/>
        <v>32</v>
      </c>
      <c r="I162" s="267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24">
      <c r="A163" s="643" t="s">
        <v>1981</v>
      </c>
      <c r="B163" s="644" t="s">
        <v>1982</v>
      </c>
      <c r="C163" s="246">
        <v>7</v>
      </c>
      <c r="D163" s="246">
        <v>10</v>
      </c>
      <c r="E163" s="255">
        <v>3</v>
      </c>
      <c r="F163" s="255">
        <v>4</v>
      </c>
      <c r="G163" s="190">
        <f t="shared" si="3"/>
        <v>10</v>
      </c>
      <c r="H163" s="190">
        <f t="shared" si="4"/>
        <v>14</v>
      </c>
      <c r="I163" s="267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t="24">
      <c r="A164" s="643" t="s">
        <v>1983</v>
      </c>
      <c r="B164" s="644" t="s">
        <v>1984</v>
      </c>
      <c r="C164" s="246">
        <v>2258</v>
      </c>
      <c r="D164" s="246">
        <v>2450</v>
      </c>
      <c r="E164" s="255">
        <v>121</v>
      </c>
      <c r="F164" s="255">
        <v>136</v>
      </c>
      <c r="G164" s="190">
        <f t="shared" si="3"/>
        <v>2379</v>
      </c>
      <c r="H164" s="190">
        <f t="shared" si="4"/>
        <v>2586</v>
      </c>
      <c r="I164" s="267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t="24">
      <c r="A165" s="643" t="s">
        <v>1985</v>
      </c>
      <c r="B165" s="644" t="s">
        <v>1986</v>
      </c>
      <c r="C165" s="246">
        <v>4155</v>
      </c>
      <c r="D165" s="246">
        <v>4500</v>
      </c>
      <c r="E165" s="255">
        <v>218</v>
      </c>
      <c r="F165" s="255">
        <v>242</v>
      </c>
      <c r="G165" s="190">
        <f t="shared" si="3"/>
        <v>4373</v>
      </c>
      <c r="H165" s="190">
        <f t="shared" si="4"/>
        <v>4742</v>
      </c>
      <c r="I165" s="267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t="24">
      <c r="A166" s="643" t="s">
        <v>600</v>
      </c>
      <c r="B166" s="644" t="s">
        <v>601</v>
      </c>
      <c r="C166" s="246">
        <v>381</v>
      </c>
      <c r="D166" s="246">
        <v>400</v>
      </c>
      <c r="E166" s="255">
        <v>29</v>
      </c>
      <c r="F166" s="255">
        <v>35</v>
      </c>
      <c r="G166" s="190">
        <f t="shared" si="3"/>
        <v>410</v>
      </c>
      <c r="H166" s="190">
        <f t="shared" si="4"/>
        <v>435</v>
      </c>
      <c r="I166" s="267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t="24">
      <c r="A167" s="645" t="s">
        <v>602</v>
      </c>
      <c r="B167" s="644" t="s">
        <v>603</v>
      </c>
      <c r="C167" s="246">
        <v>3</v>
      </c>
      <c r="D167" s="246">
        <v>4</v>
      </c>
      <c r="E167" s="255">
        <v>6</v>
      </c>
      <c r="F167" s="255">
        <v>7</v>
      </c>
      <c r="G167" s="190">
        <f t="shared" si="3"/>
        <v>9</v>
      </c>
      <c r="H167" s="190">
        <f t="shared" si="4"/>
        <v>11</v>
      </c>
      <c r="I167" s="2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t="24">
      <c r="A168" s="646" t="s">
        <v>604</v>
      </c>
      <c r="B168" s="644" t="s">
        <v>605</v>
      </c>
      <c r="C168" s="246">
        <v>3</v>
      </c>
      <c r="D168" s="246">
        <v>4</v>
      </c>
      <c r="E168" s="255">
        <v>6</v>
      </c>
      <c r="F168" s="255">
        <v>7</v>
      </c>
      <c r="G168" s="190">
        <f t="shared" si="3"/>
        <v>9</v>
      </c>
      <c r="H168" s="190">
        <f t="shared" si="4"/>
        <v>11</v>
      </c>
      <c r="I168" s="267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t="24">
      <c r="A169" s="645" t="s">
        <v>606</v>
      </c>
      <c r="B169" s="644" t="s">
        <v>607</v>
      </c>
      <c r="C169" s="246">
        <v>356</v>
      </c>
      <c r="D169" s="246">
        <v>400</v>
      </c>
      <c r="E169" s="255">
        <v>113</v>
      </c>
      <c r="F169" s="255">
        <v>124</v>
      </c>
      <c r="G169" s="190">
        <f t="shared" si="3"/>
        <v>469</v>
      </c>
      <c r="H169" s="190">
        <f t="shared" si="4"/>
        <v>524</v>
      </c>
      <c r="I169" s="267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t="24">
      <c r="A170" s="645" t="s">
        <v>608</v>
      </c>
      <c r="B170" s="644" t="s">
        <v>609</v>
      </c>
      <c r="C170" s="246">
        <v>0</v>
      </c>
      <c r="D170" s="246">
        <v>0</v>
      </c>
      <c r="E170" s="255">
        <v>0</v>
      </c>
      <c r="F170" s="255">
        <v>0</v>
      </c>
      <c r="G170" s="190">
        <f t="shared" si="3"/>
        <v>0</v>
      </c>
      <c r="H170" s="190">
        <f t="shared" si="4"/>
        <v>0</v>
      </c>
      <c r="I170" s="267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t="24">
      <c r="A171" s="645" t="s">
        <v>110</v>
      </c>
      <c r="B171" s="644" t="s">
        <v>111</v>
      </c>
      <c r="C171" s="246">
        <v>8421</v>
      </c>
      <c r="D171" s="246">
        <v>8600</v>
      </c>
      <c r="E171" s="255">
        <v>876</v>
      </c>
      <c r="F171" s="255">
        <v>930</v>
      </c>
      <c r="G171" s="190">
        <f t="shared" si="3"/>
        <v>9297</v>
      </c>
      <c r="H171" s="190">
        <f t="shared" si="4"/>
        <v>9530</v>
      </c>
      <c r="I171" s="267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4">
      <c r="A172" s="645" t="s">
        <v>3713</v>
      </c>
      <c r="B172" s="644" t="s">
        <v>610</v>
      </c>
      <c r="C172" s="246">
        <v>7500</v>
      </c>
      <c r="D172" s="246">
        <v>7800</v>
      </c>
      <c r="E172" s="255">
        <v>1800</v>
      </c>
      <c r="F172" s="255">
        <v>2000</v>
      </c>
      <c r="G172" s="190">
        <f t="shared" si="3"/>
        <v>9300</v>
      </c>
      <c r="H172" s="190">
        <f t="shared" si="4"/>
        <v>9800</v>
      </c>
      <c r="I172" s="267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t="24">
      <c r="A173" s="643" t="s">
        <v>611</v>
      </c>
      <c r="B173" s="644" t="s">
        <v>612</v>
      </c>
      <c r="C173" s="246">
        <v>63</v>
      </c>
      <c r="D173" s="246">
        <v>75</v>
      </c>
      <c r="E173" s="255">
        <v>549</v>
      </c>
      <c r="F173" s="255">
        <v>586</v>
      </c>
      <c r="G173" s="190">
        <f t="shared" si="3"/>
        <v>612</v>
      </c>
      <c r="H173" s="190">
        <f t="shared" si="4"/>
        <v>661</v>
      </c>
      <c r="I173" s="267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t="24">
      <c r="A174" s="643" t="s">
        <v>613</v>
      </c>
      <c r="B174" s="644" t="s">
        <v>614</v>
      </c>
      <c r="C174" s="246">
        <v>23</v>
      </c>
      <c r="D174" s="246">
        <v>30</v>
      </c>
      <c r="E174" s="255">
        <v>12</v>
      </c>
      <c r="F174" s="255">
        <v>16</v>
      </c>
      <c r="G174" s="190">
        <f t="shared" si="3"/>
        <v>35</v>
      </c>
      <c r="H174" s="190">
        <f t="shared" si="4"/>
        <v>46</v>
      </c>
      <c r="I174" s="267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t="24">
      <c r="A175" s="643" t="s">
        <v>615</v>
      </c>
      <c r="B175" s="644" t="s">
        <v>616</v>
      </c>
      <c r="C175" s="246">
        <v>0</v>
      </c>
      <c r="D175" s="246">
        <v>1</v>
      </c>
      <c r="E175" s="255">
        <v>0</v>
      </c>
      <c r="F175" s="255">
        <v>0</v>
      </c>
      <c r="G175" s="190">
        <f t="shared" si="3"/>
        <v>0</v>
      </c>
      <c r="H175" s="190">
        <f t="shared" si="4"/>
        <v>1</v>
      </c>
      <c r="I175" s="267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t="24">
      <c r="A176" s="643" t="s">
        <v>617</v>
      </c>
      <c r="B176" s="644" t="s">
        <v>618</v>
      </c>
      <c r="C176" s="246">
        <v>0</v>
      </c>
      <c r="D176" s="246">
        <v>0</v>
      </c>
      <c r="E176" s="255">
        <v>0</v>
      </c>
      <c r="F176" s="255">
        <v>0</v>
      </c>
      <c r="G176" s="190">
        <f t="shared" si="3"/>
        <v>0</v>
      </c>
      <c r="H176" s="190">
        <f t="shared" si="4"/>
        <v>0</v>
      </c>
      <c r="I176" s="267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t="24">
      <c r="A177" s="643" t="s">
        <v>112</v>
      </c>
      <c r="B177" s="644" t="s">
        <v>619</v>
      </c>
      <c r="C177" s="246">
        <v>2261</v>
      </c>
      <c r="D177" s="246">
        <v>2400</v>
      </c>
      <c r="E177" s="255">
        <v>120</v>
      </c>
      <c r="F177" s="255">
        <v>130</v>
      </c>
      <c r="G177" s="190">
        <f t="shared" si="3"/>
        <v>2381</v>
      </c>
      <c r="H177" s="190">
        <f t="shared" si="4"/>
        <v>2530</v>
      </c>
      <c r="I177" s="26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t="24">
      <c r="A178" s="643" t="s">
        <v>620</v>
      </c>
      <c r="B178" s="644" t="s">
        <v>621</v>
      </c>
      <c r="C178" s="246">
        <v>99</v>
      </c>
      <c r="D178" s="246">
        <v>110</v>
      </c>
      <c r="E178" s="255">
        <v>16</v>
      </c>
      <c r="F178" s="255">
        <v>21</v>
      </c>
      <c r="G178" s="190">
        <f t="shared" si="3"/>
        <v>115</v>
      </c>
      <c r="H178" s="190">
        <f t="shared" si="4"/>
        <v>131</v>
      </c>
      <c r="I178" s="267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t="24">
      <c r="A179" s="643" t="s">
        <v>622</v>
      </c>
      <c r="B179" s="644" t="s">
        <v>623</v>
      </c>
      <c r="C179" s="246">
        <v>750</v>
      </c>
      <c r="D179" s="246">
        <v>780</v>
      </c>
      <c r="E179" s="255">
        <v>22</v>
      </c>
      <c r="F179" s="255">
        <v>28</v>
      </c>
      <c r="G179" s="190">
        <f t="shared" si="3"/>
        <v>772</v>
      </c>
      <c r="H179" s="190">
        <f t="shared" si="4"/>
        <v>808</v>
      </c>
      <c r="I179" s="267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t="24">
      <c r="A180" s="643" t="s">
        <v>624</v>
      </c>
      <c r="B180" s="644" t="s">
        <v>625</v>
      </c>
      <c r="C180" s="246">
        <v>170</v>
      </c>
      <c r="D180" s="246">
        <v>200</v>
      </c>
      <c r="E180" s="255">
        <v>12</v>
      </c>
      <c r="F180" s="255">
        <v>17</v>
      </c>
      <c r="G180" s="190">
        <f t="shared" si="3"/>
        <v>182</v>
      </c>
      <c r="H180" s="190">
        <f t="shared" si="4"/>
        <v>217</v>
      </c>
      <c r="I180" s="267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t="24">
      <c r="A181" s="643" t="s">
        <v>626</v>
      </c>
      <c r="B181" s="644" t="s">
        <v>627</v>
      </c>
      <c r="C181" s="246">
        <v>4818</v>
      </c>
      <c r="D181" s="246">
        <v>5000</v>
      </c>
      <c r="E181" s="255">
        <v>365</v>
      </c>
      <c r="F181" s="255">
        <v>400</v>
      </c>
      <c r="G181" s="190">
        <f t="shared" si="3"/>
        <v>5183</v>
      </c>
      <c r="H181" s="190">
        <f t="shared" si="4"/>
        <v>5400</v>
      </c>
      <c r="I181" s="267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t="24">
      <c r="A182" s="643" t="s">
        <v>628</v>
      </c>
      <c r="B182" s="644" t="s">
        <v>629</v>
      </c>
      <c r="C182" s="246">
        <v>0</v>
      </c>
      <c r="D182" s="246">
        <v>0</v>
      </c>
      <c r="E182" s="255">
        <v>0</v>
      </c>
      <c r="F182" s="255">
        <v>0</v>
      </c>
      <c r="G182" s="190">
        <f t="shared" si="3"/>
        <v>0</v>
      </c>
      <c r="H182" s="190">
        <f t="shared" si="4"/>
        <v>0</v>
      </c>
      <c r="I182" s="267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t="24">
      <c r="A183" s="643" t="s">
        <v>630</v>
      </c>
      <c r="B183" s="644" t="s">
        <v>631</v>
      </c>
      <c r="C183" s="246">
        <v>18</v>
      </c>
      <c r="D183" s="246">
        <v>25</v>
      </c>
      <c r="E183" s="255">
        <v>1</v>
      </c>
      <c r="F183" s="255">
        <v>2</v>
      </c>
      <c r="G183" s="190">
        <f t="shared" si="3"/>
        <v>19</v>
      </c>
      <c r="H183" s="190">
        <f t="shared" si="4"/>
        <v>27</v>
      </c>
      <c r="I183" s="267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t="24">
      <c r="A184" s="643" t="s">
        <v>632</v>
      </c>
      <c r="B184" s="644" t="s">
        <v>633</v>
      </c>
      <c r="C184" s="246">
        <v>5540</v>
      </c>
      <c r="D184" s="246">
        <v>5700</v>
      </c>
      <c r="E184" s="255">
        <v>286</v>
      </c>
      <c r="F184" s="255">
        <v>302</v>
      </c>
      <c r="G184" s="190">
        <f t="shared" si="3"/>
        <v>5826</v>
      </c>
      <c r="H184" s="190">
        <f t="shared" si="4"/>
        <v>6002</v>
      </c>
      <c r="I184" s="267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t="24">
      <c r="A185" s="643" t="s">
        <v>634</v>
      </c>
      <c r="B185" s="644" t="s">
        <v>635</v>
      </c>
      <c r="C185" s="246">
        <v>0</v>
      </c>
      <c r="D185" s="246">
        <v>1</v>
      </c>
      <c r="E185" s="255">
        <v>0</v>
      </c>
      <c r="F185" s="255">
        <v>1</v>
      </c>
      <c r="G185" s="190">
        <f t="shared" si="3"/>
        <v>0</v>
      </c>
      <c r="H185" s="190">
        <f t="shared" si="4"/>
        <v>2</v>
      </c>
      <c r="I185" s="267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t="24">
      <c r="A186" s="643" t="s">
        <v>636</v>
      </c>
      <c r="B186" s="644" t="s">
        <v>637</v>
      </c>
      <c r="C186" s="246">
        <v>1</v>
      </c>
      <c r="D186" s="246">
        <v>2</v>
      </c>
      <c r="E186" s="255">
        <v>0</v>
      </c>
      <c r="F186" s="255">
        <v>1</v>
      </c>
      <c r="G186" s="190">
        <f t="shared" si="3"/>
        <v>1</v>
      </c>
      <c r="H186" s="190">
        <f t="shared" si="4"/>
        <v>3</v>
      </c>
      <c r="I186" s="267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t="24">
      <c r="A187" s="643" t="s">
        <v>638</v>
      </c>
      <c r="B187" s="644" t="s">
        <v>639</v>
      </c>
      <c r="C187" s="246">
        <v>258</v>
      </c>
      <c r="D187" s="246">
        <v>320</v>
      </c>
      <c r="E187" s="255">
        <v>88</v>
      </c>
      <c r="F187" s="255">
        <v>96</v>
      </c>
      <c r="G187" s="190">
        <f t="shared" si="3"/>
        <v>346</v>
      </c>
      <c r="H187" s="190">
        <f t="shared" si="4"/>
        <v>416</v>
      </c>
      <c r="I187" s="26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24">
      <c r="A188" s="643" t="s">
        <v>1524</v>
      </c>
      <c r="B188" s="644" t="s">
        <v>640</v>
      </c>
      <c r="C188" s="246">
        <v>81</v>
      </c>
      <c r="D188" s="246">
        <v>98</v>
      </c>
      <c r="E188" s="255">
        <v>275</v>
      </c>
      <c r="F188" s="255">
        <v>315</v>
      </c>
      <c r="G188" s="190">
        <f t="shared" si="3"/>
        <v>356</v>
      </c>
      <c r="H188" s="190">
        <f t="shared" si="4"/>
        <v>413</v>
      </c>
      <c r="I188" s="267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>
      <c r="A189" s="647" t="s">
        <v>641</v>
      </c>
      <c r="B189" s="648" t="s">
        <v>642</v>
      </c>
      <c r="C189" s="246">
        <v>700</v>
      </c>
      <c r="D189" s="246">
        <v>770</v>
      </c>
      <c r="E189" s="255">
        <v>154</v>
      </c>
      <c r="F189" s="255">
        <v>176</v>
      </c>
      <c r="G189" s="190">
        <f t="shared" ref="G189:H191" si="5">C189+E189</f>
        <v>854</v>
      </c>
      <c r="H189" s="190">
        <f t="shared" si="5"/>
        <v>946</v>
      </c>
      <c r="I189" s="267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>
      <c r="A190" s="647" t="s">
        <v>643</v>
      </c>
      <c r="B190" s="648" t="s">
        <v>644</v>
      </c>
      <c r="C190" s="246">
        <v>11</v>
      </c>
      <c r="D190" s="246">
        <v>15</v>
      </c>
      <c r="E190" s="255">
        <v>183</v>
      </c>
      <c r="F190" s="255">
        <v>196</v>
      </c>
      <c r="G190" s="190">
        <f t="shared" si="5"/>
        <v>194</v>
      </c>
      <c r="H190" s="190">
        <f t="shared" si="5"/>
        <v>211</v>
      </c>
      <c r="I190" s="267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>
      <c r="A191" s="647" t="s">
        <v>645</v>
      </c>
      <c r="B191" s="648" t="s">
        <v>646</v>
      </c>
      <c r="C191" s="246">
        <v>11</v>
      </c>
      <c r="D191" s="246">
        <v>15</v>
      </c>
      <c r="E191" s="255">
        <v>175</v>
      </c>
      <c r="F191" s="255">
        <v>196</v>
      </c>
      <c r="G191" s="190">
        <f t="shared" si="5"/>
        <v>186</v>
      </c>
      <c r="H191" s="190">
        <f t="shared" si="5"/>
        <v>211</v>
      </c>
      <c r="I191" s="267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>
      <c r="A192" s="255"/>
      <c r="B192" s="255"/>
      <c r="C192" s="190"/>
      <c r="D192" s="190"/>
      <c r="E192" s="255"/>
      <c r="F192" s="255"/>
      <c r="G192" s="255"/>
      <c r="H192" s="255"/>
      <c r="I192" s="267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9" s="271" customFormat="1">
      <c r="A193" s="255" t="s">
        <v>3822</v>
      </c>
      <c r="B193" s="255"/>
      <c r="C193" s="649">
        <v>300</v>
      </c>
      <c r="D193" s="649">
        <v>300</v>
      </c>
      <c r="E193" s="649">
        <v>713</v>
      </c>
      <c r="F193" s="649">
        <v>715</v>
      </c>
      <c r="G193" s="414">
        <f>C193+E193</f>
        <v>1013</v>
      </c>
      <c r="H193" s="414">
        <f>D193+F193</f>
        <v>1015</v>
      </c>
      <c r="I193" s="270"/>
    </row>
    <row r="194" spans="1:9" s="271" customFormat="1">
      <c r="A194" s="255" t="s">
        <v>3821</v>
      </c>
      <c r="B194" s="255"/>
      <c r="C194" s="414">
        <v>3653</v>
      </c>
      <c r="D194" s="414">
        <v>3655</v>
      </c>
      <c r="E194" s="414">
        <v>6604</v>
      </c>
      <c r="F194" s="414">
        <v>6610</v>
      </c>
      <c r="G194" s="414">
        <f>C194+E194</f>
        <v>10257</v>
      </c>
      <c r="H194" s="414">
        <f>D194+F194</f>
        <v>10265</v>
      </c>
      <c r="I194" s="270"/>
    </row>
    <row r="195" spans="1:9" s="271" customFormat="1">
      <c r="A195" s="255" t="s">
        <v>3824</v>
      </c>
      <c r="B195" s="255"/>
      <c r="C195" s="414">
        <f t="shared" ref="C195:H195" si="6">SUM(C197:C262)</f>
        <v>6251</v>
      </c>
      <c r="D195" s="414">
        <f t="shared" si="6"/>
        <v>6264</v>
      </c>
      <c r="E195" s="414">
        <f t="shared" si="6"/>
        <v>14141</v>
      </c>
      <c r="F195" s="414">
        <f t="shared" si="6"/>
        <v>14186</v>
      </c>
      <c r="G195" s="414">
        <f t="shared" si="6"/>
        <v>20392</v>
      </c>
      <c r="H195" s="414">
        <f t="shared" si="6"/>
        <v>20450</v>
      </c>
      <c r="I195" s="270"/>
    </row>
    <row r="196" spans="1:9" s="271" customFormat="1">
      <c r="A196" s="255"/>
      <c r="B196" s="255"/>
      <c r="C196" s="246"/>
      <c r="D196" s="246"/>
      <c r="E196" s="255"/>
      <c r="F196" s="255"/>
      <c r="G196" s="255"/>
      <c r="H196" s="255"/>
      <c r="I196" s="270"/>
    </row>
    <row r="197" spans="1:9" s="271" customFormat="1" ht="22.5">
      <c r="A197" s="650" t="s">
        <v>647</v>
      </c>
      <c r="B197" s="651" t="s">
        <v>648</v>
      </c>
      <c r="C197" s="246">
        <v>674</v>
      </c>
      <c r="D197" s="246">
        <v>675</v>
      </c>
      <c r="E197" s="255">
        <v>5918</v>
      </c>
      <c r="F197" s="255">
        <v>5920</v>
      </c>
      <c r="G197" s="190">
        <f t="shared" ref="G197:G260" si="7">C197+E197</f>
        <v>6592</v>
      </c>
      <c r="H197" s="190">
        <f t="shared" ref="H197:H260" si="8">D197+F197</f>
        <v>6595</v>
      </c>
      <c r="I197" s="270"/>
    </row>
    <row r="198" spans="1:9" s="271" customFormat="1" ht="22.5">
      <c r="A198" s="650" t="s">
        <v>649</v>
      </c>
      <c r="B198" s="651" t="s">
        <v>650</v>
      </c>
      <c r="C198" s="246">
        <v>3653</v>
      </c>
      <c r="D198" s="246">
        <v>3654</v>
      </c>
      <c r="E198" s="255">
        <v>6604</v>
      </c>
      <c r="F198" s="255">
        <v>6610</v>
      </c>
      <c r="G198" s="190">
        <f t="shared" si="7"/>
        <v>10257</v>
      </c>
      <c r="H198" s="190">
        <f t="shared" si="8"/>
        <v>10264</v>
      </c>
      <c r="I198" s="270"/>
    </row>
    <row r="199" spans="1:9" s="271" customFormat="1" ht="22.5">
      <c r="A199" s="650" t="s">
        <v>3830</v>
      </c>
      <c r="B199" s="651" t="s">
        <v>651</v>
      </c>
      <c r="C199" s="246"/>
      <c r="D199" s="246"/>
      <c r="E199" s="255">
        <v>77</v>
      </c>
      <c r="F199" s="255">
        <v>78</v>
      </c>
      <c r="G199" s="190">
        <f t="shared" si="7"/>
        <v>77</v>
      </c>
      <c r="H199" s="190">
        <f t="shared" si="8"/>
        <v>78</v>
      </c>
      <c r="I199" s="270"/>
    </row>
    <row r="200" spans="1:9" s="271" customFormat="1" ht="22.5">
      <c r="A200" s="650" t="s">
        <v>652</v>
      </c>
      <c r="B200" s="651" t="s">
        <v>653</v>
      </c>
      <c r="C200" s="246"/>
      <c r="D200" s="246"/>
      <c r="E200" s="255"/>
      <c r="F200" s="255"/>
      <c r="G200" s="190">
        <f t="shared" si="7"/>
        <v>0</v>
      </c>
      <c r="H200" s="190">
        <f t="shared" si="8"/>
        <v>0</v>
      </c>
      <c r="I200" s="270"/>
    </row>
    <row r="201" spans="1:9" s="271" customFormat="1" ht="22.5">
      <c r="A201" s="650" t="s">
        <v>654</v>
      </c>
      <c r="B201" s="651" t="s">
        <v>655</v>
      </c>
      <c r="C201" s="246"/>
      <c r="D201" s="246"/>
      <c r="E201" s="255"/>
      <c r="F201" s="255"/>
      <c r="G201" s="190">
        <f t="shared" si="7"/>
        <v>0</v>
      </c>
      <c r="H201" s="190">
        <f t="shared" si="8"/>
        <v>0</v>
      </c>
      <c r="I201" s="270"/>
    </row>
    <row r="202" spans="1:9" s="271" customFormat="1" ht="22.5">
      <c r="A202" s="650" t="s">
        <v>656</v>
      </c>
      <c r="B202" s="651" t="s">
        <v>657</v>
      </c>
      <c r="C202" s="246"/>
      <c r="D202" s="246"/>
      <c r="E202" s="255">
        <v>21</v>
      </c>
      <c r="F202" s="255">
        <v>23</v>
      </c>
      <c r="G202" s="190">
        <f t="shared" si="7"/>
        <v>21</v>
      </c>
      <c r="H202" s="190">
        <f t="shared" si="8"/>
        <v>23</v>
      </c>
      <c r="I202" s="270"/>
    </row>
    <row r="203" spans="1:9" s="271" customFormat="1" ht="22.5">
      <c r="A203" s="650" t="s">
        <v>658</v>
      </c>
      <c r="B203" s="651" t="s">
        <v>659</v>
      </c>
      <c r="C203" s="246"/>
      <c r="D203" s="246"/>
      <c r="E203" s="255"/>
      <c r="F203" s="255"/>
      <c r="G203" s="190">
        <f t="shared" si="7"/>
        <v>0</v>
      </c>
      <c r="H203" s="190">
        <f t="shared" si="8"/>
        <v>0</v>
      </c>
      <c r="I203" s="270"/>
    </row>
    <row r="204" spans="1:9" s="271" customFormat="1" ht="22.5">
      <c r="A204" s="650" t="s">
        <v>660</v>
      </c>
      <c r="B204" s="651" t="s">
        <v>661</v>
      </c>
      <c r="C204" s="246">
        <v>1</v>
      </c>
      <c r="D204" s="246">
        <v>1</v>
      </c>
      <c r="E204" s="255">
        <v>81</v>
      </c>
      <c r="F204" s="255">
        <v>82</v>
      </c>
      <c r="G204" s="190">
        <f t="shared" si="7"/>
        <v>82</v>
      </c>
      <c r="H204" s="190">
        <f t="shared" si="8"/>
        <v>83</v>
      </c>
      <c r="I204" s="270"/>
    </row>
    <row r="205" spans="1:9" s="271" customFormat="1" ht="22.5">
      <c r="A205" s="650" t="s">
        <v>3834</v>
      </c>
      <c r="B205" s="651" t="s">
        <v>662</v>
      </c>
      <c r="C205" s="246">
        <v>322</v>
      </c>
      <c r="D205" s="246">
        <v>323</v>
      </c>
      <c r="E205" s="255">
        <v>148</v>
      </c>
      <c r="F205" s="255">
        <v>149</v>
      </c>
      <c r="G205" s="190">
        <f t="shared" si="7"/>
        <v>470</v>
      </c>
      <c r="H205" s="190">
        <f t="shared" si="8"/>
        <v>472</v>
      </c>
      <c r="I205" s="270"/>
    </row>
    <row r="206" spans="1:9" s="271" customFormat="1" ht="22.5">
      <c r="A206" s="650" t="s">
        <v>3832</v>
      </c>
      <c r="B206" s="651" t="s">
        <v>663</v>
      </c>
      <c r="C206" s="246">
        <v>17</v>
      </c>
      <c r="D206" s="246">
        <v>18</v>
      </c>
      <c r="E206" s="255">
        <v>6</v>
      </c>
      <c r="F206" s="255">
        <v>7</v>
      </c>
      <c r="G206" s="190">
        <f t="shared" si="7"/>
        <v>23</v>
      </c>
      <c r="H206" s="190">
        <f t="shared" si="8"/>
        <v>25</v>
      </c>
      <c r="I206" s="270"/>
    </row>
    <row r="207" spans="1:9" s="271" customFormat="1" ht="22.5">
      <c r="A207" s="650" t="s">
        <v>664</v>
      </c>
      <c r="B207" s="651" t="s">
        <v>665</v>
      </c>
      <c r="C207" s="246"/>
      <c r="D207" s="246"/>
      <c r="E207" s="255">
        <v>21</v>
      </c>
      <c r="F207" s="255">
        <v>22</v>
      </c>
      <c r="G207" s="190">
        <f t="shared" si="7"/>
        <v>21</v>
      </c>
      <c r="H207" s="190">
        <f t="shared" si="8"/>
        <v>22</v>
      </c>
      <c r="I207" s="270"/>
    </row>
    <row r="208" spans="1:9" s="271" customFormat="1" ht="22.5">
      <c r="A208" s="650" t="s">
        <v>666</v>
      </c>
      <c r="B208" s="651" t="s">
        <v>667</v>
      </c>
      <c r="C208" s="246"/>
      <c r="D208" s="246"/>
      <c r="E208" s="255">
        <v>21</v>
      </c>
      <c r="F208" s="255">
        <v>22</v>
      </c>
      <c r="G208" s="190">
        <f t="shared" si="7"/>
        <v>21</v>
      </c>
      <c r="H208" s="190">
        <f t="shared" si="8"/>
        <v>22</v>
      </c>
      <c r="I208" s="270"/>
    </row>
    <row r="209" spans="1:9" s="271" customFormat="1" ht="22.5">
      <c r="A209" s="650" t="s">
        <v>668</v>
      </c>
      <c r="B209" s="651" t="s">
        <v>669</v>
      </c>
      <c r="C209" s="246">
        <v>37</v>
      </c>
      <c r="D209" s="246">
        <v>38</v>
      </c>
      <c r="E209" s="255">
        <v>34</v>
      </c>
      <c r="F209" s="255">
        <v>35</v>
      </c>
      <c r="G209" s="190">
        <f t="shared" si="7"/>
        <v>71</v>
      </c>
      <c r="H209" s="190">
        <f t="shared" si="8"/>
        <v>73</v>
      </c>
      <c r="I209" s="270"/>
    </row>
    <row r="210" spans="1:9" s="271" customFormat="1" ht="22.5">
      <c r="A210" s="650" t="s">
        <v>670</v>
      </c>
      <c r="B210" s="651" t="s">
        <v>671</v>
      </c>
      <c r="C210" s="246">
        <v>2</v>
      </c>
      <c r="D210" s="246">
        <v>3</v>
      </c>
      <c r="E210" s="255">
        <v>9</v>
      </c>
      <c r="F210" s="255">
        <v>10</v>
      </c>
      <c r="G210" s="190">
        <f t="shared" si="7"/>
        <v>11</v>
      </c>
      <c r="H210" s="190">
        <f t="shared" si="8"/>
        <v>13</v>
      </c>
      <c r="I210" s="270"/>
    </row>
    <row r="211" spans="1:9" s="271" customFormat="1" ht="22.5">
      <c r="A211" s="650" t="s">
        <v>672</v>
      </c>
      <c r="B211" s="651" t="s">
        <v>673</v>
      </c>
      <c r="C211" s="246"/>
      <c r="D211" s="246"/>
      <c r="E211" s="255">
        <v>3</v>
      </c>
      <c r="F211" s="255">
        <v>5</v>
      </c>
      <c r="G211" s="190">
        <f t="shared" si="7"/>
        <v>3</v>
      </c>
      <c r="H211" s="190">
        <f t="shared" si="8"/>
        <v>5</v>
      </c>
      <c r="I211" s="270"/>
    </row>
    <row r="212" spans="1:9" s="271" customFormat="1" ht="22.5">
      <c r="A212" s="650" t="s">
        <v>674</v>
      </c>
      <c r="B212" s="651" t="s">
        <v>675</v>
      </c>
      <c r="C212" s="246"/>
      <c r="D212" s="246"/>
      <c r="E212" s="255">
        <v>5</v>
      </c>
      <c r="F212" s="255">
        <v>6</v>
      </c>
      <c r="G212" s="190">
        <f t="shared" si="7"/>
        <v>5</v>
      </c>
      <c r="H212" s="190">
        <f t="shared" si="8"/>
        <v>6</v>
      </c>
      <c r="I212" s="270"/>
    </row>
    <row r="213" spans="1:9" s="271" customFormat="1" ht="22.5">
      <c r="A213" s="650" t="s">
        <v>676</v>
      </c>
      <c r="B213" s="651" t="s">
        <v>677</v>
      </c>
      <c r="C213" s="246"/>
      <c r="D213" s="246"/>
      <c r="E213" s="255"/>
      <c r="F213" s="255"/>
      <c r="G213" s="190">
        <f t="shared" si="7"/>
        <v>0</v>
      </c>
      <c r="H213" s="190">
        <f t="shared" si="8"/>
        <v>0</v>
      </c>
      <c r="I213" s="270"/>
    </row>
    <row r="214" spans="1:9" s="271" customFormat="1" ht="22.5">
      <c r="A214" s="650" t="s">
        <v>678</v>
      </c>
      <c r="B214" s="651" t="s">
        <v>679</v>
      </c>
      <c r="C214" s="246"/>
      <c r="D214" s="246"/>
      <c r="E214" s="255">
        <v>14</v>
      </c>
      <c r="F214" s="255">
        <v>15</v>
      </c>
      <c r="G214" s="190">
        <f t="shared" si="7"/>
        <v>14</v>
      </c>
      <c r="H214" s="190">
        <f t="shared" si="8"/>
        <v>15</v>
      </c>
      <c r="I214" s="270"/>
    </row>
    <row r="215" spans="1:9" s="271" customFormat="1" ht="22.5">
      <c r="A215" s="650" t="s">
        <v>680</v>
      </c>
      <c r="B215" s="651" t="s">
        <v>681</v>
      </c>
      <c r="C215" s="246"/>
      <c r="D215" s="246"/>
      <c r="E215" s="255">
        <v>1</v>
      </c>
      <c r="F215" s="255">
        <v>2</v>
      </c>
      <c r="G215" s="190">
        <f t="shared" si="7"/>
        <v>1</v>
      </c>
      <c r="H215" s="190">
        <f t="shared" si="8"/>
        <v>2</v>
      </c>
      <c r="I215" s="270"/>
    </row>
    <row r="216" spans="1:9" s="271" customFormat="1" ht="22.5">
      <c r="A216" s="650" t="s">
        <v>682</v>
      </c>
      <c r="B216" s="651" t="s">
        <v>683</v>
      </c>
      <c r="C216" s="246"/>
      <c r="D216" s="246"/>
      <c r="E216" s="255">
        <v>45</v>
      </c>
      <c r="F216" s="255">
        <v>46</v>
      </c>
      <c r="G216" s="190">
        <f t="shared" si="7"/>
        <v>45</v>
      </c>
      <c r="H216" s="190">
        <f t="shared" si="8"/>
        <v>46</v>
      </c>
      <c r="I216" s="270"/>
    </row>
    <row r="217" spans="1:9" s="271" customFormat="1" ht="22.5">
      <c r="A217" s="650" t="s">
        <v>684</v>
      </c>
      <c r="B217" s="651" t="s">
        <v>685</v>
      </c>
      <c r="C217" s="246"/>
      <c r="D217" s="246"/>
      <c r="E217" s="255">
        <v>6</v>
      </c>
      <c r="F217" s="255">
        <v>7</v>
      </c>
      <c r="G217" s="190">
        <f t="shared" si="7"/>
        <v>6</v>
      </c>
      <c r="H217" s="190">
        <f t="shared" si="8"/>
        <v>7</v>
      </c>
      <c r="I217" s="270"/>
    </row>
    <row r="218" spans="1:9" s="271" customFormat="1" ht="22.5">
      <c r="A218" s="650" t="s">
        <v>686</v>
      </c>
      <c r="B218" s="651" t="s">
        <v>687</v>
      </c>
      <c r="C218" s="246"/>
      <c r="D218" s="246"/>
      <c r="E218" s="255">
        <v>56</v>
      </c>
      <c r="F218" s="255">
        <v>56</v>
      </c>
      <c r="G218" s="190">
        <f t="shared" si="7"/>
        <v>56</v>
      </c>
      <c r="H218" s="190">
        <f t="shared" si="8"/>
        <v>56</v>
      </c>
      <c r="I218" s="270"/>
    </row>
    <row r="219" spans="1:9" s="271" customFormat="1" ht="22.5">
      <c r="A219" s="650" t="s">
        <v>2296</v>
      </c>
      <c r="B219" s="651" t="s">
        <v>2297</v>
      </c>
      <c r="C219" s="246"/>
      <c r="D219" s="246"/>
      <c r="E219" s="255">
        <v>1</v>
      </c>
      <c r="F219" s="255">
        <v>1</v>
      </c>
      <c r="G219" s="190">
        <f t="shared" si="7"/>
        <v>1</v>
      </c>
      <c r="H219" s="190">
        <f t="shared" si="8"/>
        <v>1</v>
      </c>
      <c r="I219" s="270"/>
    </row>
    <row r="220" spans="1:9" s="271" customFormat="1" ht="22.5">
      <c r="A220" s="650" t="s">
        <v>2298</v>
      </c>
      <c r="B220" s="651" t="s">
        <v>2299</v>
      </c>
      <c r="C220" s="246"/>
      <c r="D220" s="246"/>
      <c r="E220" s="255">
        <v>2</v>
      </c>
      <c r="F220" s="255">
        <v>2</v>
      </c>
      <c r="G220" s="190">
        <f t="shared" si="7"/>
        <v>2</v>
      </c>
      <c r="H220" s="190">
        <f t="shared" si="8"/>
        <v>2</v>
      </c>
      <c r="I220" s="270"/>
    </row>
    <row r="221" spans="1:9" s="271" customFormat="1" ht="22.5">
      <c r="A221" s="650" t="s">
        <v>3828</v>
      </c>
      <c r="B221" s="651" t="s">
        <v>2300</v>
      </c>
      <c r="C221" s="246"/>
      <c r="D221" s="246"/>
      <c r="E221" s="255"/>
      <c r="F221" s="255"/>
      <c r="G221" s="190">
        <f t="shared" si="7"/>
        <v>0</v>
      </c>
      <c r="H221" s="190">
        <f t="shared" si="8"/>
        <v>0</v>
      </c>
      <c r="I221" s="270"/>
    </row>
    <row r="222" spans="1:9" s="271" customFormat="1" ht="22.5">
      <c r="A222" s="650" t="s">
        <v>2301</v>
      </c>
      <c r="B222" s="651" t="s">
        <v>2302</v>
      </c>
      <c r="C222" s="246"/>
      <c r="D222" s="246"/>
      <c r="E222" s="255">
        <v>22</v>
      </c>
      <c r="F222" s="255">
        <v>22</v>
      </c>
      <c r="G222" s="190">
        <f t="shared" si="7"/>
        <v>22</v>
      </c>
      <c r="H222" s="190">
        <f t="shared" si="8"/>
        <v>22</v>
      </c>
      <c r="I222" s="270"/>
    </row>
    <row r="223" spans="1:9" s="271" customFormat="1" ht="22.5">
      <c r="A223" s="650" t="s">
        <v>2303</v>
      </c>
      <c r="B223" s="651" t="s">
        <v>2304</v>
      </c>
      <c r="C223" s="246"/>
      <c r="D223" s="246"/>
      <c r="E223" s="255">
        <v>7</v>
      </c>
      <c r="F223" s="255">
        <v>8</v>
      </c>
      <c r="G223" s="190">
        <f t="shared" si="7"/>
        <v>7</v>
      </c>
      <c r="H223" s="190">
        <f t="shared" si="8"/>
        <v>8</v>
      </c>
      <c r="I223" s="270"/>
    </row>
    <row r="224" spans="1:9" s="271" customFormat="1" ht="22.5">
      <c r="A224" s="650" t="s">
        <v>2305</v>
      </c>
      <c r="B224" s="651" t="s">
        <v>2306</v>
      </c>
      <c r="C224" s="246"/>
      <c r="D224" s="246"/>
      <c r="E224" s="255">
        <v>3</v>
      </c>
      <c r="F224" s="255">
        <v>4</v>
      </c>
      <c r="G224" s="190">
        <f t="shared" si="7"/>
        <v>3</v>
      </c>
      <c r="H224" s="190">
        <f t="shared" si="8"/>
        <v>4</v>
      </c>
      <c r="I224" s="270"/>
    </row>
    <row r="225" spans="1:9" s="271" customFormat="1" ht="22.5">
      <c r="A225" s="650" t="s">
        <v>2307</v>
      </c>
      <c r="B225" s="651" t="s">
        <v>2308</v>
      </c>
      <c r="C225" s="246"/>
      <c r="D225" s="246"/>
      <c r="E225" s="255"/>
      <c r="F225" s="255"/>
      <c r="G225" s="190">
        <f t="shared" si="7"/>
        <v>0</v>
      </c>
      <c r="H225" s="190">
        <f t="shared" si="8"/>
        <v>0</v>
      </c>
      <c r="I225" s="270"/>
    </row>
    <row r="226" spans="1:9" s="271" customFormat="1" ht="22.5">
      <c r="A226" s="650" t="s">
        <v>2309</v>
      </c>
      <c r="B226" s="651" t="s">
        <v>2310</v>
      </c>
      <c r="C226" s="246"/>
      <c r="D226" s="246"/>
      <c r="E226" s="255">
        <v>1</v>
      </c>
      <c r="F226" s="255">
        <v>2</v>
      </c>
      <c r="G226" s="190">
        <f t="shared" si="7"/>
        <v>1</v>
      </c>
      <c r="H226" s="190">
        <f t="shared" si="8"/>
        <v>2</v>
      </c>
      <c r="I226" s="270"/>
    </row>
    <row r="227" spans="1:9" s="271" customFormat="1" ht="22.5">
      <c r="A227" s="650" t="s">
        <v>2311</v>
      </c>
      <c r="B227" s="651" t="s">
        <v>2312</v>
      </c>
      <c r="C227" s="246"/>
      <c r="D227" s="246"/>
      <c r="E227" s="255">
        <v>2</v>
      </c>
      <c r="F227" s="255">
        <v>2</v>
      </c>
      <c r="G227" s="190">
        <f t="shared" si="7"/>
        <v>2</v>
      </c>
      <c r="H227" s="190">
        <f t="shared" si="8"/>
        <v>2</v>
      </c>
      <c r="I227" s="270"/>
    </row>
    <row r="228" spans="1:9" s="271" customFormat="1" ht="22.5">
      <c r="A228" s="650" t="s">
        <v>2313</v>
      </c>
      <c r="B228" s="651" t="s">
        <v>2314</v>
      </c>
      <c r="C228" s="246"/>
      <c r="D228" s="246"/>
      <c r="E228" s="255">
        <v>2</v>
      </c>
      <c r="F228" s="255">
        <v>2</v>
      </c>
      <c r="G228" s="190">
        <f t="shared" si="7"/>
        <v>2</v>
      </c>
      <c r="H228" s="190">
        <f t="shared" si="8"/>
        <v>2</v>
      </c>
      <c r="I228" s="270"/>
    </row>
    <row r="229" spans="1:9" s="271" customFormat="1" ht="22.5">
      <c r="A229" s="650" t="s">
        <v>2315</v>
      </c>
      <c r="B229" s="651" t="s">
        <v>2316</v>
      </c>
      <c r="C229" s="246"/>
      <c r="D229" s="246"/>
      <c r="E229" s="255">
        <v>9</v>
      </c>
      <c r="F229" s="255">
        <v>10</v>
      </c>
      <c r="G229" s="190">
        <f t="shared" si="7"/>
        <v>9</v>
      </c>
      <c r="H229" s="190">
        <f t="shared" si="8"/>
        <v>10</v>
      </c>
      <c r="I229" s="270"/>
    </row>
    <row r="230" spans="1:9" s="271" customFormat="1" ht="22.5">
      <c r="A230" s="650" t="s">
        <v>2317</v>
      </c>
      <c r="B230" s="651" t="s">
        <v>2318</v>
      </c>
      <c r="C230" s="246"/>
      <c r="D230" s="246"/>
      <c r="E230" s="255">
        <v>4</v>
      </c>
      <c r="F230" s="255">
        <v>4</v>
      </c>
      <c r="G230" s="190">
        <f t="shared" si="7"/>
        <v>4</v>
      </c>
      <c r="H230" s="190">
        <f t="shared" si="8"/>
        <v>4</v>
      </c>
      <c r="I230" s="270"/>
    </row>
    <row r="231" spans="1:9" s="271" customFormat="1" ht="22.5">
      <c r="A231" s="650" t="s">
        <v>2319</v>
      </c>
      <c r="B231" s="651" t="s">
        <v>2320</v>
      </c>
      <c r="C231" s="246"/>
      <c r="D231" s="246"/>
      <c r="E231" s="255"/>
      <c r="F231" s="255"/>
      <c r="G231" s="190">
        <f t="shared" si="7"/>
        <v>0</v>
      </c>
      <c r="H231" s="190">
        <f t="shared" si="8"/>
        <v>0</v>
      </c>
      <c r="I231" s="270"/>
    </row>
    <row r="232" spans="1:9" s="271" customFormat="1" ht="22.5">
      <c r="A232" s="650" t="s">
        <v>2321</v>
      </c>
      <c r="B232" s="651" t="s">
        <v>2322</v>
      </c>
      <c r="C232" s="246">
        <v>1</v>
      </c>
      <c r="D232" s="246">
        <v>2</v>
      </c>
      <c r="E232" s="255">
        <v>150</v>
      </c>
      <c r="F232" s="255">
        <v>151</v>
      </c>
      <c r="G232" s="190">
        <f t="shared" si="7"/>
        <v>151</v>
      </c>
      <c r="H232" s="190">
        <f t="shared" si="8"/>
        <v>153</v>
      </c>
      <c r="I232" s="270"/>
    </row>
    <row r="233" spans="1:9" s="271" customFormat="1" ht="22.5">
      <c r="A233" s="650" t="s">
        <v>2323</v>
      </c>
      <c r="B233" s="651" t="s">
        <v>2324</v>
      </c>
      <c r="C233" s="246">
        <v>2</v>
      </c>
      <c r="D233" s="246">
        <v>3</v>
      </c>
      <c r="E233" s="255">
        <v>265</v>
      </c>
      <c r="F233" s="255">
        <v>266</v>
      </c>
      <c r="G233" s="190">
        <f t="shared" si="7"/>
        <v>267</v>
      </c>
      <c r="H233" s="190">
        <f t="shared" si="8"/>
        <v>269</v>
      </c>
      <c r="I233" s="270"/>
    </row>
    <row r="234" spans="1:9" s="271" customFormat="1" ht="22.5">
      <c r="A234" s="650" t="s">
        <v>3418</v>
      </c>
      <c r="B234" s="651" t="s">
        <v>2325</v>
      </c>
      <c r="C234" s="246"/>
      <c r="D234" s="246"/>
      <c r="E234" s="255">
        <v>17</v>
      </c>
      <c r="F234" s="255">
        <v>18</v>
      </c>
      <c r="G234" s="190">
        <f t="shared" si="7"/>
        <v>17</v>
      </c>
      <c r="H234" s="190">
        <f t="shared" si="8"/>
        <v>18</v>
      </c>
      <c r="I234" s="270"/>
    </row>
    <row r="235" spans="1:9" s="271" customFormat="1" ht="22.5">
      <c r="A235" s="650" t="s">
        <v>2326</v>
      </c>
      <c r="B235" s="651" t="s">
        <v>2327</v>
      </c>
      <c r="C235" s="246">
        <v>3</v>
      </c>
      <c r="D235" s="246">
        <v>4</v>
      </c>
      <c r="E235" s="255">
        <v>258</v>
      </c>
      <c r="F235" s="255">
        <v>259</v>
      </c>
      <c r="G235" s="190">
        <f t="shared" si="7"/>
        <v>261</v>
      </c>
      <c r="H235" s="190">
        <f t="shared" si="8"/>
        <v>263</v>
      </c>
      <c r="I235" s="270"/>
    </row>
    <row r="236" spans="1:9" s="271" customFormat="1" ht="22.5">
      <c r="A236" s="650" t="s">
        <v>2328</v>
      </c>
      <c r="B236" s="651" t="s">
        <v>2329</v>
      </c>
      <c r="C236" s="246"/>
      <c r="D236" s="246"/>
      <c r="E236" s="255">
        <v>3</v>
      </c>
      <c r="F236" s="255">
        <v>3</v>
      </c>
      <c r="G236" s="190">
        <f t="shared" si="7"/>
        <v>3</v>
      </c>
      <c r="H236" s="190">
        <f t="shared" si="8"/>
        <v>3</v>
      </c>
      <c r="I236" s="270"/>
    </row>
    <row r="237" spans="1:9" s="271" customFormat="1" ht="22.5">
      <c r="A237" s="650" t="s">
        <v>2330</v>
      </c>
      <c r="B237" s="651" t="s">
        <v>2331</v>
      </c>
      <c r="C237" s="246"/>
      <c r="D237" s="246"/>
      <c r="E237" s="255">
        <v>2</v>
      </c>
      <c r="F237" s="255">
        <v>3</v>
      </c>
      <c r="G237" s="190">
        <f t="shared" si="7"/>
        <v>2</v>
      </c>
      <c r="H237" s="190">
        <f t="shared" si="8"/>
        <v>3</v>
      </c>
      <c r="I237" s="270"/>
    </row>
    <row r="238" spans="1:9" s="271" customFormat="1" ht="22.5">
      <c r="A238" s="650" t="s">
        <v>2332</v>
      </c>
      <c r="B238" s="651" t="s">
        <v>2333</v>
      </c>
      <c r="C238" s="246">
        <v>1</v>
      </c>
      <c r="D238" s="246">
        <v>1</v>
      </c>
      <c r="E238" s="255">
        <v>2</v>
      </c>
      <c r="F238" s="255">
        <v>2</v>
      </c>
      <c r="G238" s="190">
        <f t="shared" si="7"/>
        <v>3</v>
      </c>
      <c r="H238" s="190">
        <f t="shared" si="8"/>
        <v>3</v>
      </c>
      <c r="I238" s="270"/>
    </row>
    <row r="239" spans="1:9" s="271" customFormat="1" ht="22.5">
      <c r="A239" s="650" t="s">
        <v>2334</v>
      </c>
      <c r="B239" s="651" t="s">
        <v>2335</v>
      </c>
      <c r="C239" s="246"/>
      <c r="D239" s="246"/>
      <c r="E239" s="255">
        <v>3</v>
      </c>
      <c r="F239" s="255">
        <v>4</v>
      </c>
      <c r="G239" s="190">
        <f t="shared" si="7"/>
        <v>3</v>
      </c>
      <c r="H239" s="190">
        <f t="shared" si="8"/>
        <v>4</v>
      </c>
      <c r="I239" s="270"/>
    </row>
    <row r="240" spans="1:9" s="271" customFormat="1" ht="22.5">
      <c r="A240" s="650" t="s">
        <v>2336</v>
      </c>
      <c r="B240" s="651" t="s">
        <v>2337</v>
      </c>
      <c r="C240" s="246"/>
      <c r="D240" s="246"/>
      <c r="E240" s="255"/>
      <c r="F240" s="255"/>
      <c r="G240" s="190">
        <f t="shared" si="7"/>
        <v>0</v>
      </c>
      <c r="H240" s="190">
        <f t="shared" si="8"/>
        <v>0</v>
      </c>
      <c r="I240" s="270"/>
    </row>
    <row r="241" spans="1:9" s="271" customFormat="1" ht="22.5">
      <c r="A241" s="650" t="s">
        <v>2338</v>
      </c>
      <c r="B241" s="651" t="s">
        <v>2339</v>
      </c>
      <c r="C241" s="246"/>
      <c r="D241" s="246"/>
      <c r="E241" s="255">
        <v>53</v>
      </c>
      <c r="F241" s="255">
        <v>54</v>
      </c>
      <c r="G241" s="190">
        <f t="shared" si="7"/>
        <v>53</v>
      </c>
      <c r="H241" s="190">
        <f t="shared" si="8"/>
        <v>54</v>
      </c>
      <c r="I241" s="270"/>
    </row>
    <row r="242" spans="1:9" s="271" customFormat="1" ht="22.5">
      <c r="A242" s="650" t="s">
        <v>2340</v>
      </c>
      <c r="B242" s="651" t="s">
        <v>2341</v>
      </c>
      <c r="C242" s="246"/>
      <c r="D242" s="246"/>
      <c r="E242" s="255">
        <v>28</v>
      </c>
      <c r="F242" s="255">
        <v>29</v>
      </c>
      <c r="G242" s="190">
        <f t="shared" si="7"/>
        <v>28</v>
      </c>
      <c r="H242" s="190">
        <f t="shared" si="8"/>
        <v>29</v>
      </c>
      <c r="I242" s="270"/>
    </row>
    <row r="243" spans="1:9" s="271" customFormat="1" ht="22.5">
      <c r="A243" s="650" t="s">
        <v>2342</v>
      </c>
      <c r="B243" s="651" t="s">
        <v>2343</v>
      </c>
      <c r="C243" s="246">
        <v>3</v>
      </c>
      <c r="D243" s="246">
        <v>3</v>
      </c>
      <c r="E243" s="255">
        <v>1</v>
      </c>
      <c r="F243" s="255">
        <v>1</v>
      </c>
      <c r="G243" s="190">
        <f t="shared" si="7"/>
        <v>4</v>
      </c>
      <c r="H243" s="190">
        <f t="shared" si="8"/>
        <v>4</v>
      </c>
      <c r="I243" s="270"/>
    </row>
    <row r="244" spans="1:9" s="271" customFormat="1" ht="22.5">
      <c r="A244" s="650" t="s">
        <v>2344</v>
      </c>
      <c r="B244" s="651" t="s">
        <v>2345</v>
      </c>
      <c r="C244" s="246"/>
      <c r="D244" s="246"/>
      <c r="E244" s="255">
        <v>1</v>
      </c>
      <c r="F244" s="255">
        <v>2</v>
      </c>
      <c r="G244" s="190">
        <f t="shared" si="7"/>
        <v>1</v>
      </c>
      <c r="H244" s="190">
        <f t="shared" si="8"/>
        <v>2</v>
      </c>
      <c r="I244" s="270"/>
    </row>
    <row r="245" spans="1:9" s="271" customFormat="1" ht="22.5">
      <c r="A245" s="650" t="s">
        <v>2346</v>
      </c>
      <c r="B245" s="651" t="s">
        <v>2347</v>
      </c>
      <c r="C245" s="246"/>
      <c r="D245" s="246"/>
      <c r="E245" s="255">
        <v>10</v>
      </c>
      <c r="F245" s="255">
        <v>11</v>
      </c>
      <c r="G245" s="190">
        <f t="shared" si="7"/>
        <v>10</v>
      </c>
      <c r="H245" s="190">
        <f t="shared" si="8"/>
        <v>11</v>
      </c>
      <c r="I245" s="270"/>
    </row>
    <row r="246" spans="1:9" s="271" customFormat="1" ht="22.5">
      <c r="A246" s="650" t="s">
        <v>2348</v>
      </c>
      <c r="B246" s="651" t="s">
        <v>2349</v>
      </c>
      <c r="C246" s="246"/>
      <c r="D246" s="246"/>
      <c r="E246" s="255">
        <v>10</v>
      </c>
      <c r="F246" s="255">
        <v>11</v>
      </c>
      <c r="G246" s="190">
        <f t="shared" si="7"/>
        <v>10</v>
      </c>
      <c r="H246" s="190">
        <f t="shared" si="8"/>
        <v>11</v>
      </c>
      <c r="I246" s="270"/>
    </row>
    <row r="247" spans="1:9" s="271" customFormat="1" ht="22.5">
      <c r="A247" s="650" t="s">
        <v>2350</v>
      </c>
      <c r="B247" s="651" t="s">
        <v>2351</v>
      </c>
      <c r="C247" s="246"/>
      <c r="D247" s="246"/>
      <c r="E247" s="255">
        <v>13</v>
      </c>
      <c r="F247" s="255">
        <v>14</v>
      </c>
      <c r="G247" s="190">
        <f t="shared" si="7"/>
        <v>13</v>
      </c>
      <c r="H247" s="190">
        <f t="shared" si="8"/>
        <v>14</v>
      </c>
      <c r="I247" s="270"/>
    </row>
    <row r="248" spans="1:9" s="271" customFormat="1" ht="22.5">
      <c r="A248" s="650" t="s">
        <v>2352</v>
      </c>
      <c r="B248" s="651" t="s">
        <v>2353</v>
      </c>
      <c r="C248" s="246"/>
      <c r="D248" s="246"/>
      <c r="E248" s="255">
        <v>11</v>
      </c>
      <c r="F248" s="255">
        <v>12</v>
      </c>
      <c r="G248" s="190">
        <f t="shared" si="7"/>
        <v>11</v>
      </c>
      <c r="H248" s="190">
        <f t="shared" si="8"/>
        <v>12</v>
      </c>
      <c r="I248" s="270"/>
    </row>
    <row r="249" spans="1:9" s="271" customFormat="1" ht="22.5">
      <c r="A249" s="650" t="s">
        <v>2354</v>
      </c>
      <c r="B249" s="651" t="s">
        <v>2355</v>
      </c>
      <c r="C249" s="246"/>
      <c r="D249" s="246"/>
      <c r="E249" s="255">
        <v>15</v>
      </c>
      <c r="F249" s="255">
        <v>15</v>
      </c>
      <c r="G249" s="190">
        <f t="shared" si="7"/>
        <v>15</v>
      </c>
      <c r="H249" s="190">
        <f t="shared" si="8"/>
        <v>15</v>
      </c>
      <c r="I249" s="270"/>
    </row>
    <row r="250" spans="1:9" s="271" customFormat="1" ht="22.5">
      <c r="A250" s="650" t="s">
        <v>2356</v>
      </c>
      <c r="B250" s="651" t="s">
        <v>2357</v>
      </c>
      <c r="C250" s="246"/>
      <c r="D250" s="246"/>
      <c r="E250" s="255">
        <v>3</v>
      </c>
      <c r="F250" s="255">
        <v>3</v>
      </c>
      <c r="G250" s="190">
        <f t="shared" si="7"/>
        <v>3</v>
      </c>
      <c r="H250" s="190">
        <f t="shared" si="8"/>
        <v>3</v>
      </c>
      <c r="I250" s="270"/>
    </row>
    <row r="251" spans="1:9" s="271" customFormat="1" ht="22.5">
      <c r="A251" s="650" t="s">
        <v>2358</v>
      </c>
      <c r="B251" s="651" t="s">
        <v>2359</v>
      </c>
      <c r="C251" s="246"/>
      <c r="D251" s="246"/>
      <c r="E251" s="255">
        <v>4</v>
      </c>
      <c r="F251" s="255">
        <v>4</v>
      </c>
      <c r="G251" s="190">
        <f t="shared" si="7"/>
        <v>4</v>
      </c>
      <c r="H251" s="190">
        <f t="shared" si="8"/>
        <v>4</v>
      </c>
      <c r="I251" s="270"/>
    </row>
    <row r="252" spans="1:9" s="271" customFormat="1" ht="22.5">
      <c r="A252" s="650" t="s">
        <v>2360</v>
      </c>
      <c r="B252" s="651" t="s">
        <v>2361</v>
      </c>
      <c r="C252" s="246"/>
      <c r="D252" s="246"/>
      <c r="E252" s="255"/>
      <c r="F252" s="255"/>
      <c r="G252" s="190">
        <f t="shared" si="7"/>
        <v>0</v>
      </c>
      <c r="H252" s="190">
        <f t="shared" si="8"/>
        <v>0</v>
      </c>
      <c r="I252" s="270"/>
    </row>
    <row r="253" spans="1:9" s="271" customFormat="1" ht="22.5">
      <c r="A253" s="650" t="s">
        <v>2362</v>
      </c>
      <c r="B253" s="651" t="s">
        <v>2363</v>
      </c>
      <c r="C253" s="246"/>
      <c r="D253" s="246"/>
      <c r="E253" s="255">
        <v>2</v>
      </c>
      <c r="F253" s="255">
        <v>2</v>
      </c>
      <c r="G253" s="190">
        <f t="shared" si="7"/>
        <v>2</v>
      </c>
      <c r="H253" s="190">
        <f t="shared" si="8"/>
        <v>2</v>
      </c>
      <c r="I253" s="270"/>
    </row>
    <row r="254" spans="1:9" s="271" customFormat="1" ht="22.5">
      <c r="A254" s="650" t="s">
        <v>3412</v>
      </c>
      <c r="B254" s="651" t="s">
        <v>2364</v>
      </c>
      <c r="C254" s="246">
        <v>1328</v>
      </c>
      <c r="D254" s="246">
        <v>1329</v>
      </c>
      <c r="E254" s="255">
        <v>49</v>
      </c>
      <c r="F254" s="255">
        <v>50</v>
      </c>
      <c r="G254" s="190">
        <f t="shared" si="7"/>
        <v>1377</v>
      </c>
      <c r="H254" s="190">
        <f t="shared" si="8"/>
        <v>1379</v>
      </c>
      <c r="I254" s="270"/>
    </row>
    <row r="255" spans="1:9" s="271" customFormat="1" ht="22.5">
      <c r="A255" s="650" t="s">
        <v>2365</v>
      </c>
      <c r="B255" s="651" t="s">
        <v>2366</v>
      </c>
      <c r="C255" s="246">
        <v>187</v>
      </c>
      <c r="D255" s="246">
        <v>188</v>
      </c>
      <c r="E255" s="255">
        <v>91</v>
      </c>
      <c r="F255" s="255">
        <v>92</v>
      </c>
      <c r="G255" s="190">
        <f t="shared" si="7"/>
        <v>278</v>
      </c>
      <c r="H255" s="190">
        <f t="shared" si="8"/>
        <v>280</v>
      </c>
      <c r="I255" s="270"/>
    </row>
    <row r="256" spans="1:9" s="271" customFormat="1" ht="22.5">
      <c r="A256" s="650" t="s">
        <v>2367</v>
      </c>
      <c r="B256" s="651" t="s">
        <v>2368</v>
      </c>
      <c r="C256" s="246">
        <v>4</v>
      </c>
      <c r="D256" s="246">
        <v>5</v>
      </c>
      <c r="E256" s="255">
        <v>18</v>
      </c>
      <c r="F256" s="255">
        <v>19</v>
      </c>
      <c r="G256" s="190">
        <f t="shared" si="7"/>
        <v>22</v>
      </c>
      <c r="H256" s="190">
        <f t="shared" si="8"/>
        <v>24</v>
      </c>
      <c r="I256" s="270"/>
    </row>
    <row r="257" spans="1:9" s="271" customFormat="1" ht="22.5">
      <c r="A257" s="650" t="s">
        <v>2369</v>
      </c>
      <c r="B257" s="651" t="s">
        <v>2370</v>
      </c>
      <c r="C257" s="246"/>
      <c r="D257" s="246"/>
      <c r="E257" s="255">
        <v>3</v>
      </c>
      <c r="F257" s="255">
        <v>3</v>
      </c>
      <c r="G257" s="190">
        <f t="shared" si="7"/>
        <v>3</v>
      </c>
      <c r="H257" s="190">
        <f t="shared" si="8"/>
        <v>3</v>
      </c>
      <c r="I257" s="270"/>
    </row>
    <row r="258" spans="1:9" s="271" customFormat="1" ht="22.5">
      <c r="A258" s="650" t="s">
        <v>2371</v>
      </c>
      <c r="B258" s="651" t="s">
        <v>2372</v>
      </c>
      <c r="C258" s="246">
        <v>15</v>
      </c>
      <c r="D258" s="246">
        <v>16</v>
      </c>
      <c r="E258" s="255"/>
      <c r="F258" s="255"/>
      <c r="G258" s="190">
        <f t="shared" si="7"/>
        <v>15</v>
      </c>
      <c r="H258" s="190">
        <f t="shared" si="8"/>
        <v>16</v>
      </c>
      <c r="I258" s="270"/>
    </row>
    <row r="259" spans="1:9" s="271" customFormat="1" ht="22.5">
      <c r="A259" s="650" t="s">
        <v>2373</v>
      </c>
      <c r="B259" s="652" t="s">
        <v>2374</v>
      </c>
      <c r="C259" s="246">
        <v>1</v>
      </c>
      <c r="D259" s="246">
        <v>1</v>
      </c>
      <c r="E259" s="255"/>
      <c r="F259" s="255"/>
      <c r="G259" s="190">
        <f t="shared" si="7"/>
        <v>1</v>
      </c>
      <c r="H259" s="190">
        <f t="shared" si="8"/>
        <v>1</v>
      </c>
      <c r="I259" s="270"/>
    </row>
    <row r="260" spans="1:9" s="271" customFormat="1" ht="22.5">
      <c r="A260" s="650" t="s">
        <v>2375</v>
      </c>
      <c r="B260" s="651" t="s">
        <v>2376</v>
      </c>
      <c r="C260" s="246"/>
      <c r="D260" s="246"/>
      <c r="E260" s="255">
        <v>2</v>
      </c>
      <c r="F260" s="255">
        <v>2</v>
      </c>
      <c r="G260" s="190">
        <f t="shared" si="7"/>
        <v>2</v>
      </c>
      <c r="H260" s="190">
        <f t="shared" si="8"/>
        <v>2</v>
      </c>
      <c r="I260" s="270"/>
    </row>
    <row r="261" spans="1:9" s="271" customFormat="1" ht="22.5">
      <c r="A261" s="650" t="s">
        <v>2377</v>
      </c>
      <c r="B261" s="651" t="s">
        <v>2378</v>
      </c>
      <c r="C261" s="246"/>
      <c r="D261" s="246"/>
      <c r="E261" s="255">
        <v>2</v>
      </c>
      <c r="F261" s="255">
        <v>2</v>
      </c>
      <c r="G261" s="190">
        <f>C261+E261</f>
        <v>2</v>
      </c>
      <c r="H261" s="190">
        <f>D261+F261</f>
        <v>2</v>
      </c>
      <c r="I261" s="270"/>
    </row>
    <row r="262" spans="1:9" s="271" customFormat="1" ht="22.5">
      <c r="A262" s="650" t="s">
        <v>2379</v>
      </c>
      <c r="B262" s="651" t="s">
        <v>2380</v>
      </c>
      <c r="C262" s="246"/>
      <c r="D262" s="246"/>
      <c r="E262" s="255">
        <v>2</v>
      </c>
      <c r="F262" s="255">
        <v>2</v>
      </c>
      <c r="G262" s="190">
        <f>C262+E262</f>
        <v>2</v>
      </c>
      <c r="H262" s="190">
        <f>D262+F262</f>
        <v>2</v>
      </c>
      <c r="I262" s="270"/>
    </row>
    <row r="263" spans="1:9" s="271" customFormat="1">
      <c r="A263" s="255"/>
      <c r="B263" s="255"/>
      <c r="C263" s="246"/>
      <c r="D263" s="246"/>
      <c r="E263" s="255"/>
      <c r="F263" s="255"/>
      <c r="G263" s="255"/>
      <c r="H263" s="255"/>
      <c r="I263" s="270"/>
    </row>
    <row r="264" spans="1:9" s="268" customFormat="1">
      <c r="A264" s="272"/>
      <c r="B264" s="273"/>
      <c r="C264" s="274"/>
      <c r="D264" s="274"/>
      <c r="E264" s="273"/>
      <c r="F264" s="273"/>
      <c r="G264" s="275"/>
      <c r="H264" s="273"/>
      <c r="I264" s="267"/>
    </row>
    <row r="265" spans="1:9" s="268" customFormat="1">
      <c r="A265" s="276" t="s">
        <v>3822</v>
      </c>
      <c r="B265" s="273"/>
      <c r="C265" s="272"/>
      <c r="D265" s="272"/>
      <c r="E265" s="273"/>
      <c r="F265" s="273"/>
      <c r="G265" s="275"/>
      <c r="H265" s="273"/>
      <c r="I265" s="267"/>
    </row>
    <row r="266" spans="1:9" s="268" customFormat="1" ht="11.25" customHeight="1">
      <c r="A266" s="242" t="s">
        <v>3821</v>
      </c>
      <c r="B266" s="243"/>
      <c r="C266" s="190"/>
      <c r="D266" s="190"/>
      <c r="E266" s="255"/>
      <c r="F266" s="255"/>
      <c r="G266" s="243"/>
      <c r="H266" s="255"/>
      <c r="I266" s="267"/>
    </row>
    <row r="267" spans="1:9" s="268" customFormat="1">
      <c r="A267" s="248" t="s">
        <v>3825</v>
      </c>
      <c r="B267" s="249"/>
      <c r="C267" s="246"/>
      <c r="D267" s="246"/>
      <c r="E267" s="255"/>
      <c r="F267" s="255"/>
      <c r="G267" s="243"/>
      <c r="H267" s="255"/>
      <c r="I267" s="267"/>
    </row>
    <row r="268" spans="1:9" s="268" customFormat="1">
      <c r="A268" s="277" t="s">
        <v>3826</v>
      </c>
      <c r="B268" s="278" t="s">
        <v>3827</v>
      </c>
      <c r="C268" s="246"/>
      <c r="D268" s="246"/>
      <c r="E268" s="255"/>
      <c r="F268" s="255"/>
      <c r="G268" s="243"/>
      <c r="H268" s="255"/>
      <c r="I268" s="267"/>
    </row>
    <row r="269" spans="1:9" s="268" customFormat="1">
      <c r="A269" s="277" t="s">
        <v>3828</v>
      </c>
      <c r="B269" s="278" t="s">
        <v>3829</v>
      </c>
      <c r="C269" s="274"/>
      <c r="D269" s="274"/>
      <c r="E269" s="273"/>
      <c r="F269" s="273"/>
      <c r="G269" s="275"/>
      <c r="H269" s="273"/>
      <c r="I269" s="267"/>
    </row>
    <row r="270" spans="1:9" s="268" customFormat="1">
      <c r="A270" s="277" t="s">
        <v>3830</v>
      </c>
      <c r="B270" s="278" t="s">
        <v>3831</v>
      </c>
      <c r="C270" s="274"/>
      <c r="D270" s="274"/>
      <c r="E270" s="273"/>
      <c r="F270" s="273"/>
      <c r="G270" s="275"/>
      <c r="H270" s="273"/>
      <c r="I270" s="267"/>
    </row>
    <row r="271" spans="1:9" s="268" customFormat="1" ht="63.75">
      <c r="A271" s="277" t="s">
        <v>3832</v>
      </c>
      <c r="B271" s="278" t="s">
        <v>3833</v>
      </c>
      <c r="C271" s="274"/>
      <c r="D271" s="274"/>
      <c r="E271" s="273"/>
      <c r="F271" s="273"/>
      <c r="G271" s="275"/>
      <c r="H271" s="273"/>
      <c r="I271" s="267"/>
    </row>
    <row r="272" spans="1:9" s="268" customFormat="1" ht="89.25">
      <c r="A272" s="277" t="s">
        <v>3834</v>
      </c>
      <c r="B272" s="278" t="s">
        <v>3835</v>
      </c>
      <c r="C272" s="274"/>
      <c r="D272" s="274"/>
      <c r="E272" s="273"/>
      <c r="F272" s="273"/>
      <c r="G272" s="275"/>
      <c r="H272" s="273"/>
      <c r="I272" s="267"/>
    </row>
    <row r="273" spans="1:256" s="268" customFormat="1">
      <c r="A273" s="276" t="s">
        <v>3822</v>
      </c>
      <c r="B273" s="273"/>
      <c r="C273" s="272"/>
      <c r="D273" s="272"/>
      <c r="E273" s="273"/>
      <c r="F273" s="273"/>
      <c r="G273" s="275"/>
      <c r="H273" s="273"/>
      <c r="I273" s="267"/>
    </row>
    <row r="274" spans="1:256" s="268" customFormat="1">
      <c r="A274" s="242" t="s">
        <v>3821</v>
      </c>
      <c r="B274" s="255"/>
      <c r="C274" s="190"/>
      <c r="D274" s="190"/>
      <c r="E274" s="255"/>
      <c r="F274" s="255"/>
      <c r="G274" s="243"/>
      <c r="H274" s="255"/>
      <c r="I274" s="267"/>
    </row>
    <row r="275" spans="1:256" s="268" customFormat="1">
      <c r="A275" s="279" t="s">
        <v>3836</v>
      </c>
      <c r="B275" s="249"/>
      <c r="C275" s="246"/>
      <c r="D275" s="246"/>
      <c r="E275" s="255"/>
      <c r="F275" s="255"/>
      <c r="G275" s="243"/>
      <c r="H275" s="255"/>
      <c r="I275" s="267"/>
    </row>
    <row r="276" spans="1:256" s="268" customFormat="1" ht="38.25">
      <c r="A276" s="277" t="s">
        <v>3837</v>
      </c>
      <c r="B276" s="278" t="s">
        <v>3409</v>
      </c>
      <c r="C276" s="274"/>
      <c r="D276" s="274"/>
      <c r="E276" s="273"/>
      <c r="F276" s="273"/>
      <c r="G276" s="275"/>
      <c r="H276" s="273"/>
      <c r="I276" s="267"/>
    </row>
    <row r="277" spans="1:256" s="268" customFormat="1" ht="38.25">
      <c r="A277" s="277" t="s">
        <v>3410</v>
      </c>
      <c r="B277" s="278" t="s">
        <v>3411</v>
      </c>
      <c r="C277" s="274"/>
      <c r="D277" s="274"/>
      <c r="E277" s="273"/>
      <c r="F277" s="273"/>
      <c r="G277" s="275"/>
      <c r="H277" s="273"/>
      <c r="I277" s="267"/>
    </row>
    <row r="278" spans="1:256" s="268" customFormat="1" ht="38.25">
      <c r="A278" s="277" t="s">
        <v>3412</v>
      </c>
      <c r="B278" s="278" t="s">
        <v>3413</v>
      </c>
      <c r="C278" s="274"/>
      <c r="D278" s="274"/>
      <c r="E278" s="273"/>
      <c r="F278" s="273"/>
      <c r="G278" s="275"/>
      <c r="H278" s="273"/>
      <c r="I278" s="267"/>
    </row>
    <row r="279" spans="1:256" s="268" customFormat="1" ht="38.25">
      <c r="A279" s="277" t="s">
        <v>3414</v>
      </c>
      <c r="B279" s="278" t="s">
        <v>3415</v>
      </c>
      <c r="C279" s="274"/>
      <c r="D279" s="274"/>
      <c r="E279" s="273"/>
      <c r="F279" s="273"/>
      <c r="G279" s="275"/>
      <c r="H279" s="273"/>
      <c r="I279" s="267"/>
    </row>
    <row r="280" spans="1:256" s="268" customFormat="1">
      <c r="A280" s="277" t="s">
        <v>3416</v>
      </c>
      <c r="B280" s="255" t="s">
        <v>3417</v>
      </c>
      <c r="C280" s="274"/>
      <c r="D280" s="274"/>
      <c r="E280" s="273"/>
      <c r="F280" s="273"/>
      <c r="G280" s="275"/>
      <c r="H280" s="273"/>
      <c r="I280" s="267"/>
    </row>
    <row r="281" spans="1:256" s="268" customFormat="1">
      <c r="A281" s="277" t="s">
        <v>3418</v>
      </c>
      <c r="B281" s="278" t="s">
        <v>3419</v>
      </c>
      <c r="C281" s="274"/>
      <c r="D281" s="274"/>
      <c r="E281" s="273"/>
      <c r="F281" s="273"/>
      <c r="G281" s="275"/>
      <c r="H281" s="273"/>
      <c r="I281" s="267"/>
    </row>
    <row r="282" spans="1:256" s="268" customFormat="1" ht="25.5">
      <c r="A282" s="277" t="s">
        <v>3420</v>
      </c>
      <c r="B282" s="278" t="s">
        <v>3421</v>
      </c>
      <c r="C282" s="274"/>
      <c r="D282" s="274"/>
      <c r="E282" s="273"/>
      <c r="F282" s="273"/>
      <c r="G282" s="275"/>
      <c r="H282" s="273"/>
      <c r="I282" s="267"/>
    </row>
    <row r="283" spans="1:256" s="268" customFormat="1">
      <c r="A283" s="277" t="s">
        <v>3422</v>
      </c>
      <c r="B283" s="278" t="s">
        <v>3423</v>
      </c>
      <c r="C283" s="274"/>
      <c r="D283" s="274"/>
      <c r="E283" s="273"/>
      <c r="F283" s="273"/>
      <c r="G283" s="275"/>
      <c r="H283" s="273"/>
      <c r="I283" s="267"/>
    </row>
    <row r="284" spans="1:256" s="268" customFormat="1" ht="25.5">
      <c r="A284" s="277" t="s">
        <v>3424</v>
      </c>
      <c r="B284" s="278" t="s">
        <v>3425</v>
      </c>
      <c r="C284" s="274"/>
      <c r="D284" s="274"/>
      <c r="E284" s="273"/>
      <c r="F284" s="273"/>
      <c r="G284" s="275"/>
      <c r="H284" s="273"/>
      <c r="I284" s="267"/>
    </row>
    <row r="285" spans="1:256" s="268" customFormat="1">
      <c r="A285" s="276" t="s">
        <v>3822</v>
      </c>
      <c r="B285" s="255"/>
      <c r="C285" s="272"/>
      <c r="D285" s="272"/>
      <c r="E285" s="273"/>
      <c r="F285" s="273"/>
      <c r="G285" s="275"/>
      <c r="H285" s="273"/>
      <c r="I285" s="267"/>
    </row>
    <row r="286" spans="1:256">
      <c r="A286" s="242" t="s">
        <v>3821</v>
      </c>
      <c r="B286" s="243"/>
      <c r="C286" s="190"/>
      <c r="D286" s="190"/>
      <c r="E286" s="255"/>
      <c r="F286" s="255"/>
      <c r="G286" s="243"/>
      <c r="H286" s="255"/>
      <c r="I286" s="267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t="30" customHeight="1">
      <c r="A287" s="242" t="s">
        <v>3426</v>
      </c>
      <c r="B287" s="243"/>
      <c r="C287" s="246"/>
      <c r="D287" s="246"/>
      <c r="E287" s="255"/>
      <c r="F287" s="255"/>
      <c r="G287" s="243"/>
      <c r="H287" s="255"/>
      <c r="I287" s="26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>
      <c r="A288" s="190"/>
      <c r="B288" s="255"/>
      <c r="C288" s="246"/>
      <c r="D288" s="246"/>
      <c r="E288" s="255"/>
      <c r="F288" s="255"/>
      <c r="G288" s="243"/>
      <c r="H288" s="255"/>
      <c r="I288" s="267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>
      <c r="A289" s="190"/>
      <c r="B289" s="255"/>
      <c r="C289" s="246"/>
      <c r="D289" s="246"/>
      <c r="E289" s="255"/>
      <c r="F289" s="255"/>
      <c r="G289" s="243"/>
      <c r="H289" s="255"/>
      <c r="I289" s="267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>
      <c r="A290" s="190"/>
      <c r="B290" s="255"/>
      <c r="C290" s="246"/>
      <c r="D290" s="246"/>
      <c r="E290" s="255"/>
      <c r="F290" s="255"/>
      <c r="G290" s="243"/>
      <c r="H290" s="255"/>
      <c r="I290" s="267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>
      <c r="A291" s="190"/>
      <c r="B291" s="255"/>
      <c r="C291" s="246"/>
      <c r="D291" s="246"/>
      <c r="E291" s="255"/>
      <c r="F291" s="255"/>
      <c r="G291" s="243"/>
      <c r="H291" s="255"/>
      <c r="I291" s="267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>
      <c r="A292" s="273" t="s">
        <v>3427</v>
      </c>
      <c r="B292" s="273"/>
      <c r="C292" s="654">
        <v>1285</v>
      </c>
      <c r="D292" s="654">
        <v>1300</v>
      </c>
      <c r="E292" s="654">
        <v>4544</v>
      </c>
      <c r="F292" s="654">
        <v>5000</v>
      </c>
      <c r="G292" s="655">
        <f>C292+E292</f>
        <v>5829</v>
      </c>
      <c r="H292" s="414">
        <f>D292+F292</f>
        <v>6300</v>
      </c>
      <c r="I292" s="267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>
      <c r="A293" s="255" t="s">
        <v>3428</v>
      </c>
      <c r="B293" s="255"/>
      <c r="C293" s="655">
        <v>2804</v>
      </c>
      <c r="D293" s="655">
        <v>3000</v>
      </c>
      <c r="E293" s="655">
        <v>5687</v>
      </c>
      <c r="F293" s="655">
        <v>5500</v>
      </c>
      <c r="G293" s="655">
        <f>C293+E293</f>
        <v>8491</v>
      </c>
      <c r="H293" s="414">
        <f>D293+F293</f>
        <v>8500</v>
      </c>
      <c r="I293" s="267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9.950000000000003" customHeight="1">
      <c r="A294" s="242" t="s">
        <v>2381</v>
      </c>
      <c r="B294" s="243"/>
      <c r="C294" s="414">
        <f t="shared" ref="C294:H294" si="9">SUM(C296:C321)</f>
        <v>9999</v>
      </c>
      <c r="D294" s="414">
        <f t="shared" si="9"/>
        <v>11345</v>
      </c>
      <c r="E294" s="414">
        <f t="shared" si="9"/>
        <v>27834</v>
      </c>
      <c r="F294" s="414">
        <f t="shared" si="9"/>
        <v>30755</v>
      </c>
      <c r="G294" s="414">
        <f t="shared" si="9"/>
        <v>37833</v>
      </c>
      <c r="H294" s="414">
        <f t="shared" si="9"/>
        <v>42100</v>
      </c>
      <c r="I294" s="267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>
      <c r="A295" s="190"/>
      <c r="B295" s="255"/>
      <c r="C295" s="246"/>
      <c r="D295" s="246"/>
      <c r="E295" s="255"/>
      <c r="F295" s="255"/>
      <c r="G295" s="255"/>
      <c r="H295" s="255"/>
      <c r="I295" s="267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t="22.5">
      <c r="A296" s="653" t="s">
        <v>2382</v>
      </c>
      <c r="B296" s="653" t="s">
        <v>2383</v>
      </c>
      <c r="C296" s="190">
        <v>824</v>
      </c>
      <c r="D296" s="190">
        <v>850</v>
      </c>
      <c r="E296" s="190">
        <v>7158</v>
      </c>
      <c r="F296" s="190">
        <v>8000</v>
      </c>
      <c r="G296" s="190">
        <f>SUM(C296,E296)</f>
        <v>7982</v>
      </c>
      <c r="H296" s="190">
        <f>SUM(D296,F296)</f>
        <v>8850</v>
      </c>
      <c r="I296" s="267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t="22.5">
      <c r="A297" s="653" t="s">
        <v>1528</v>
      </c>
      <c r="B297" s="653" t="s">
        <v>2384</v>
      </c>
      <c r="C297" s="190">
        <v>824</v>
      </c>
      <c r="D297" s="190">
        <v>850</v>
      </c>
      <c r="E297" s="190">
        <v>2405</v>
      </c>
      <c r="F297" s="190">
        <v>2600</v>
      </c>
      <c r="G297" s="190">
        <f t="shared" ref="G297:H321" si="10">SUM(C297,E297)</f>
        <v>3229</v>
      </c>
      <c r="H297" s="190">
        <f t="shared" si="10"/>
        <v>3450</v>
      </c>
      <c r="I297" s="26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22.5">
      <c r="A298" s="653" t="s">
        <v>2385</v>
      </c>
      <c r="B298" s="653" t="s">
        <v>2386</v>
      </c>
      <c r="C298" s="190">
        <v>824</v>
      </c>
      <c r="D298" s="190">
        <v>850</v>
      </c>
      <c r="E298" s="190">
        <v>2405</v>
      </c>
      <c r="F298" s="190">
        <v>2600</v>
      </c>
      <c r="G298" s="190">
        <f t="shared" si="10"/>
        <v>3229</v>
      </c>
      <c r="H298" s="190">
        <f t="shared" si="10"/>
        <v>3450</v>
      </c>
      <c r="I298" s="267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ht="22.5">
      <c r="A299" s="653" t="s">
        <v>2387</v>
      </c>
      <c r="B299" s="653" t="s">
        <v>2388</v>
      </c>
      <c r="C299" s="190">
        <v>824</v>
      </c>
      <c r="D299" s="190">
        <v>850</v>
      </c>
      <c r="E299" s="190">
        <v>2405</v>
      </c>
      <c r="F299" s="190">
        <v>2600</v>
      </c>
      <c r="G299" s="190">
        <f t="shared" si="10"/>
        <v>3229</v>
      </c>
      <c r="H299" s="190">
        <f t="shared" si="10"/>
        <v>3450</v>
      </c>
      <c r="I299" s="267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1:256" ht="22.5">
      <c r="A300" s="653" t="s">
        <v>2389</v>
      </c>
      <c r="B300" s="653" t="s">
        <v>2390</v>
      </c>
      <c r="C300" s="190">
        <v>90</v>
      </c>
      <c r="D300" s="190">
        <v>120</v>
      </c>
      <c r="E300" s="190">
        <v>261</v>
      </c>
      <c r="F300" s="190">
        <v>340</v>
      </c>
      <c r="G300" s="190">
        <f t="shared" si="10"/>
        <v>351</v>
      </c>
      <c r="H300" s="190">
        <f t="shared" si="10"/>
        <v>460</v>
      </c>
      <c r="I300" s="267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t="22.5">
      <c r="A301" s="653" t="s">
        <v>2391</v>
      </c>
      <c r="B301" s="653" t="s">
        <v>2392</v>
      </c>
      <c r="C301" s="190">
        <v>5</v>
      </c>
      <c r="D301" s="190">
        <v>5</v>
      </c>
      <c r="E301" s="190">
        <v>2</v>
      </c>
      <c r="F301" s="190">
        <v>5</v>
      </c>
      <c r="G301" s="190">
        <f t="shared" si="10"/>
        <v>7</v>
      </c>
      <c r="H301" s="190">
        <f t="shared" si="10"/>
        <v>10</v>
      </c>
      <c r="I301" s="267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t="22.5">
      <c r="A302" s="653" t="s">
        <v>2393</v>
      </c>
      <c r="B302" s="653" t="s">
        <v>2394</v>
      </c>
      <c r="C302" s="190">
        <v>229</v>
      </c>
      <c r="D302" s="190">
        <v>240</v>
      </c>
      <c r="E302" s="190">
        <v>112</v>
      </c>
      <c r="F302" s="190">
        <v>140</v>
      </c>
      <c r="G302" s="190">
        <f t="shared" si="10"/>
        <v>341</v>
      </c>
      <c r="H302" s="190">
        <f t="shared" si="10"/>
        <v>380</v>
      </c>
      <c r="I302" s="267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t="22.5">
      <c r="A303" s="653" t="s">
        <v>2395</v>
      </c>
      <c r="B303" s="653" t="s">
        <v>2396</v>
      </c>
      <c r="C303" s="190">
        <v>860</v>
      </c>
      <c r="D303" s="190">
        <v>870</v>
      </c>
      <c r="E303" s="190">
        <v>4331</v>
      </c>
      <c r="F303" s="190">
        <v>4500</v>
      </c>
      <c r="G303" s="190">
        <f t="shared" si="10"/>
        <v>5191</v>
      </c>
      <c r="H303" s="190">
        <f t="shared" si="10"/>
        <v>5370</v>
      </c>
      <c r="I303" s="267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t="22.5">
      <c r="A304" s="653" t="s">
        <v>2397</v>
      </c>
      <c r="B304" s="653" t="s">
        <v>2398</v>
      </c>
      <c r="C304" s="190">
        <v>31</v>
      </c>
      <c r="D304" s="190">
        <v>30</v>
      </c>
      <c r="E304" s="190">
        <v>6</v>
      </c>
      <c r="F304" s="190">
        <v>20</v>
      </c>
      <c r="G304" s="190">
        <f t="shared" si="10"/>
        <v>37</v>
      </c>
      <c r="H304" s="190">
        <f t="shared" si="10"/>
        <v>50</v>
      </c>
      <c r="I304" s="267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>
      <c r="A305" s="653"/>
      <c r="B305" s="653" t="s">
        <v>2399</v>
      </c>
      <c r="C305" s="190">
        <v>31</v>
      </c>
      <c r="D305" s="190">
        <v>30</v>
      </c>
      <c r="E305" s="190">
        <v>6</v>
      </c>
      <c r="F305" s="190">
        <v>20</v>
      </c>
      <c r="G305" s="190">
        <f t="shared" si="10"/>
        <v>37</v>
      </c>
      <c r="H305" s="190">
        <f t="shared" si="10"/>
        <v>50</v>
      </c>
      <c r="I305" s="267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t="22.5">
      <c r="A306" s="653" t="s">
        <v>1530</v>
      </c>
      <c r="B306" s="653" t="s">
        <v>2400</v>
      </c>
      <c r="C306" s="190">
        <v>0</v>
      </c>
      <c r="D306" s="190">
        <v>0</v>
      </c>
      <c r="E306" s="190">
        <v>2694</v>
      </c>
      <c r="F306" s="190">
        <v>3000</v>
      </c>
      <c r="G306" s="190">
        <f t="shared" si="10"/>
        <v>2694</v>
      </c>
      <c r="H306" s="190">
        <f t="shared" si="10"/>
        <v>3000</v>
      </c>
      <c r="I306" s="267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t="22.5">
      <c r="A307" s="653" t="s">
        <v>2401</v>
      </c>
      <c r="B307" s="653" t="s">
        <v>2402</v>
      </c>
      <c r="C307" s="190">
        <v>0</v>
      </c>
      <c r="D307" s="190">
        <v>0</v>
      </c>
      <c r="E307" s="190">
        <v>0</v>
      </c>
      <c r="F307" s="190">
        <v>0</v>
      </c>
      <c r="G307" s="190">
        <f t="shared" si="10"/>
        <v>0</v>
      </c>
      <c r="H307" s="190">
        <f t="shared" si="10"/>
        <v>0</v>
      </c>
      <c r="I307" s="26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t="22.5">
      <c r="A308" s="653" t="s">
        <v>2403</v>
      </c>
      <c r="B308" s="653" t="s">
        <v>2404</v>
      </c>
      <c r="C308" s="190">
        <v>0</v>
      </c>
      <c r="D308" s="190">
        <v>0</v>
      </c>
      <c r="E308" s="190">
        <v>0</v>
      </c>
      <c r="F308" s="190">
        <v>0</v>
      </c>
      <c r="G308" s="190">
        <f t="shared" si="10"/>
        <v>0</v>
      </c>
      <c r="H308" s="190">
        <f t="shared" si="10"/>
        <v>0</v>
      </c>
      <c r="I308" s="267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t="22.5">
      <c r="A309" s="653" t="s">
        <v>2405</v>
      </c>
      <c r="B309" s="653" t="s">
        <v>2406</v>
      </c>
      <c r="C309" s="190">
        <v>0</v>
      </c>
      <c r="D309" s="190">
        <v>0</v>
      </c>
      <c r="E309" s="190">
        <v>0</v>
      </c>
      <c r="F309" s="190">
        <v>0</v>
      </c>
      <c r="G309" s="190">
        <f t="shared" si="10"/>
        <v>0</v>
      </c>
      <c r="H309" s="190">
        <f t="shared" si="10"/>
        <v>0</v>
      </c>
      <c r="I309" s="267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22.5">
      <c r="A310" s="653" t="s">
        <v>2407</v>
      </c>
      <c r="B310" s="653" t="s">
        <v>2408</v>
      </c>
      <c r="C310" s="190">
        <v>479</v>
      </c>
      <c r="D310" s="190">
        <v>550</v>
      </c>
      <c r="E310" s="190">
        <v>99</v>
      </c>
      <c r="F310" s="190">
        <v>125</v>
      </c>
      <c r="G310" s="190">
        <f t="shared" si="10"/>
        <v>578</v>
      </c>
      <c r="H310" s="190">
        <f t="shared" si="10"/>
        <v>675</v>
      </c>
      <c r="I310" s="267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t="22.5">
      <c r="A311" s="653" t="s">
        <v>2409</v>
      </c>
      <c r="B311" s="653" t="s">
        <v>2410</v>
      </c>
      <c r="C311" s="190">
        <v>402</v>
      </c>
      <c r="D311" s="190">
        <v>500</v>
      </c>
      <c r="E311" s="190">
        <v>68</v>
      </c>
      <c r="F311" s="190">
        <v>100</v>
      </c>
      <c r="G311" s="190">
        <f t="shared" si="10"/>
        <v>470</v>
      </c>
      <c r="H311" s="190">
        <f t="shared" si="10"/>
        <v>600</v>
      </c>
      <c r="I311" s="267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s="271" customFormat="1" ht="22.5">
      <c r="A312" s="653" t="s">
        <v>2411</v>
      </c>
      <c r="B312" s="653" t="s">
        <v>2412</v>
      </c>
      <c r="C312" s="190">
        <v>495</v>
      </c>
      <c r="D312" s="190">
        <v>550</v>
      </c>
      <c r="E312" s="190">
        <v>102</v>
      </c>
      <c r="F312" s="190">
        <v>130</v>
      </c>
      <c r="G312" s="190">
        <f t="shared" si="10"/>
        <v>597</v>
      </c>
      <c r="H312" s="190">
        <f t="shared" si="10"/>
        <v>680</v>
      </c>
      <c r="I312" s="270"/>
    </row>
    <row r="313" spans="1:256" s="271" customFormat="1" ht="22.5">
      <c r="A313" s="653" t="s">
        <v>2413</v>
      </c>
      <c r="B313" s="653" t="s">
        <v>2414</v>
      </c>
      <c r="C313" s="190">
        <v>324</v>
      </c>
      <c r="D313" s="190">
        <v>450</v>
      </c>
      <c r="E313" s="190">
        <v>53</v>
      </c>
      <c r="F313" s="190">
        <v>75</v>
      </c>
      <c r="G313" s="190">
        <f t="shared" si="10"/>
        <v>377</v>
      </c>
      <c r="H313" s="190">
        <f t="shared" si="10"/>
        <v>525</v>
      </c>
      <c r="I313" s="270"/>
    </row>
    <row r="314" spans="1:256" s="271" customFormat="1" ht="22.5">
      <c r="A314" s="653" t="s">
        <v>3348</v>
      </c>
      <c r="B314" s="653" t="s">
        <v>2415</v>
      </c>
      <c r="C314" s="190">
        <v>0</v>
      </c>
      <c r="D314" s="190">
        <v>0</v>
      </c>
      <c r="E314" s="190">
        <v>1003</v>
      </c>
      <c r="F314" s="190">
        <v>1100</v>
      </c>
      <c r="G314" s="190">
        <f t="shared" si="10"/>
        <v>1003</v>
      </c>
      <c r="H314" s="190">
        <f t="shared" si="10"/>
        <v>1100</v>
      </c>
      <c r="I314" s="270"/>
    </row>
    <row r="315" spans="1:256" s="271" customFormat="1" ht="22.5">
      <c r="A315" s="653" t="s">
        <v>2602</v>
      </c>
      <c r="B315" s="653" t="s">
        <v>248</v>
      </c>
      <c r="C315" s="190">
        <v>1285</v>
      </c>
      <c r="D315" s="190">
        <v>1400</v>
      </c>
      <c r="E315" s="190">
        <v>0</v>
      </c>
      <c r="F315" s="190">
        <v>0</v>
      </c>
      <c r="G315" s="190">
        <f t="shared" si="10"/>
        <v>1285</v>
      </c>
      <c r="H315" s="190">
        <f t="shared" si="10"/>
        <v>1400</v>
      </c>
      <c r="I315" s="270"/>
    </row>
    <row r="316" spans="1:256" s="271" customFormat="1" ht="22.5">
      <c r="A316" s="653" t="s">
        <v>3352</v>
      </c>
      <c r="B316" s="653" t="s">
        <v>249</v>
      </c>
      <c r="C316" s="190">
        <v>1638</v>
      </c>
      <c r="D316" s="190">
        <v>1700</v>
      </c>
      <c r="E316" s="190">
        <v>4544</v>
      </c>
      <c r="F316" s="190">
        <v>5000</v>
      </c>
      <c r="G316" s="190">
        <f t="shared" si="10"/>
        <v>6182</v>
      </c>
      <c r="H316" s="190">
        <f t="shared" si="10"/>
        <v>6700</v>
      </c>
      <c r="I316" s="270"/>
    </row>
    <row r="317" spans="1:256" s="268" customFormat="1" ht="33.75">
      <c r="A317" s="653" t="s">
        <v>3350</v>
      </c>
      <c r="B317" s="653" t="s">
        <v>250</v>
      </c>
      <c r="C317" s="190">
        <v>834</v>
      </c>
      <c r="D317" s="190">
        <v>1500</v>
      </c>
      <c r="E317" s="190">
        <v>180</v>
      </c>
      <c r="F317" s="190">
        <v>400</v>
      </c>
      <c r="G317" s="190">
        <f t="shared" si="10"/>
        <v>1014</v>
      </c>
      <c r="H317" s="190">
        <f t="shared" si="10"/>
        <v>1900</v>
      </c>
      <c r="I317" s="267"/>
    </row>
    <row r="318" spans="1:256" s="268" customFormat="1" ht="22.5">
      <c r="A318" s="653" t="s">
        <v>251</v>
      </c>
      <c r="B318" s="653" t="s">
        <v>252</v>
      </c>
      <c r="C318" s="190">
        <v>0</v>
      </c>
      <c r="D318" s="190">
        <v>0</v>
      </c>
      <c r="E318" s="190">
        <v>0</v>
      </c>
      <c r="F318" s="190">
        <v>0</v>
      </c>
      <c r="G318" s="190">
        <f t="shared" si="10"/>
        <v>0</v>
      </c>
      <c r="H318" s="190">
        <f t="shared" si="10"/>
        <v>0</v>
      </c>
      <c r="I318" s="267"/>
    </row>
    <row r="319" spans="1:256" s="268" customFormat="1" ht="22.5">
      <c r="A319" s="653" t="s">
        <v>253</v>
      </c>
      <c r="B319" s="653" t="s">
        <v>254</v>
      </c>
      <c r="C319" s="190">
        <v>0</v>
      </c>
      <c r="D319" s="190">
        <v>0</v>
      </c>
      <c r="E319" s="190">
        <v>0</v>
      </c>
      <c r="F319" s="190">
        <v>0</v>
      </c>
      <c r="G319" s="190">
        <f t="shared" si="10"/>
        <v>0</v>
      </c>
      <c r="H319" s="190">
        <f t="shared" si="10"/>
        <v>0</v>
      </c>
      <c r="I319" s="267"/>
    </row>
    <row r="320" spans="1:256" s="268" customFormat="1" ht="11.25" customHeight="1">
      <c r="A320" s="653" t="s">
        <v>255</v>
      </c>
      <c r="B320" s="653" t="s">
        <v>256</v>
      </c>
      <c r="C320" s="190">
        <v>0</v>
      </c>
      <c r="D320" s="190">
        <v>0</v>
      </c>
      <c r="E320" s="190">
        <v>0</v>
      </c>
      <c r="F320" s="190">
        <v>0</v>
      </c>
      <c r="G320" s="190">
        <f t="shared" si="10"/>
        <v>0</v>
      </c>
      <c r="H320" s="190">
        <f t="shared" si="10"/>
        <v>0</v>
      </c>
      <c r="I320" s="267"/>
    </row>
    <row r="321" spans="1:256" s="268" customFormat="1" ht="22.5">
      <c r="A321" s="653" t="s">
        <v>257</v>
      </c>
      <c r="B321" s="653" t="s">
        <v>258</v>
      </c>
      <c r="C321" s="190">
        <v>0</v>
      </c>
      <c r="D321" s="190">
        <v>0</v>
      </c>
      <c r="E321" s="190">
        <v>0</v>
      </c>
      <c r="F321" s="190">
        <v>0</v>
      </c>
      <c r="G321" s="190">
        <f t="shared" si="10"/>
        <v>0</v>
      </c>
      <c r="H321" s="190">
        <f t="shared" si="10"/>
        <v>0</v>
      </c>
      <c r="I321" s="267"/>
    </row>
    <row r="322" spans="1:256">
      <c r="A322" s="190"/>
      <c r="B322" s="255"/>
      <c r="C322" s="246"/>
      <c r="D322" s="246"/>
      <c r="E322" s="255"/>
      <c r="F322" s="255"/>
      <c r="G322" s="255"/>
      <c r="H322" s="255"/>
      <c r="I322" s="267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t="13.5" thickBot="1">
      <c r="A323" s="190"/>
      <c r="B323" s="255"/>
      <c r="C323" s="280"/>
      <c r="D323" s="280"/>
      <c r="E323" s="281"/>
      <c r="F323" s="281"/>
      <c r="G323" s="281"/>
      <c r="H323" s="281"/>
      <c r="I323" s="267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t="13.5" thickTop="1">
      <c r="A324" s="282" t="s">
        <v>3429</v>
      </c>
      <c r="B324" s="283"/>
      <c r="C324" s="656">
        <f t="shared" ref="C324:H324" si="11">SUM(C8,C120,C193,C292)</f>
        <v>107807</v>
      </c>
      <c r="D324" s="656">
        <f t="shared" si="11"/>
        <v>110600</v>
      </c>
      <c r="E324" s="656">
        <f t="shared" si="11"/>
        <v>28436</v>
      </c>
      <c r="F324" s="656">
        <f t="shared" si="11"/>
        <v>29215</v>
      </c>
      <c r="G324" s="656">
        <f t="shared" si="11"/>
        <v>136243</v>
      </c>
      <c r="H324" s="656">
        <f t="shared" si="11"/>
        <v>139815</v>
      </c>
      <c r="I324" s="267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>
      <c r="A325" s="284" t="s">
        <v>3430</v>
      </c>
      <c r="B325" s="285"/>
      <c r="C325" s="656">
        <f t="shared" ref="C325:H326" si="12">SUM(C9,C121,C194,C293)</f>
        <v>354589</v>
      </c>
      <c r="D325" s="656">
        <f t="shared" si="12"/>
        <v>370003</v>
      </c>
      <c r="E325" s="656">
        <f t="shared" si="12"/>
        <v>74128</v>
      </c>
      <c r="F325" s="656">
        <f t="shared" si="12"/>
        <v>79701</v>
      </c>
      <c r="G325" s="656">
        <f t="shared" si="12"/>
        <v>428717</v>
      </c>
      <c r="H325" s="656">
        <f t="shared" si="12"/>
        <v>449704</v>
      </c>
      <c r="I325" s="267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t="13.5" customHeight="1" thickBot="1">
      <c r="A326" s="286" t="s">
        <v>3431</v>
      </c>
      <c r="B326" s="287"/>
      <c r="C326" s="656">
        <f t="shared" si="12"/>
        <v>1158935</v>
      </c>
      <c r="D326" s="656">
        <f t="shared" si="12"/>
        <v>1192478</v>
      </c>
      <c r="E326" s="656">
        <f t="shared" si="12"/>
        <v>245608</v>
      </c>
      <c r="F326" s="656">
        <f t="shared" si="12"/>
        <v>255887</v>
      </c>
      <c r="G326" s="656">
        <f t="shared" si="12"/>
        <v>1404543</v>
      </c>
      <c r="H326" s="656">
        <f t="shared" si="12"/>
        <v>1448365</v>
      </c>
      <c r="I326" s="267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s="289" customFormat="1" ht="27" customHeight="1">
      <c r="A327" s="762" t="s">
        <v>3432</v>
      </c>
      <c r="B327" s="762"/>
      <c r="C327" s="762"/>
      <c r="D327" s="762"/>
      <c r="E327" s="762"/>
      <c r="F327" s="762"/>
      <c r="G327" s="762"/>
      <c r="H327" s="762"/>
      <c r="I327" s="231"/>
      <c r="J327" s="231"/>
      <c r="K327" s="231"/>
      <c r="L327" s="288"/>
      <c r="M327" s="231"/>
    </row>
    <row r="328" spans="1:256" ht="21.75" customHeight="1">
      <c r="A328" s="763" t="s">
        <v>3433</v>
      </c>
      <c r="B328" s="763"/>
      <c r="C328" s="763"/>
      <c r="D328" s="763"/>
      <c r="E328" s="763"/>
      <c r="F328" s="763"/>
      <c r="G328" s="763"/>
      <c r="H328" s="763"/>
      <c r="I328" s="231"/>
      <c r="J328" s="231"/>
      <c r="K328" s="231"/>
      <c r="L328" s="288"/>
      <c r="M328" s="231"/>
    </row>
    <row r="329" spans="1:256" ht="15.95" customHeight="1"/>
    <row r="330" spans="1:256" ht="15.95" customHeight="1"/>
    <row r="331" spans="1:256" ht="15.95" customHeight="1"/>
    <row r="332" spans="1:256" ht="15.95" customHeight="1"/>
    <row r="333" spans="1:256" ht="15.95" customHeight="1"/>
    <row r="334" spans="1:256" ht="15.95" customHeight="1"/>
    <row r="335" spans="1:256" ht="15.95" customHeight="1"/>
    <row r="336" spans="1:256" ht="15.95" customHeight="1"/>
    <row r="337" ht="15.95" customHeight="1"/>
    <row r="338" ht="15.95" customHeight="1"/>
    <row r="339" ht="15.95" customHeight="1"/>
    <row r="340" ht="15.95" customHeight="1"/>
    <row r="341" ht="15.95" customHeight="1"/>
    <row r="342" ht="15.95" customHeight="1"/>
    <row r="343" ht="15.95" customHeight="1"/>
    <row r="344" ht="15.95" customHeight="1"/>
    <row r="345" ht="15.95" customHeight="1"/>
    <row r="346" ht="15.95" customHeight="1"/>
    <row r="347" ht="15.95" customHeight="1"/>
    <row r="348" ht="15.95" customHeight="1"/>
    <row r="349" ht="15.95" customHeight="1"/>
    <row r="350" ht="15.95" customHeight="1"/>
    <row r="351" ht="15.95" customHeight="1"/>
    <row r="352" ht="15.95" customHeight="1"/>
    <row r="353" ht="15.95" customHeight="1"/>
  </sheetData>
  <sheetProtection selectLockedCells="1" selectUnlockedCells="1"/>
  <mergeCells count="12">
    <mergeCell ref="A15:B15"/>
    <mergeCell ref="A30:B30"/>
    <mergeCell ref="A68:B68"/>
    <mergeCell ref="A95:B95"/>
    <mergeCell ref="G6:H6"/>
    <mergeCell ref="A327:H327"/>
    <mergeCell ref="A328:H328"/>
    <mergeCell ref="A6:A7"/>
    <mergeCell ref="B6:B7"/>
    <mergeCell ref="C6:D6"/>
    <mergeCell ref="E6:F6"/>
    <mergeCell ref="A8:B8"/>
  </mergeCells>
  <phoneticPr fontId="51" type="noConversion"/>
  <printOptions horizontalCentered="1"/>
  <pageMargins left="0.74791666666666667" right="0.74791666666666667" top="0.59027777777777779" bottom="0.59027777777777768" header="0.51180555555555551" footer="0.51180555555555551"/>
  <pageSetup paperSize="9" scale="79" firstPageNumber="0" orientation="portrait" r:id="rId1"/>
  <headerFooter alignWithMargins="0">
    <oddFooter>&amp;R &amp;P</oddFooter>
  </headerFooter>
  <rowBreaks count="1" manualBreakCount="1">
    <brk id="286" max="7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2"/>
  </sheetPr>
  <dimension ref="A1:T19"/>
  <sheetViews>
    <sheetView view="pageBreakPreview" zoomScale="130" zoomScaleSheetLayoutView="130" workbookViewId="0"/>
  </sheetViews>
  <sheetFormatPr defaultColWidth="7.42578125" defaultRowHeight="12.75"/>
  <cols>
    <col min="1" max="1" width="8.5703125" customWidth="1"/>
    <col min="2" max="2" width="23.5703125" customWidth="1"/>
    <col min="3" max="3" width="5.7109375" customWidth="1"/>
    <col min="4" max="4" width="4.7109375" customWidth="1"/>
    <col min="5" max="6" width="4.42578125" customWidth="1"/>
    <col min="7" max="7" width="5" customWidth="1"/>
    <col min="8" max="8" width="5.28515625" customWidth="1"/>
    <col min="9" max="9" width="4.42578125" customWidth="1"/>
    <col min="10" max="10" width="4.140625" customWidth="1"/>
    <col min="11" max="11" width="5.42578125" customWidth="1"/>
    <col min="12" max="12" width="4.7109375" customWidth="1"/>
    <col min="13" max="13" width="4.42578125" customWidth="1"/>
    <col min="14" max="14" width="4.7109375" customWidth="1"/>
    <col min="15" max="15" width="5.42578125" customWidth="1"/>
    <col min="16" max="16" width="4.7109375" customWidth="1"/>
    <col min="17" max="17" width="5.28515625" customWidth="1"/>
    <col min="18" max="18" width="4.85546875" customWidth="1"/>
    <col min="19" max="19" width="7.28515625" customWidth="1"/>
    <col min="20" max="20" width="6.28515625" customWidth="1"/>
  </cols>
  <sheetData>
    <row r="1" spans="1:20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7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1"/>
    </row>
    <row r="2" spans="1:20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7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1"/>
    </row>
    <row r="3" spans="1:20">
      <c r="A3" s="33"/>
      <c r="B3" s="34"/>
      <c r="C3" s="35"/>
      <c r="D3" s="36"/>
      <c r="E3" s="36"/>
      <c r="F3" s="37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1"/>
    </row>
    <row r="4" spans="1:20" ht="14.25">
      <c r="A4" s="33"/>
      <c r="B4" s="34" t="s">
        <v>2704</v>
      </c>
      <c r="C4" s="3" t="s">
        <v>2692</v>
      </c>
      <c r="D4" s="4"/>
      <c r="E4" s="4"/>
      <c r="F4" s="4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92"/>
      <c r="S4" s="293"/>
      <c r="T4" s="160"/>
    </row>
    <row r="5" spans="1:20">
      <c r="A5" s="290"/>
      <c r="B5" s="290"/>
      <c r="C5" s="290"/>
      <c r="D5" s="290"/>
      <c r="E5" s="290"/>
      <c r="F5" s="290"/>
      <c r="G5" s="290"/>
      <c r="H5" s="290"/>
      <c r="I5" s="290"/>
      <c r="J5" s="290"/>
      <c r="K5" s="290"/>
      <c r="L5" s="290"/>
      <c r="M5" s="290"/>
      <c r="N5" s="290"/>
      <c r="O5" s="290"/>
      <c r="P5" s="290"/>
      <c r="Q5" s="290"/>
      <c r="R5" s="290"/>
      <c r="S5" s="160"/>
      <c r="T5" s="160"/>
    </row>
    <row r="6" spans="1:20" ht="12.75" customHeight="1">
      <c r="A6" s="743" t="s">
        <v>3058</v>
      </c>
      <c r="B6" s="743" t="s">
        <v>3434</v>
      </c>
      <c r="C6" s="767" t="s">
        <v>3435</v>
      </c>
      <c r="D6" s="767"/>
      <c r="E6" s="767"/>
      <c r="F6" s="767"/>
      <c r="G6" s="767"/>
      <c r="H6" s="767"/>
      <c r="I6" s="767"/>
      <c r="J6" s="767"/>
      <c r="K6" s="767" t="s">
        <v>3436</v>
      </c>
      <c r="L6" s="767"/>
      <c r="M6" s="767"/>
      <c r="N6" s="767"/>
      <c r="O6" s="767"/>
      <c r="P6" s="767"/>
      <c r="Q6" s="767"/>
      <c r="R6" s="767"/>
      <c r="S6" s="765" t="s">
        <v>3437</v>
      </c>
      <c r="T6" s="765" t="s">
        <v>3438</v>
      </c>
    </row>
    <row r="7" spans="1:20" ht="18.75" customHeight="1">
      <c r="A7" s="743"/>
      <c r="B7" s="743"/>
      <c r="C7" s="742" t="s">
        <v>3037</v>
      </c>
      <c r="D7" s="742"/>
      <c r="E7" s="742"/>
      <c r="F7" s="742"/>
      <c r="G7" s="742" t="s">
        <v>3038</v>
      </c>
      <c r="H7" s="742"/>
      <c r="I7" s="742"/>
      <c r="J7" s="742"/>
      <c r="K7" s="742" t="s">
        <v>3037</v>
      </c>
      <c r="L7" s="742"/>
      <c r="M7" s="742"/>
      <c r="N7" s="742"/>
      <c r="O7" s="766" t="s">
        <v>3038</v>
      </c>
      <c r="P7" s="766"/>
      <c r="Q7" s="766"/>
      <c r="R7" s="766"/>
      <c r="S7" s="765"/>
      <c r="T7" s="765"/>
    </row>
    <row r="8" spans="1:20" ht="22.5">
      <c r="A8" s="294"/>
      <c r="B8" s="295"/>
      <c r="C8" s="296" t="s">
        <v>3008</v>
      </c>
      <c r="D8" s="296" t="s">
        <v>3439</v>
      </c>
      <c r="E8" s="296" t="s">
        <v>3440</v>
      </c>
      <c r="F8" s="296" t="s">
        <v>3441</v>
      </c>
      <c r="G8" s="296" t="s">
        <v>3008</v>
      </c>
      <c r="H8" s="296" t="s">
        <v>3439</v>
      </c>
      <c r="I8" s="296" t="s">
        <v>3440</v>
      </c>
      <c r="J8" s="296" t="s">
        <v>3441</v>
      </c>
      <c r="K8" s="296" t="s">
        <v>3008</v>
      </c>
      <c r="L8" s="296" t="s">
        <v>3439</v>
      </c>
      <c r="M8" s="296" t="s">
        <v>3440</v>
      </c>
      <c r="N8" s="296" t="s">
        <v>3441</v>
      </c>
      <c r="O8" s="296" t="s">
        <v>3008</v>
      </c>
      <c r="P8" s="296" t="s">
        <v>3439</v>
      </c>
      <c r="Q8" s="296" t="s">
        <v>3440</v>
      </c>
      <c r="R8" s="296" t="s">
        <v>3441</v>
      </c>
      <c r="S8" s="765"/>
      <c r="T8" s="765"/>
    </row>
    <row r="9" spans="1:20" ht="13.5" customHeight="1">
      <c r="A9" s="214" t="s">
        <v>3442</v>
      </c>
      <c r="B9" s="297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35"/>
      <c r="S9" s="299"/>
      <c r="T9" s="300"/>
    </row>
    <row r="10" spans="1:20" ht="25.5">
      <c r="A10" s="301" t="s">
        <v>3443</v>
      </c>
      <c r="B10" s="301" t="s">
        <v>3444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302"/>
      <c r="S10" s="121"/>
      <c r="T10" s="303"/>
    </row>
    <row r="11" spans="1:20" ht="25.5">
      <c r="A11" s="301" t="s">
        <v>3443</v>
      </c>
      <c r="B11" s="301" t="s">
        <v>3445</v>
      </c>
      <c r="C11" s="304"/>
      <c r="D11" s="304"/>
      <c r="E11" s="304"/>
      <c r="F11" s="304"/>
      <c r="G11" s="304"/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5"/>
      <c r="S11" s="306"/>
      <c r="T11" s="303"/>
    </row>
    <row r="12" spans="1:20">
      <c r="A12" s="301" t="s">
        <v>3446</v>
      </c>
      <c r="B12" s="301" t="s">
        <v>3447</v>
      </c>
      <c r="C12" s="161"/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302"/>
      <c r="S12" s="121"/>
      <c r="T12" s="303"/>
    </row>
    <row r="13" spans="1:20">
      <c r="A13" s="157" t="s">
        <v>3448</v>
      </c>
      <c r="B13" s="307"/>
      <c r="C13" s="298"/>
      <c r="D13" s="298"/>
      <c r="E13" s="298"/>
      <c r="F13" s="298"/>
      <c r="G13" s="298"/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35"/>
      <c r="S13" s="299"/>
      <c r="T13" s="300"/>
    </row>
    <row r="14" spans="1:20">
      <c r="A14" s="301" t="s">
        <v>3449</v>
      </c>
      <c r="B14" t="s">
        <v>3450</v>
      </c>
      <c r="C14" s="161"/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302"/>
      <c r="S14" s="121"/>
      <c r="T14" s="303"/>
    </row>
    <row r="15" spans="1:20">
      <c r="A15" s="301" t="s">
        <v>3449</v>
      </c>
      <c r="B15" t="s">
        <v>3451</v>
      </c>
      <c r="C15" s="161"/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302"/>
      <c r="S15" s="121"/>
      <c r="T15" s="303"/>
    </row>
    <row r="16" spans="1:20">
      <c r="A16" s="301" t="s">
        <v>3452</v>
      </c>
      <c r="B16" t="s">
        <v>3453</v>
      </c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35"/>
      <c r="S16" s="299"/>
      <c r="T16" s="300"/>
    </row>
    <row r="17" spans="1:20">
      <c r="A17" t="s">
        <v>3454</v>
      </c>
      <c r="B17" s="308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10"/>
      <c r="S17" s="311"/>
      <c r="T17" s="312"/>
    </row>
    <row r="18" spans="1:20">
      <c r="A18" s="313" t="s">
        <v>3455</v>
      </c>
      <c r="B18" s="311"/>
      <c r="C18" s="314"/>
      <c r="D18" s="314"/>
      <c r="E18" s="314"/>
      <c r="F18" s="314"/>
      <c r="G18" s="314"/>
      <c r="H18" s="314"/>
      <c r="I18" s="314"/>
      <c r="J18" s="314"/>
      <c r="K18" s="314"/>
      <c r="L18" s="314"/>
      <c r="M18" s="314"/>
      <c r="N18" s="314"/>
      <c r="O18" s="314"/>
      <c r="P18" s="314"/>
      <c r="Q18" s="314"/>
      <c r="R18" s="315"/>
      <c r="S18" s="316"/>
      <c r="T18" s="317"/>
    </row>
    <row r="19" spans="1:20">
      <c r="A19" s="768" t="s">
        <v>3008</v>
      </c>
      <c r="B19" s="768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8"/>
      <c r="S19" s="319"/>
      <c r="T19" s="320"/>
    </row>
  </sheetData>
  <sheetProtection selectLockedCells="1" selectUnlockedCells="1"/>
  <mergeCells count="11">
    <mergeCell ref="A19:B19"/>
    <mergeCell ref="S6:S8"/>
    <mergeCell ref="A6:A7"/>
    <mergeCell ref="B6:B7"/>
    <mergeCell ref="T6:T8"/>
    <mergeCell ref="C7:F7"/>
    <mergeCell ref="G7:J7"/>
    <mergeCell ref="K7:N7"/>
    <mergeCell ref="O7:R7"/>
    <mergeCell ref="C6:J6"/>
    <mergeCell ref="K6:R6"/>
  </mergeCells>
  <phoneticPr fontId="51" type="noConversion"/>
  <pageMargins left="0.2361111111111111" right="0.236111111111111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64"/>
  <sheetViews>
    <sheetView view="pageBreakPreview" zoomScaleNormal="100" zoomScaleSheetLayoutView="100" workbookViewId="0">
      <selection activeCell="G56" sqref="G56"/>
    </sheetView>
  </sheetViews>
  <sheetFormatPr defaultColWidth="7.85546875" defaultRowHeight="12.75"/>
  <cols>
    <col min="1" max="1" width="7.7109375" style="1" customWidth="1"/>
    <col min="2" max="2" width="37.28515625" style="1" customWidth="1"/>
    <col min="3" max="3" width="4.42578125" style="1" customWidth="1"/>
    <col min="4" max="4" width="9.7109375" style="1" customWidth="1"/>
    <col min="5" max="8" width="12.7109375" style="1" customWidth="1"/>
    <col min="9" max="11" width="6.85546875" style="1" customWidth="1"/>
    <col min="12" max="13" width="6.85546875" style="321" customWidth="1"/>
    <col min="14" max="15" width="6.85546875" style="1" customWidth="1"/>
    <col min="16" max="17" width="6.85546875" style="321" customWidth="1"/>
    <col min="18" max="16384" width="7.85546875" style="321"/>
  </cols>
  <sheetData>
    <row r="1" spans="1:256" s="322" customFormat="1" ht="15.75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6"/>
      <c r="H1" s="37"/>
      <c r="P1" s="263"/>
      <c r="Q1" s="263"/>
      <c r="R1" s="323"/>
    </row>
    <row r="2" spans="1:256" s="322" customFormat="1" ht="15.75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6"/>
      <c r="H2" s="37"/>
      <c r="P2" s="263"/>
      <c r="Q2" s="263"/>
      <c r="R2" s="323"/>
    </row>
    <row r="3" spans="1:256" s="322" customFormat="1" ht="15.75">
      <c r="A3" s="33"/>
      <c r="B3" s="34"/>
      <c r="C3" s="35"/>
      <c r="D3" s="36"/>
      <c r="E3" s="36"/>
      <c r="F3" s="36"/>
      <c r="G3" s="36"/>
      <c r="H3" s="37"/>
      <c r="P3" s="263"/>
      <c r="Q3" s="263"/>
      <c r="R3" s="323"/>
    </row>
    <row r="4" spans="1:256" ht="15.75">
      <c r="A4" s="33"/>
      <c r="B4" s="34" t="s">
        <v>2704</v>
      </c>
      <c r="C4" s="3" t="s">
        <v>2693</v>
      </c>
      <c r="D4" s="4"/>
      <c r="E4" s="4"/>
      <c r="F4" s="4"/>
      <c r="G4" s="4"/>
      <c r="H4" s="42"/>
      <c r="I4"/>
      <c r="J4"/>
      <c r="K4"/>
      <c r="L4"/>
      <c r="M4"/>
      <c r="N4"/>
      <c r="O4"/>
      <c r="P4" s="263"/>
      <c r="Q4" s="263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324"/>
      <c r="B5" s="324"/>
      <c r="C5" s="324"/>
      <c r="D5" s="324"/>
      <c r="E5" s="324"/>
      <c r="F5" s="324"/>
      <c r="G5" s="324"/>
      <c r="H5" s="2"/>
      <c r="I5" s="2"/>
      <c r="J5" s="2"/>
      <c r="K5" s="2"/>
      <c r="L5"/>
      <c r="M5"/>
      <c r="N5" s="2"/>
      <c r="O5" s="2"/>
      <c r="P5" s="263"/>
      <c r="Q5" s="263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769" t="s">
        <v>3058</v>
      </c>
      <c r="B6" s="770" t="s">
        <v>3059</v>
      </c>
      <c r="C6" s="770" t="s">
        <v>3456</v>
      </c>
      <c r="D6" s="771" t="s">
        <v>3457</v>
      </c>
      <c r="E6" s="773" t="s">
        <v>3008</v>
      </c>
      <c r="F6" s="773"/>
      <c r="G6" s="773"/>
      <c r="H6" s="773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25" customFormat="1" ht="12.75" customHeight="1">
      <c r="A7" s="769"/>
      <c r="B7" s="770"/>
      <c r="C7" s="770"/>
      <c r="D7" s="771"/>
      <c r="E7" s="770" t="s">
        <v>3037</v>
      </c>
      <c r="F7" s="770"/>
      <c r="G7" s="770" t="s">
        <v>3038</v>
      </c>
      <c r="H7" s="770"/>
    </row>
    <row r="8" spans="1:256" ht="22.5">
      <c r="A8" s="769"/>
      <c r="B8" s="770"/>
      <c r="C8" s="770"/>
      <c r="D8" s="771"/>
      <c r="E8" s="119" t="s">
        <v>1166</v>
      </c>
      <c r="F8" s="119" t="s">
        <v>1167</v>
      </c>
      <c r="G8" s="119" t="s">
        <v>1166</v>
      </c>
      <c r="H8" s="119" t="s">
        <v>1167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>
      <c r="A9" s="326"/>
      <c r="B9" s="774" t="s">
        <v>1168</v>
      </c>
      <c r="C9" s="774"/>
      <c r="D9" s="774"/>
      <c r="E9" s="774"/>
      <c r="F9" s="774"/>
      <c r="G9" s="774"/>
      <c r="H9" s="774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31" customFormat="1">
      <c r="A10" s="327">
        <v>540100</v>
      </c>
      <c r="B10" s="328" t="s">
        <v>1169</v>
      </c>
      <c r="C10" s="327" t="s">
        <v>1170</v>
      </c>
      <c r="D10" s="329">
        <v>11.2</v>
      </c>
      <c r="E10" s="330"/>
      <c r="F10" s="330">
        <f t="shared" ref="F10:F36" si="0">D10*E10</f>
        <v>0</v>
      </c>
      <c r="G10" s="330"/>
      <c r="H10" s="330">
        <f t="shared" ref="H10:H36" si="1">D10*G10</f>
        <v>0</v>
      </c>
    </row>
    <row r="11" spans="1:256" s="331" customFormat="1">
      <c r="A11" s="327">
        <v>540101</v>
      </c>
      <c r="B11" s="328" t="s">
        <v>1171</v>
      </c>
      <c r="C11" s="327" t="s">
        <v>1170</v>
      </c>
      <c r="D11" s="329">
        <v>13.72</v>
      </c>
      <c r="E11" s="330"/>
      <c r="F11" s="330">
        <f t="shared" si="0"/>
        <v>0</v>
      </c>
      <c r="G11" s="330"/>
      <c r="H11" s="330">
        <f t="shared" si="1"/>
        <v>0</v>
      </c>
    </row>
    <row r="12" spans="1:256" s="331" customFormat="1">
      <c r="A12" s="327">
        <v>540102</v>
      </c>
      <c r="B12" s="328" t="s">
        <v>1172</v>
      </c>
      <c r="C12" s="327" t="s">
        <v>1170</v>
      </c>
      <c r="D12" s="329">
        <v>17.190000000000001</v>
      </c>
      <c r="E12" s="330"/>
      <c r="F12" s="330">
        <f t="shared" si="0"/>
        <v>0</v>
      </c>
      <c r="G12" s="330"/>
      <c r="H12" s="330">
        <f t="shared" si="1"/>
        <v>0</v>
      </c>
    </row>
    <row r="13" spans="1:256" s="331" customFormat="1">
      <c r="A13" s="327">
        <v>540103</v>
      </c>
      <c r="B13" s="328" t="s">
        <v>1173</v>
      </c>
      <c r="C13" s="327" t="s">
        <v>1170</v>
      </c>
      <c r="D13" s="329">
        <v>14.17</v>
      </c>
      <c r="E13" s="330"/>
      <c r="F13" s="330">
        <f t="shared" si="0"/>
        <v>0</v>
      </c>
      <c r="G13" s="330"/>
      <c r="H13" s="330">
        <f t="shared" si="1"/>
        <v>0</v>
      </c>
    </row>
    <row r="14" spans="1:256" s="331" customFormat="1">
      <c r="A14" s="327">
        <v>540104</v>
      </c>
      <c r="B14" s="328" t="s">
        <v>1174</v>
      </c>
      <c r="C14" s="327" t="s">
        <v>1170</v>
      </c>
      <c r="D14" s="329">
        <v>11.46</v>
      </c>
      <c r="E14" s="330"/>
      <c r="F14" s="330">
        <f t="shared" si="0"/>
        <v>0</v>
      </c>
      <c r="G14" s="330"/>
      <c r="H14" s="330">
        <f t="shared" si="1"/>
        <v>0</v>
      </c>
    </row>
    <row r="15" spans="1:256" s="331" customFormat="1" ht="22.5">
      <c r="A15" s="327">
        <v>540105</v>
      </c>
      <c r="B15" s="328" t="s">
        <v>1175</v>
      </c>
      <c r="C15" s="327" t="s">
        <v>1170</v>
      </c>
      <c r="D15" s="329">
        <v>12.08</v>
      </c>
      <c r="E15" s="330"/>
      <c r="F15" s="330">
        <f t="shared" si="0"/>
        <v>0</v>
      </c>
      <c r="G15" s="330"/>
      <c r="H15" s="330">
        <f t="shared" si="1"/>
        <v>0</v>
      </c>
    </row>
    <row r="16" spans="1:256" s="331" customFormat="1">
      <c r="A16" s="416">
        <v>560100</v>
      </c>
      <c r="B16" s="417" t="s">
        <v>1176</v>
      </c>
      <c r="C16" s="416" t="s">
        <v>1170</v>
      </c>
      <c r="D16" s="418">
        <v>11.2</v>
      </c>
      <c r="E16" s="419">
        <v>27680</v>
      </c>
      <c r="F16" s="419">
        <f t="shared" si="0"/>
        <v>310016</v>
      </c>
      <c r="G16" s="419">
        <v>45000</v>
      </c>
      <c r="H16" s="419">
        <f t="shared" si="1"/>
        <v>503999.99999999994</v>
      </c>
    </row>
    <row r="17" spans="1:15" s="331" customFormat="1" ht="22.5">
      <c r="A17" s="327">
        <v>560101</v>
      </c>
      <c r="B17" s="328" t="s">
        <v>1177</v>
      </c>
      <c r="C17" s="327" t="s">
        <v>1170</v>
      </c>
      <c r="D17" s="329" t="s">
        <v>1178</v>
      </c>
      <c r="E17" s="330"/>
      <c r="F17" s="330" t="e">
        <f t="shared" si="0"/>
        <v>#VALUE!</v>
      </c>
      <c r="G17" s="330"/>
      <c r="H17" s="330" t="e">
        <f t="shared" si="1"/>
        <v>#VALUE!</v>
      </c>
    </row>
    <row r="18" spans="1:15" s="331" customFormat="1">
      <c r="A18" s="327">
        <v>560200</v>
      </c>
      <c r="B18" s="328" t="s">
        <v>1179</v>
      </c>
      <c r="C18" s="327" t="s">
        <v>1170</v>
      </c>
      <c r="D18" s="329">
        <v>17.27</v>
      </c>
      <c r="E18" s="330"/>
      <c r="F18" s="330">
        <f t="shared" si="0"/>
        <v>0</v>
      </c>
      <c r="G18" s="330"/>
      <c r="H18" s="330">
        <f t="shared" si="1"/>
        <v>0</v>
      </c>
    </row>
    <row r="19" spans="1:15" s="331" customFormat="1">
      <c r="A19" s="327">
        <v>560800</v>
      </c>
      <c r="B19" s="328" t="s">
        <v>1180</v>
      </c>
      <c r="C19" s="327" t="s">
        <v>1170</v>
      </c>
      <c r="D19" s="329">
        <v>18.78</v>
      </c>
      <c r="E19" s="330"/>
      <c r="F19" s="330">
        <f t="shared" si="0"/>
        <v>0</v>
      </c>
      <c r="G19" s="330"/>
      <c r="H19" s="330">
        <f t="shared" si="1"/>
        <v>0</v>
      </c>
    </row>
    <row r="20" spans="1:15" s="331" customFormat="1" ht="22.5">
      <c r="A20" s="327">
        <v>560300</v>
      </c>
      <c r="B20" s="328" t="s">
        <v>1181</v>
      </c>
      <c r="C20" s="327" t="s">
        <v>1170</v>
      </c>
      <c r="D20" s="329">
        <v>12.08</v>
      </c>
      <c r="E20" s="330"/>
      <c r="F20" s="330">
        <f t="shared" si="0"/>
        <v>0</v>
      </c>
      <c r="G20" s="330"/>
      <c r="H20" s="330">
        <f t="shared" si="1"/>
        <v>0</v>
      </c>
    </row>
    <row r="21" spans="1:15" s="331" customFormat="1">
      <c r="A21" s="327">
        <v>560102</v>
      </c>
      <c r="B21" s="328" t="s">
        <v>1182</v>
      </c>
      <c r="C21" s="327" t="s">
        <v>1170</v>
      </c>
      <c r="D21" s="329">
        <v>19.89</v>
      </c>
      <c r="E21" s="330"/>
      <c r="F21" s="330">
        <f t="shared" si="0"/>
        <v>0</v>
      </c>
      <c r="G21" s="330"/>
      <c r="H21" s="330">
        <f t="shared" si="1"/>
        <v>0</v>
      </c>
    </row>
    <row r="22" spans="1:15" s="331" customFormat="1" ht="22.5">
      <c r="A22" s="327">
        <v>560301</v>
      </c>
      <c r="B22" s="328" t="s">
        <v>1183</v>
      </c>
      <c r="C22" s="327" t="s">
        <v>1170</v>
      </c>
      <c r="D22" s="329">
        <v>13.31</v>
      </c>
      <c r="E22" s="330"/>
      <c r="F22" s="330">
        <f t="shared" si="0"/>
        <v>0</v>
      </c>
      <c r="G22" s="330"/>
      <c r="H22" s="330">
        <f t="shared" si="1"/>
        <v>0</v>
      </c>
    </row>
    <row r="23" spans="1:15" s="331" customFormat="1" ht="22.5">
      <c r="A23" s="327">
        <v>510110</v>
      </c>
      <c r="B23" s="328" t="s">
        <v>1184</v>
      </c>
      <c r="C23" s="327" t="s">
        <v>1185</v>
      </c>
      <c r="D23" s="329" t="s">
        <v>1186</v>
      </c>
      <c r="E23" s="330"/>
      <c r="F23" s="330" t="e">
        <f t="shared" si="0"/>
        <v>#VALUE!</v>
      </c>
      <c r="G23" s="330"/>
      <c r="H23" s="330" t="e">
        <f t="shared" si="1"/>
        <v>#VALUE!</v>
      </c>
    </row>
    <row r="24" spans="1:15" s="331" customFormat="1" ht="22.5">
      <c r="A24" s="416">
        <v>510200</v>
      </c>
      <c r="B24" s="417" t="s">
        <v>1187</v>
      </c>
      <c r="C24" s="416" t="s">
        <v>1170</v>
      </c>
      <c r="D24" s="418" t="s">
        <v>1188</v>
      </c>
      <c r="E24" s="419">
        <v>4380</v>
      </c>
      <c r="F24" s="419" t="e">
        <f t="shared" si="0"/>
        <v>#VALUE!</v>
      </c>
      <c r="G24" s="419">
        <v>5000</v>
      </c>
      <c r="H24" s="419" t="e">
        <f t="shared" si="1"/>
        <v>#VALUE!</v>
      </c>
    </row>
    <row r="25" spans="1:15" s="331" customFormat="1" ht="22.5">
      <c r="A25" s="327">
        <v>510299</v>
      </c>
      <c r="B25" s="328" t="s">
        <v>1189</v>
      </c>
      <c r="C25" s="327" t="s">
        <v>1170</v>
      </c>
      <c r="D25" s="329" t="s">
        <v>1190</v>
      </c>
      <c r="E25" s="330"/>
      <c r="F25" s="330" t="e">
        <f t="shared" si="0"/>
        <v>#VALUE!</v>
      </c>
      <c r="G25" s="330"/>
      <c r="H25" s="330" t="e">
        <f t="shared" si="1"/>
        <v>#VALUE!</v>
      </c>
    </row>
    <row r="26" spans="1:15" s="331" customFormat="1" ht="22.5">
      <c r="A26" s="327">
        <v>510500</v>
      </c>
      <c r="B26" s="328" t="s">
        <v>1191</v>
      </c>
      <c r="C26" s="327" t="s">
        <v>1185</v>
      </c>
      <c r="D26" s="329" t="s">
        <v>1192</v>
      </c>
      <c r="E26" s="330"/>
      <c r="F26" s="330" t="e">
        <f t="shared" si="0"/>
        <v>#VALUE!</v>
      </c>
      <c r="G26" s="330"/>
      <c r="H26" s="330" t="e">
        <f t="shared" si="1"/>
        <v>#VALUE!</v>
      </c>
    </row>
    <row r="27" spans="1:15" s="331" customFormat="1">
      <c r="A27" s="327">
        <v>520100</v>
      </c>
      <c r="B27" s="328" t="s">
        <v>1193</v>
      </c>
      <c r="C27" s="327" t="s">
        <v>1170</v>
      </c>
      <c r="D27" s="329">
        <v>10.66</v>
      </c>
      <c r="E27" s="330"/>
      <c r="F27" s="330">
        <f t="shared" si="0"/>
        <v>0</v>
      </c>
      <c r="G27" s="330"/>
      <c r="H27" s="330">
        <f t="shared" si="1"/>
        <v>0</v>
      </c>
    </row>
    <row r="28" spans="1:15" s="331" customFormat="1">
      <c r="A28" s="327">
        <v>520101</v>
      </c>
      <c r="B28" s="328" t="s">
        <v>1194</v>
      </c>
      <c r="C28" s="327" t="s">
        <v>1170</v>
      </c>
      <c r="D28" s="329">
        <v>20.02</v>
      </c>
      <c r="E28" s="330"/>
      <c r="F28" s="330">
        <f t="shared" si="0"/>
        <v>0</v>
      </c>
      <c r="G28" s="330"/>
      <c r="H28" s="330">
        <f t="shared" si="1"/>
        <v>0</v>
      </c>
    </row>
    <row r="29" spans="1:15" s="331" customFormat="1" ht="22.5">
      <c r="A29" s="327">
        <v>520102</v>
      </c>
      <c r="B29" s="328" t="s">
        <v>1195</v>
      </c>
      <c r="C29" s="327" t="s">
        <v>1170</v>
      </c>
      <c r="D29" s="329">
        <v>17.690000000000001</v>
      </c>
      <c r="E29" s="330"/>
      <c r="F29" s="330">
        <f t="shared" si="0"/>
        <v>0</v>
      </c>
      <c r="G29" s="330"/>
      <c r="H29" s="330">
        <f t="shared" si="1"/>
        <v>0</v>
      </c>
    </row>
    <row r="30" spans="1:15" s="331" customFormat="1">
      <c r="A30" s="327">
        <v>521000</v>
      </c>
      <c r="B30" s="328" t="s">
        <v>1196</v>
      </c>
      <c r="C30" s="327" t="s">
        <v>1185</v>
      </c>
      <c r="D30" s="332">
        <v>2950.57</v>
      </c>
      <c r="E30" s="330"/>
      <c r="F30" s="330">
        <f t="shared" si="0"/>
        <v>0</v>
      </c>
      <c r="G30" s="330"/>
      <c r="H30" s="330">
        <f t="shared" si="1"/>
        <v>0</v>
      </c>
    </row>
    <row r="31" spans="1:15" s="331" customFormat="1">
      <c r="A31" s="327">
        <v>510000</v>
      </c>
      <c r="B31" s="328" t="s">
        <v>1197</v>
      </c>
      <c r="C31" s="327" t="s">
        <v>1185</v>
      </c>
      <c r="D31" s="332">
        <v>7928.48</v>
      </c>
      <c r="E31" s="330"/>
      <c r="F31" s="330">
        <f t="shared" si="0"/>
        <v>0</v>
      </c>
      <c r="G31" s="330"/>
      <c r="H31" s="330">
        <f t="shared" si="1"/>
        <v>0</v>
      </c>
    </row>
    <row r="32" spans="1:15" ht="22.5">
      <c r="A32" s="327">
        <v>570100</v>
      </c>
      <c r="B32" s="328" t="s">
        <v>1198</v>
      </c>
      <c r="C32" s="327" t="s">
        <v>1185</v>
      </c>
      <c r="D32" s="329" t="s">
        <v>1199</v>
      </c>
      <c r="E32" s="330"/>
      <c r="F32" s="330" t="e">
        <f t="shared" si="0"/>
        <v>#VALUE!</v>
      </c>
      <c r="G32" s="330"/>
      <c r="H32" s="330" t="e">
        <f t="shared" si="1"/>
        <v>#VALUE!</v>
      </c>
      <c r="I32"/>
      <c r="J32"/>
      <c r="K32"/>
      <c r="N32"/>
      <c r="O32"/>
    </row>
    <row r="33" spans="1:15">
      <c r="A33" s="327">
        <v>580100</v>
      </c>
      <c r="B33" s="328" t="s">
        <v>1200</v>
      </c>
      <c r="C33" s="327" t="s">
        <v>1170</v>
      </c>
      <c r="D33" s="329">
        <v>13.31</v>
      </c>
      <c r="E33" s="330"/>
      <c r="F33" s="330">
        <f t="shared" si="0"/>
        <v>0</v>
      </c>
      <c r="G33" s="330"/>
      <c r="H33" s="330">
        <f t="shared" si="1"/>
        <v>0</v>
      </c>
      <c r="I33"/>
      <c r="J33"/>
      <c r="K33"/>
      <c r="N33"/>
      <c r="O33"/>
    </row>
    <row r="34" spans="1:15">
      <c r="A34" s="327">
        <v>580101</v>
      </c>
      <c r="B34" s="328" t="s">
        <v>1201</v>
      </c>
      <c r="C34" s="327" t="s">
        <v>1170</v>
      </c>
      <c r="D34" s="329">
        <v>10.23</v>
      </c>
      <c r="E34" s="330"/>
      <c r="F34" s="330">
        <f t="shared" si="0"/>
        <v>0</v>
      </c>
      <c r="G34" s="330"/>
      <c r="H34" s="330">
        <f t="shared" si="1"/>
        <v>0</v>
      </c>
      <c r="I34"/>
      <c r="J34"/>
      <c r="K34"/>
      <c r="N34"/>
      <c r="O34"/>
    </row>
    <row r="35" spans="1:15">
      <c r="A35" s="327">
        <v>580102</v>
      </c>
      <c r="B35" s="328" t="s">
        <v>1202</v>
      </c>
      <c r="C35" s="327" t="s">
        <v>1170</v>
      </c>
      <c r="D35" s="329">
        <v>12.99</v>
      </c>
      <c r="E35" s="330"/>
      <c r="F35" s="330">
        <f t="shared" si="0"/>
        <v>0</v>
      </c>
      <c r="G35" s="330"/>
      <c r="H35" s="330">
        <f t="shared" si="1"/>
        <v>0</v>
      </c>
      <c r="I35"/>
      <c r="J35"/>
      <c r="K35"/>
      <c r="N35"/>
      <c r="O35"/>
    </row>
    <row r="36" spans="1:15" ht="22.5">
      <c r="A36" s="327">
        <v>590100</v>
      </c>
      <c r="B36" s="328" t="s">
        <v>1203</v>
      </c>
      <c r="C36" s="327" t="s">
        <v>1170</v>
      </c>
      <c r="D36" s="329">
        <v>26.6</v>
      </c>
      <c r="E36" s="330"/>
      <c r="F36" s="330">
        <f t="shared" si="0"/>
        <v>0</v>
      </c>
      <c r="G36" s="330"/>
      <c r="H36" s="330">
        <f t="shared" si="1"/>
        <v>0</v>
      </c>
      <c r="I36"/>
      <c r="J36"/>
      <c r="K36"/>
      <c r="N36"/>
      <c r="O36"/>
    </row>
    <row r="37" spans="1:15" ht="32.25" customHeight="1">
      <c r="A37" s="326"/>
      <c r="B37" s="772" t="s">
        <v>1204</v>
      </c>
      <c r="C37" s="772"/>
      <c r="D37" s="772"/>
      <c r="E37" s="772"/>
      <c r="F37" s="772"/>
      <c r="G37" s="772"/>
      <c r="H37" s="772"/>
      <c r="I37"/>
      <c r="J37"/>
      <c r="K37"/>
      <c r="N37"/>
      <c r="O37"/>
    </row>
    <row r="38" spans="1:15">
      <c r="A38" s="420">
        <v>590101</v>
      </c>
      <c r="B38" s="421" t="s">
        <v>1169</v>
      </c>
      <c r="C38" s="420" t="s">
        <v>1170</v>
      </c>
      <c r="D38" s="422">
        <v>6.38</v>
      </c>
      <c r="E38" s="423">
        <v>2340</v>
      </c>
      <c r="F38" s="424">
        <f t="shared" ref="F38:F64" si="2">D38*E38</f>
        <v>14929.199999999999</v>
      </c>
      <c r="G38" s="423">
        <v>10000</v>
      </c>
      <c r="H38" s="424">
        <f t="shared" ref="H38:H64" si="3">D38*G38</f>
        <v>63800</v>
      </c>
      <c r="I38" s="334"/>
      <c r="J38" s="335"/>
      <c r="K38" s="335"/>
      <c r="N38" s="335"/>
      <c r="O38" s="335"/>
    </row>
    <row r="39" spans="1:15">
      <c r="A39" s="327">
        <v>590102</v>
      </c>
      <c r="B39" s="328" t="s">
        <v>1171</v>
      </c>
      <c r="C39" s="327" t="s">
        <v>1170</v>
      </c>
      <c r="D39" s="329">
        <v>7.82</v>
      </c>
      <c r="E39" s="333"/>
      <c r="F39" s="330">
        <f t="shared" si="2"/>
        <v>0</v>
      </c>
      <c r="G39" s="333"/>
      <c r="H39" s="330">
        <f t="shared" si="3"/>
        <v>0</v>
      </c>
      <c r="I39" s="336"/>
    </row>
    <row r="40" spans="1:15">
      <c r="A40" s="327">
        <v>590103</v>
      </c>
      <c r="B40" s="328" t="s">
        <v>1172</v>
      </c>
      <c r="C40" s="327" t="s">
        <v>1170</v>
      </c>
      <c r="D40" s="329">
        <v>9.8000000000000007</v>
      </c>
      <c r="E40" s="333"/>
      <c r="F40" s="330">
        <f t="shared" si="2"/>
        <v>0</v>
      </c>
      <c r="G40" s="333"/>
      <c r="H40" s="330">
        <f t="shared" si="3"/>
        <v>0</v>
      </c>
      <c r="I40" s="336"/>
    </row>
    <row r="41" spans="1:15">
      <c r="A41" s="327">
        <v>590104</v>
      </c>
      <c r="B41" s="328" t="s">
        <v>1173</v>
      </c>
      <c r="C41" s="327" t="s">
        <v>1170</v>
      </c>
      <c r="D41" s="329">
        <v>8.08</v>
      </c>
      <c r="E41" s="337"/>
      <c r="F41" s="330">
        <f t="shared" si="2"/>
        <v>0</v>
      </c>
      <c r="G41" s="337"/>
      <c r="H41" s="330">
        <f t="shared" si="3"/>
        <v>0</v>
      </c>
    </row>
    <row r="42" spans="1:15">
      <c r="A42" s="327">
        <v>590105</v>
      </c>
      <c r="B42" s="328" t="s">
        <v>1174</v>
      </c>
      <c r="C42" s="327" t="s">
        <v>1170</v>
      </c>
      <c r="D42" s="329">
        <v>6.53</v>
      </c>
      <c r="E42" s="337"/>
      <c r="F42" s="330">
        <f t="shared" si="2"/>
        <v>0</v>
      </c>
      <c r="G42" s="337"/>
      <c r="H42" s="330">
        <f t="shared" si="3"/>
        <v>0</v>
      </c>
    </row>
    <row r="43" spans="1:15" ht="22.5">
      <c r="A43" s="327">
        <v>590106</v>
      </c>
      <c r="B43" s="328" t="s">
        <v>1175</v>
      </c>
      <c r="C43" s="327" t="s">
        <v>1170</v>
      </c>
      <c r="D43" s="329">
        <v>6.88</v>
      </c>
      <c r="E43" s="337"/>
      <c r="F43" s="330">
        <f t="shared" si="2"/>
        <v>0</v>
      </c>
      <c r="G43" s="337"/>
      <c r="H43" s="330">
        <f t="shared" si="3"/>
        <v>0</v>
      </c>
    </row>
    <row r="44" spans="1:15">
      <c r="A44" s="420">
        <v>590107</v>
      </c>
      <c r="B44" s="421" t="s">
        <v>1176</v>
      </c>
      <c r="C44" s="420" t="s">
        <v>1170</v>
      </c>
      <c r="D44" s="422">
        <v>6.38</v>
      </c>
      <c r="E44" s="425">
        <v>674350</v>
      </c>
      <c r="F44" s="424">
        <f t="shared" si="2"/>
        <v>4302353</v>
      </c>
      <c r="G44" s="425">
        <v>700000</v>
      </c>
      <c r="H44" s="424">
        <f t="shared" si="3"/>
        <v>4466000</v>
      </c>
    </row>
    <row r="45" spans="1:15" ht="22.5">
      <c r="A45" s="327">
        <v>590108</v>
      </c>
      <c r="B45" s="328" t="s">
        <v>1177</v>
      </c>
      <c r="C45" s="327" t="s">
        <v>1170</v>
      </c>
      <c r="D45" s="329" t="s">
        <v>1205</v>
      </c>
      <c r="E45" s="337"/>
      <c r="F45" s="330" t="e">
        <f t="shared" si="2"/>
        <v>#VALUE!</v>
      </c>
      <c r="G45" s="337"/>
      <c r="H45" s="330" t="e">
        <f t="shared" si="3"/>
        <v>#VALUE!</v>
      </c>
    </row>
    <row r="46" spans="1:15">
      <c r="A46" s="327">
        <v>590109</v>
      </c>
      <c r="B46" s="328" t="s">
        <v>1179</v>
      </c>
      <c r="C46" s="327" t="s">
        <v>1170</v>
      </c>
      <c r="D46" s="329">
        <v>9.84</v>
      </c>
      <c r="E46" s="337"/>
      <c r="F46" s="330">
        <f t="shared" si="2"/>
        <v>0</v>
      </c>
      <c r="G46" s="337"/>
      <c r="H46" s="330">
        <f t="shared" si="3"/>
        <v>0</v>
      </c>
    </row>
    <row r="47" spans="1:15">
      <c r="A47" s="327">
        <v>590110</v>
      </c>
      <c r="B47" s="328" t="s">
        <v>1180</v>
      </c>
      <c r="C47" s="327" t="s">
        <v>1170</v>
      </c>
      <c r="D47" s="329">
        <v>10.7</v>
      </c>
      <c r="E47" s="337"/>
      <c r="F47" s="330">
        <f t="shared" si="2"/>
        <v>0</v>
      </c>
      <c r="G47" s="337"/>
      <c r="H47" s="330">
        <f t="shared" si="3"/>
        <v>0</v>
      </c>
    </row>
    <row r="48" spans="1:15" ht="22.5">
      <c r="A48" s="327">
        <v>590111</v>
      </c>
      <c r="B48" s="328" t="s">
        <v>1181</v>
      </c>
      <c r="C48" s="327" t="s">
        <v>1170</v>
      </c>
      <c r="D48" s="329">
        <v>6.88</v>
      </c>
      <c r="E48" s="337"/>
      <c r="F48" s="330">
        <f t="shared" si="2"/>
        <v>0</v>
      </c>
      <c r="G48" s="337"/>
      <c r="H48" s="330">
        <f t="shared" si="3"/>
        <v>0</v>
      </c>
    </row>
    <row r="49" spans="1:8">
      <c r="A49" s="327">
        <v>590112</v>
      </c>
      <c r="B49" s="328" t="s">
        <v>1182</v>
      </c>
      <c r="C49" s="327" t="s">
        <v>1170</v>
      </c>
      <c r="D49" s="329">
        <v>11.34</v>
      </c>
      <c r="E49" s="337"/>
      <c r="F49" s="330">
        <f t="shared" si="2"/>
        <v>0</v>
      </c>
      <c r="G49" s="337"/>
      <c r="H49" s="330">
        <f t="shared" si="3"/>
        <v>0</v>
      </c>
    </row>
    <row r="50" spans="1:8" ht="22.5">
      <c r="A50" s="327">
        <v>590113</v>
      </c>
      <c r="B50" s="328" t="s">
        <v>1183</v>
      </c>
      <c r="C50" s="327" t="s">
        <v>1170</v>
      </c>
      <c r="D50" s="329">
        <v>7.59</v>
      </c>
      <c r="E50" s="337"/>
      <c r="F50" s="330">
        <f t="shared" si="2"/>
        <v>0</v>
      </c>
      <c r="G50" s="337"/>
      <c r="H50" s="330">
        <f t="shared" si="3"/>
        <v>0</v>
      </c>
    </row>
    <row r="51" spans="1:8" ht="22.5">
      <c r="A51" s="327">
        <v>590114</v>
      </c>
      <c r="B51" s="328" t="s">
        <v>1184</v>
      </c>
      <c r="C51" s="327" t="s">
        <v>1185</v>
      </c>
      <c r="D51" s="329" t="s">
        <v>1206</v>
      </c>
      <c r="E51" s="337"/>
      <c r="F51" s="330" t="e">
        <f t="shared" si="2"/>
        <v>#VALUE!</v>
      </c>
      <c r="G51" s="337"/>
      <c r="H51" s="330" t="e">
        <f t="shared" si="3"/>
        <v>#VALUE!</v>
      </c>
    </row>
    <row r="52" spans="1:8" ht="22.5">
      <c r="A52" s="327">
        <v>590115</v>
      </c>
      <c r="B52" s="328" t="s">
        <v>1187</v>
      </c>
      <c r="C52" s="327" t="s">
        <v>1170</v>
      </c>
      <c r="D52" s="329" t="s">
        <v>1207</v>
      </c>
      <c r="E52" s="337"/>
      <c r="F52" s="330" t="e">
        <f t="shared" si="2"/>
        <v>#VALUE!</v>
      </c>
      <c r="G52" s="337"/>
      <c r="H52" s="330" t="e">
        <f t="shared" si="3"/>
        <v>#VALUE!</v>
      </c>
    </row>
    <row r="53" spans="1:8" ht="22.5">
      <c r="A53" s="327">
        <v>590116</v>
      </c>
      <c r="B53" s="328" t="s">
        <v>1189</v>
      </c>
      <c r="C53" s="327" t="s">
        <v>1170</v>
      </c>
      <c r="D53" s="329" t="s">
        <v>1208</v>
      </c>
      <c r="E53" s="337"/>
      <c r="F53" s="330" t="e">
        <f t="shared" si="2"/>
        <v>#VALUE!</v>
      </c>
      <c r="G53" s="337"/>
      <c r="H53" s="330" t="e">
        <f t="shared" si="3"/>
        <v>#VALUE!</v>
      </c>
    </row>
    <row r="54" spans="1:8" ht="22.5">
      <c r="A54" s="327">
        <v>590117</v>
      </c>
      <c r="B54" s="328" t="s">
        <v>1191</v>
      </c>
      <c r="C54" s="327" t="s">
        <v>1185</v>
      </c>
      <c r="D54" s="329" t="s">
        <v>1209</v>
      </c>
      <c r="E54" s="337"/>
      <c r="F54" s="330" t="e">
        <f t="shared" si="2"/>
        <v>#VALUE!</v>
      </c>
      <c r="G54" s="337"/>
      <c r="H54" s="330" t="e">
        <f t="shared" si="3"/>
        <v>#VALUE!</v>
      </c>
    </row>
    <row r="55" spans="1:8">
      <c r="A55" s="420">
        <v>590118</v>
      </c>
      <c r="B55" s="421" t="s">
        <v>1193</v>
      </c>
      <c r="C55" s="420" t="s">
        <v>1170</v>
      </c>
      <c r="D55" s="422">
        <v>6.07</v>
      </c>
      <c r="E55" s="425">
        <v>121500</v>
      </c>
      <c r="F55" s="424">
        <f t="shared" si="2"/>
        <v>737505</v>
      </c>
      <c r="G55" s="425">
        <v>130000</v>
      </c>
      <c r="H55" s="424">
        <f t="shared" si="3"/>
        <v>789100</v>
      </c>
    </row>
    <row r="56" spans="1:8">
      <c r="A56" s="327">
        <v>590119</v>
      </c>
      <c r="B56" s="328" t="s">
        <v>1194</v>
      </c>
      <c r="C56" s="327" t="s">
        <v>1170</v>
      </c>
      <c r="D56" s="329">
        <v>11.41</v>
      </c>
      <c r="E56" s="337"/>
      <c r="F56" s="330">
        <f t="shared" si="2"/>
        <v>0</v>
      </c>
      <c r="G56" s="337"/>
      <c r="H56" s="330">
        <f t="shared" si="3"/>
        <v>0</v>
      </c>
    </row>
    <row r="57" spans="1:8" ht="22.5">
      <c r="A57" s="327">
        <v>590120</v>
      </c>
      <c r="B57" s="328" t="s">
        <v>1195</v>
      </c>
      <c r="C57" s="327" t="s">
        <v>1170</v>
      </c>
      <c r="D57" s="329">
        <v>10.08</v>
      </c>
      <c r="E57" s="337"/>
      <c r="F57" s="330">
        <f t="shared" si="2"/>
        <v>0</v>
      </c>
      <c r="G57" s="337"/>
      <c r="H57" s="330">
        <f t="shared" si="3"/>
        <v>0</v>
      </c>
    </row>
    <row r="58" spans="1:8">
      <c r="A58" s="327">
        <v>590121</v>
      </c>
      <c r="B58" s="328" t="s">
        <v>1196</v>
      </c>
      <c r="C58" s="327" t="s">
        <v>1185</v>
      </c>
      <c r="D58" s="329">
        <v>1681.83</v>
      </c>
      <c r="E58" s="337"/>
      <c r="F58" s="330">
        <f t="shared" si="2"/>
        <v>0</v>
      </c>
      <c r="G58" s="337"/>
      <c r="H58" s="330">
        <f t="shared" si="3"/>
        <v>0</v>
      </c>
    </row>
    <row r="59" spans="1:8">
      <c r="A59" s="327">
        <v>590122</v>
      </c>
      <c r="B59" s="328" t="s">
        <v>1197</v>
      </c>
      <c r="C59" s="327" t="s">
        <v>1185</v>
      </c>
      <c r="D59" s="329">
        <v>4519.2299999999996</v>
      </c>
      <c r="E59" s="337"/>
      <c r="F59" s="330">
        <f t="shared" si="2"/>
        <v>0</v>
      </c>
      <c r="G59" s="337"/>
      <c r="H59" s="330">
        <f t="shared" si="3"/>
        <v>0</v>
      </c>
    </row>
    <row r="60" spans="1:8" ht="22.5">
      <c r="A60" s="327">
        <v>590123</v>
      </c>
      <c r="B60" s="328" t="s">
        <v>1198</v>
      </c>
      <c r="C60" s="327" t="s">
        <v>1185</v>
      </c>
      <c r="D60" s="329" t="s">
        <v>1210</v>
      </c>
      <c r="E60" s="337"/>
      <c r="F60" s="330" t="e">
        <f t="shared" si="2"/>
        <v>#VALUE!</v>
      </c>
      <c r="G60" s="337"/>
      <c r="H60" s="330" t="e">
        <f t="shared" si="3"/>
        <v>#VALUE!</v>
      </c>
    </row>
    <row r="61" spans="1:8">
      <c r="A61" s="327">
        <v>590124</v>
      </c>
      <c r="B61" s="328" t="s">
        <v>1200</v>
      </c>
      <c r="C61" s="327" t="s">
        <v>1170</v>
      </c>
      <c r="D61" s="329">
        <v>7.59</v>
      </c>
      <c r="E61" s="337"/>
      <c r="F61" s="330">
        <f t="shared" si="2"/>
        <v>0</v>
      </c>
      <c r="G61" s="337"/>
      <c r="H61" s="330">
        <f t="shared" si="3"/>
        <v>0</v>
      </c>
    </row>
    <row r="62" spans="1:8">
      <c r="A62" s="327">
        <v>590125</v>
      </c>
      <c r="B62" s="328" t="s">
        <v>1201</v>
      </c>
      <c r="C62" s="327" t="s">
        <v>1170</v>
      </c>
      <c r="D62" s="329">
        <v>5.83</v>
      </c>
      <c r="E62" s="337"/>
      <c r="F62" s="330">
        <f t="shared" si="2"/>
        <v>0</v>
      </c>
      <c r="G62" s="337"/>
      <c r="H62" s="330">
        <f t="shared" si="3"/>
        <v>0</v>
      </c>
    </row>
    <row r="63" spans="1:8">
      <c r="A63" s="327">
        <v>590126</v>
      </c>
      <c r="B63" s="328" t="s">
        <v>1202</v>
      </c>
      <c r="C63" s="327" t="s">
        <v>1170</v>
      </c>
      <c r="D63" s="329">
        <v>7.4</v>
      </c>
      <c r="E63" s="337"/>
      <c r="F63" s="330">
        <f t="shared" si="2"/>
        <v>0</v>
      </c>
      <c r="G63" s="337"/>
      <c r="H63" s="330">
        <f t="shared" si="3"/>
        <v>0</v>
      </c>
    </row>
    <row r="64" spans="1:8" ht="22.5">
      <c r="A64" s="327">
        <v>590127</v>
      </c>
      <c r="B64" s="328" t="s">
        <v>1203</v>
      </c>
      <c r="C64" s="327" t="s">
        <v>1170</v>
      </c>
      <c r="D64" s="329">
        <v>15.16</v>
      </c>
      <c r="E64" s="337"/>
      <c r="F64" s="330">
        <f t="shared" si="2"/>
        <v>0</v>
      </c>
      <c r="G64" s="337"/>
      <c r="H64" s="330">
        <f t="shared" si="3"/>
        <v>0</v>
      </c>
    </row>
  </sheetData>
  <sheetProtection selectLockedCells="1" selectUnlockedCells="1"/>
  <mergeCells count="9">
    <mergeCell ref="A6:A8"/>
    <mergeCell ref="B6:B8"/>
    <mergeCell ref="C6:C8"/>
    <mergeCell ref="D6:D8"/>
    <mergeCell ref="B37:H37"/>
    <mergeCell ref="E6:H6"/>
    <mergeCell ref="E7:F7"/>
    <mergeCell ref="G7:H7"/>
    <mergeCell ref="B9:H9"/>
  </mergeCells>
  <phoneticPr fontId="51" type="noConversion"/>
  <pageMargins left="0.2361111111111111" right="0.2361111111111111" top="0.35416666666666669" bottom="0.35416666666666669" header="0.51180555555555551" footer="0.51180555555555551"/>
  <pageSetup paperSize="9" scale="75" firstPageNumber="0" orientation="portrait" horizontalDpi="300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122"/>
  <sheetViews>
    <sheetView view="pageBreakPreview" topLeftCell="A100" zoomScaleNormal="100" zoomScaleSheetLayoutView="100" workbookViewId="0">
      <selection activeCell="L107" sqref="L107"/>
    </sheetView>
  </sheetViews>
  <sheetFormatPr defaultColWidth="7.85546875" defaultRowHeight="12.75"/>
  <cols>
    <col min="1" max="1" width="17.7109375" style="1" customWidth="1"/>
    <col min="2" max="2" width="17.42578125" style="1" customWidth="1"/>
    <col min="3" max="3" width="19.5703125" style="1" customWidth="1"/>
    <col min="4" max="4" width="10.85546875" style="1" customWidth="1"/>
    <col min="5" max="5" width="9.28515625" style="1" customWidth="1"/>
    <col min="6" max="6" width="11" style="1" customWidth="1"/>
    <col min="7" max="7" width="9.85546875" style="1" customWidth="1"/>
    <col min="8" max="8" width="16" style="1" customWidth="1"/>
    <col min="9" max="9" width="11.28515625" style="1" customWidth="1"/>
    <col min="10" max="10" width="9.7109375" style="1" customWidth="1"/>
    <col min="11" max="11" width="13.5703125" style="1" customWidth="1"/>
    <col min="12" max="12" width="12" style="1" customWidth="1"/>
    <col min="13" max="16384" width="7.85546875" style="1"/>
  </cols>
  <sheetData>
    <row r="1" spans="1:256">
      <c r="A1" s="33"/>
      <c r="B1" s="34" t="s">
        <v>2698</v>
      </c>
      <c r="C1" s="35" t="str">
        <f>[17]Kadar.ode.!C1</f>
        <v>Унети назив здравствене установе</v>
      </c>
      <c r="D1" s="36"/>
      <c r="E1" s="36"/>
      <c r="F1" s="36"/>
      <c r="G1" s="3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[17]Kadar.ode.!C2</f>
        <v>Унети матични број здравствене установе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/>
      <c r="C3" s="35"/>
      <c r="D3" s="36"/>
      <c r="E3" s="36"/>
      <c r="F3" s="36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2694</v>
      </c>
      <c r="D4" s="4"/>
      <c r="E4" s="4"/>
      <c r="F4" s="4"/>
      <c r="G4" s="4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/>
      <c r="B5"/>
      <c r="C5"/>
      <c r="D5"/>
      <c r="E5"/>
      <c r="F5"/>
      <c r="G5"/>
      <c r="H5"/>
      <c r="I5"/>
      <c r="J5" s="338"/>
      <c r="K5" s="338"/>
      <c r="L5" s="339"/>
      <c r="M5" s="339"/>
      <c r="N5" s="340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740" t="s">
        <v>1211</v>
      </c>
      <c r="B6" s="740" t="s">
        <v>1212</v>
      </c>
      <c r="C6" s="740" t="s">
        <v>1213</v>
      </c>
      <c r="D6" s="740" t="s">
        <v>1214</v>
      </c>
      <c r="E6" s="740" t="s">
        <v>1215</v>
      </c>
      <c r="F6" s="773" t="s">
        <v>3037</v>
      </c>
      <c r="G6" s="773"/>
      <c r="H6" s="773"/>
      <c r="I6" s="773" t="s">
        <v>3038</v>
      </c>
      <c r="J6" s="773"/>
      <c r="K6" s="773"/>
      <c r="L6" s="339"/>
      <c r="M6" s="339"/>
      <c r="N6" s="340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3.25" thickBot="1">
      <c r="A7" s="740"/>
      <c r="B7" s="740"/>
      <c r="C7" s="740"/>
      <c r="D7" s="740"/>
      <c r="E7" s="740"/>
      <c r="F7" s="330" t="s">
        <v>1166</v>
      </c>
      <c r="G7" s="119" t="s">
        <v>1216</v>
      </c>
      <c r="H7" s="341" t="s">
        <v>1217</v>
      </c>
      <c r="I7" s="330" t="s">
        <v>1166</v>
      </c>
      <c r="J7" s="119" t="s">
        <v>1216</v>
      </c>
      <c r="K7" s="341" t="s">
        <v>1217</v>
      </c>
      <c r="L7" s="340"/>
      <c r="M7" s="340"/>
      <c r="N7" s="340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3.5" thickBot="1">
      <c r="A8" s="255" t="s">
        <v>1218</v>
      </c>
      <c r="B8" s="255"/>
      <c r="C8" s="255"/>
      <c r="D8" s="255"/>
      <c r="E8" s="255"/>
      <c r="F8" s="255"/>
      <c r="G8" s="242"/>
      <c r="H8" s="719">
        <v>12124126</v>
      </c>
      <c r="I8" s="343"/>
      <c r="J8" s="344"/>
      <c r="K8" s="659">
        <v>12575016.039999999</v>
      </c>
      <c r="L8" s="340"/>
      <c r="M8" s="340"/>
      <c r="N8" s="340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51">
      <c r="A9" s="660" t="s">
        <v>4072</v>
      </c>
      <c r="B9" s="661" t="s">
        <v>4073</v>
      </c>
      <c r="C9" s="662" t="s">
        <v>4074</v>
      </c>
      <c r="D9" s="660" t="s">
        <v>4075</v>
      </c>
      <c r="E9" s="663" t="s">
        <v>4076</v>
      </c>
      <c r="F9" s="664">
        <v>326</v>
      </c>
      <c r="G9" s="665">
        <v>490.38</v>
      </c>
      <c r="H9" s="666">
        <f>F9*G9</f>
        <v>159863.88</v>
      </c>
      <c r="I9" s="667">
        <v>280</v>
      </c>
      <c r="J9" s="665">
        <v>490.38</v>
      </c>
      <c r="K9" s="668">
        <f t="shared" ref="K9:K72" si="0">SUM(I9*J9)</f>
        <v>137306.4</v>
      </c>
      <c r="L9" s="340"/>
      <c r="M9" s="340"/>
      <c r="N9" s="340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45" customHeight="1">
      <c r="A10" s="660" t="s">
        <v>4072</v>
      </c>
      <c r="B10" s="661" t="s">
        <v>4073</v>
      </c>
      <c r="C10" s="662" t="s">
        <v>4074</v>
      </c>
      <c r="D10" s="660" t="s">
        <v>4075</v>
      </c>
      <c r="E10" s="663" t="s">
        <v>4076</v>
      </c>
      <c r="F10" s="664">
        <v>6</v>
      </c>
      <c r="G10" s="665">
        <v>493.57</v>
      </c>
      <c r="H10" s="666">
        <f t="shared" ref="H10:H73" si="1">F10*G10</f>
        <v>2961.42</v>
      </c>
      <c r="I10" s="707">
        <v>0</v>
      </c>
      <c r="J10" s="665">
        <v>0</v>
      </c>
      <c r="K10" s="668">
        <v>0</v>
      </c>
      <c r="L10" s="340"/>
      <c r="M10" s="340"/>
      <c r="N10" s="34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38.25">
      <c r="A11" s="660" t="s">
        <v>4077</v>
      </c>
      <c r="B11" s="660" t="s">
        <v>4073</v>
      </c>
      <c r="C11" s="662" t="s">
        <v>4078</v>
      </c>
      <c r="D11" s="660" t="s">
        <v>4079</v>
      </c>
      <c r="E11" s="663" t="s">
        <v>4080</v>
      </c>
      <c r="F11" s="664">
        <v>27</v>
      </c>
      <c r="G11" s="665">
        <v>897.27</v>
      </c>
      <c r="H11" s="666">
        <f t="shared" si="1"/>
        <v>24226.29</v>
      </c>
      <c r="I11" s="669">
        <v>40</v>
      </c>
      <c r="J11" s="665">
        <v>891.55</v>
      </c>
      <c r="K11" s="668">
        <f t="shared" si="0"/>
        <v>35662</v>
      </c>
      <c r="L11" s="340"/>
      <c r="M11" s="340"/>
      <c r="N11" s="340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25.5">
      <c r="A12" s="660" t="s">
        <v>4081</v>
      </c>
      <c r="B12" s="661" t="s">
        <v>4082</v>
      </c>
      <c r="C12" s="662" t="s">
        <v>4083</v>
      </c>
      <c r="D12" s="660" t="s">
        <v>4075</v>
      </c>
      <c r="E12" s="663" t="s">
        <v>4084</v>
      </c>
      <c r="F12" s="664">
        <v>18</v>
      </c>
      <c r="G12" s="665">
        <v>2248.06</v>
      </c>
      <c r="H12" s="666">
        <f t="shared" si="1"/>
        <v>40465.08</v>
      </c>
      <c r="I12" s="667">
        <v>200</v>
      </c>
      <c r="J12" s="665">
        <v>2248.06</v>
      </c>
      <c r="K12" s="668">
        <f t="shared" si="0"/>
        <v>449612</v>
      </c>
      <c r="L12" s="340"/>
      <c r="M12" s="340"/>
      <c r="N12" s="340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5.5">
      <c r="A13" s="660" t="s">
        <v>4081</v>
      </c>
      <c r="B13" s="661" t="s">
        <v>4082</v>
      </c>
      <c r="C13" s="662" t="s">
        <v>4083</v>
      </c>
      <c r="D13" s="660" t="s">
        <v>4075</v>
      </c>
      <c r="E13" s="663" t="s">
        <v>4084</v>
      </c>
      <c r="F13" s="664">
        <v>152</v>
      </c>
      <c r="G13" s="665">
        <v>2247.96</v>
      </c>
      <c r="H13" s="666">
        <f t="shared" si="1"/>
        <v>341689.92</v>
      </c>
      <c r="I13" s="667">
        <v>0</v>
      </c>
      <c r="J13" s="665">
        <v>0</v>
      </c>
      <c r="K13" s="668">
        <f>SUM(I13*J13)</f>
        <v>0</v>
      </c>
      <c r="L13" s="340"/>
      <c r="M13" s="340"/>
      <c r="N13" s="340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38.25">
      <c r="A14" s="660" t="s">
        <v>4085</v>
      </c>
      <c r="B14" s="661" t="s">
        <v>4086</v>
      </c>
      <c r="C14" s="662" t="s">
        <v>4087</v>
      </c>
      <c r="D14" s="660" t="s">
        <v>4075</v>
      </c>
      <c r="E14" s="663" t="s">
        <v>4088</v>
      </c>
      <c r="F14" s="664">
        <v>62</v>
      </c>
      <c r="G14" s="665">
        <v>399.86</v>
      </c>
      <c r="H14" s="666">
        <f t="shared" si="1"/>
        <v>24791.32</v>
      </c>
      <c r="I14" s="669">
        <v>60</v>
      </c>
      <c r="J14" s="665">
        <v>399.86</v>
      </c>
      <c r="K14" s="670">
        <f t="shared" si="0"/>
        <v>23991.600000000002</v>
      </c>
      <c r="L14" s="340"/>
      <c r="M14" s="340"/>
      <c r="N14" s="340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1">
      <c r="A15" s="660" t="s">
        <v>4089</v>
      </c>
      <c r="B15" s="661" t="s">
        <v>4090</v>
      </c>
      <c r="C15" s="662" t="s">
        <v>4091</v>
      </c>
      <c r="D15" s="660" t="s">
        <v>4075</v>
      </c>
      <c r="E15" s="663" t="s">
        <v>4092</v>
      </c>
      <c r="F15" s="664">
        <v>117.9</v>
      </c>
      <c r="G15" s="665">
        <v>197.24</v>
      </c>
      <c r="H15" s="666">
        <f t="shared" si="1"/>
        <v>23254.596000000001</v>
      </c>
      <c r="I15" s="671">
        <v>250</v>
      </c>
      <c r="J15" s="665">
        <v>197.24</v>
      </c>
      <c r="K15" s="670">
        <f t="shared" si="0"/>
        <v>49310</v>
      </c>
      <c r="L15" s="340"/>
      <c r="M15" s="340"/>
      <c r="N15" s="34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51">
      <c r="A16" s="660" t="s">
        <v>4089</v>
      </c>
      <c r="B16" s="661" t="s">
        <v>4090</v>
      </c>
      <c r="C16" s="662" t="s">
        <v>4091</v>
      </c>
      <c r="D16" s="660" t="s">
        <v>4075</v>
      </c>
      <c r="E16" s="663" t="s">
        <v>4092</v>
      </c>
      <c r="F16" s="664">
        <v>66</v>
      </c>
      <c r="G16" s="665">
        <v>0</v>
      </c>
      <c r="H16" s="666">
        <f t="shared" si="1"/>
        <v>0</v>
      </c>
      <c r="I16" s="671">
        <v>0</v>
      </c>
      <c r="J16" s="665">
        <v>0</v>
      </c>
      <c r="K16" s="670">
        <f>SUM(I16*J16)</f>
        <v>0</v>
      </c>
      <c r="L16" s="340"/>
      <c r="M16" s="340"/>
      <c r="N16" s="340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51">
      <c r="A17" s="660" t="s">
        <v>4089</v>
      </c>
      <c r="B17" s="661" t="s">
        <v>4090</v>
      </c>
      <c r="C17" s="662" t="s">
        <v>4091</v>
      </c>
      <c r="D17" s="660" t="s">
        <v>4075</v>
      </c>
      <c r="E17" s="663" t="s">
        <v>4092</v>
      </c>
      <c r="F17" s="664">
        <v>103</v>
      </c>
      <c r="G17" s="665">
        <v>145.69999999999999</v>
      </c>
      <c r="H17" s="666">
        <f t="shared" si="1"/>
        <v>15007.099999999999</v>
      </c>
      <c r="I17" s="671">
        <v>0</v>
      </c>
      <c r="J17" s="665">
        <v>0</v>
      </c>
      <c r="K17" s="670">
        <f>SUM(I17*J17)</f>
        <v>0</v>
      </c>
      <c r="L17" s="340"/>
      <c r="M17" s="340"/>
      <c r="N17" s="340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51">
      <c r="A18" s="660" t="s">
        <v>4089</v>
      </c>
      <c r="B18" s="661" t="s">
        <v>4090</v>
      </c>
      <c r="C18" s="662" t="s">
        <v>4091</v>
      </c>
      <c r="D18" s="660" t="s">
        <v>4075</v>
      </c>
      <c r="E18" s="663" t="s">
        <v>4092</v>
      </c>
      <c r="F18" s="664">
        <v>17</v>
      </c>
      <c r="G18" s="665">
        <v>197.02</v>
      </c>
      <c r="H18" s="666">
        <f t="shared" si="1"/>
        <v>3349.34</v>
      </c>
      <c r="I18" s="671">
        <v>0</v>
      </c>
      <c r="J18" s="665">
        <v>0</v>
      </c>
      <c r="K18" s="670">
        <f>SUM(I18*J18)</f>
        <v>0</v>
      </c>
      <c r="L18" s="340"/>
      <c r="M18" s="340"/>
      <c r="N18" s="340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51">
      <c r="A19" s="660" t="s">
        <v>4093</v>
      </c>
      <c r="B19" s="661" t="s">
        <v>4090</v>
      </c>
      <c r="C19" s="662" t="s">
        <v>4094</v>
      </c>
      <c r="D19" s="660" t="s">
        <v>4075</v>
      </c>
      <c r="E19" s="663" t="s">
        <v>4095</v>
      </c>
      <c r="F19" s="708">
        <v>40</v>
      </c>
      <c r="G19" s="665">
        <v>295.61</v>
      </c>
      <c r="H19" s="666">
        <f t="shared" si="1"/>
        <v>11824.400000000001</v>
      </c>
      <c r="I19" s="669">
        <v>40</v>
      </c>
      <c r="J19" s="665">
        <v>295.61</v>
      </c>
      <c r="K19" s="670">
        <f t="shared" si="0"/>
        <v>11824.400000000001</v>
      </c>
      <c r="L19" s="340"/>
      <c r="M19" s="340"/>
      <c r="N19" s="340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38.25">
      <c r="A20" s="660" t="s">
        <v>4096</v>
      </c>
      <c r="B20" s="661" t="s">
        <v>4090</v>
      </c>
      <c r="C20" s="662" t="s">
        <v>4097</v>
      </c>
      <c r="D20" s="660" t="s">
        <v>4075</v>
      </c>
      <c r="E20" s="663" t="s">
        <v>4098</v>
      </c>
      <c r="F20" s="708">
        <v>15</v>
      </c>
      <c r="G20" s="673">
        <v>1258.81</v>
      </c>
      <c r="H20" s="666">
        <f t="shared" si="1"/>
        <v>18882.149999999998</v>
      </c>
      <c r="I20" s="669">
        <v>15</v>
      </c>
      <c r="J20" s="673">
        <v>1258.81</v>
      </c>
      <c r="K20" s="670">
        <f t="shared" si="0"/>
        <v>18882.149999999998</v>
      </c>
      <c r="L20" s="340"/>
      <c r="M20" s="340"/>
      <c r="N20" s="34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38.25">
      <c r="A21" s="709" t="s">
        <v>4096</v>
      </c>
      <c r="B21" s="661" t="s">
        <v>4090</v>
      </c>
      <c r="C21" s="662" t="s">
        <v>4097</v>
      </c>
      <c r="D21" s="660" t="s">
        <v>4075</v>
      </c>
      <c r="E21" s="663" t="s">
        <v>4099</v>
      </c>
      <c r="F21" s="708">
        <v>27.89</v>
      </c>
      <c r="G21" s="665">
        <v>1434.73</v>
      </c>
      <c r="H21" s="666">
        <f t="shared" si="1"/>
        <v>40014.619700000003</v>
      </c>
      <c r="I21" s="669">
        <v>40</v>
      </c>
      <c r="J21" s="665">
        <v>1434.73</v>
      </c>
      <c r="K21" s="670">
        <f t="shared" si="0"/>
        <v>57389.2</v>
      </c>
      <c r="L21" s="340"/>
      <c r="M21" s="340"/>
      <c r="N21" s="340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63.75">
      <c r="A22" s="660" t="s">
        <v>4100</v>
      </c>
      <c r="B22" s="661" t="s">
        <v>4090</v>
      </c>
      <c r="C22" s="662" t="s">
        <v>4101</v>
      </c>
      <c r="D22" s="660" t="s">
        <v>4075</v>
      </c>
      <c r="E22" s="663" t="s">
        <v>4098</v>
      </c>
      <c r="F22" s="664">
        <v>127.85</v>
      </c>
      <c r="G22" s="665">
        <v>1258.81</v>
      </c>
      <c r="H22" s="666">
        <f t="shared" si="1"/>
        <v>160938.85849999997</v>
      </c>
      <c r="I22" s="671">
        <v>120</v>
      </c>
      <c r="J22" s="665">
        <v>1258.81</v>
      </c>
      <c r="K22" s="670">
        <f t="shared" si="0"/>
        <v>151057.19999999998</v>
      </c>
      <c r="L22" s="340"/>
      <c r="M22" s="340"/>
      <c r="N22" s="340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63.75">
      <c r="A23" s="660" t="s">
        <v>4100</v>
      </c>
      <c r="B23" s="661" t="s">
        <v>4090</v>
      </c>
      <c r="C23" s="662" t="s">
        <v>4101</v>
      </c>
      <c r="D23" s="660" t="s">
        <v>4075</v>
      </c>
      <c r="E23" s="663" t="s">
        <v>4098</v>
      </c>
      <c r="F23" s="664">
        <v>12.15</v>
      </c>
      <c r="G23" s="665">
        <v>1481.24</v>
      </c>
      <c r="H23" s="666">
        <f t="shared" si="1"/>
        <v>17997.065999999999</v>
      </c>
      <c r="I23" s="671">
        <v>20</v>
      </c>
      <c r="J23" s="665">
        <v>1481.24</v>
      </c>
      <c r="K23" s="670">
        <f t="shared" si="0"/>
        <v>29624.799999999999</v>
      </c>
      <c r="L23" s="340"/>
      <c r="M23" s="340"/>
      <c r="N23" s="340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8.25">
      <c r="A24" s="660" t="s">
        <v>4102</v>
      </c>
      <c r="B24" s="661" t="s">
        <v>4103</v>
      </c>
      <c r="C24" s="662" t="s">
        <v>4104</v>
      </c>
      <c r="D24" s="660" t="s">
        <v>4075</v>
      </c>
      <c r="E24" s="663" t="s">
        <v>4084</v>
      </c>
      <c r="F24" s="664">
        <v>314</v>
      </c>
      <c r="G24" s="665">
        <v>425.63</v>
      </c>
      <c r="H24" s="666">
        <f t="shared" si="1"/>
        <v>133647.82</v>
      </c>
      <c r="I24" s="669">
        <v>280</v>
      </c>
      <c r="J24" s="665">
        <v>425.63</v>
      </c>
      <c r="K24" s="670">
        <f t="shared" si="0"/>
        <v>119176.4</v>
      </c>
      <c r="L24" s="340"/>
      <c r="M24" s="340"/>
      <c r="N24" s="340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38.25">
      <c r="A25" s="660" t="s">
        <v>4105</v>
      </c>
      <c r="B25" s="661" t="s">
        <v>4103</v>
      </c>
      <c r="C25" s="662" t="s">
        <v>4106</v>
      </c>
      <c r="D25" s="660" t="s">
        <v>4075</v>
      </c>
      <c r="E25" s="663" t="s">
        <v>4107</v>
      </c>
      <c r="F25" s="664">
        <v>206</v>
      </c>
      <c r="G25" s="665">
        <v>1536.88</v>
      </c>
      <c r="H25" s="666">
        <f t="shared" si="1"/>
        <v>316597.28000000003</v>
      </c>
      <c r="I25" s="669">
        <v>180</v>
      </c>
      <c r="J25" s="665">
        <v>1536.88</v>
      </c>
      <c r="K25" s="670">
        <f t="shared" si="0"/>
        <v>276638.40000000002</v>
      </c>
      <c r="L25" s="340"/>
      <c r="M25" s="340"/>
      <c r="N25" s="340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51">
      <c r="A26" s="660" t="s">
        <v>4108</v>
      </c>
      <c r="B26" s="661" t="s">
        <v>4103</v>
      </c>
      <c r="C26" s="662" t="s">
        <v>4109</v>
      </c>
      <c r="D26" s="660" t="s">
        <v>4079</v>
      </c>
      <c r="E26" s="663" t="s">
        <v>4107</v>
      </c>
      <c r="F26" s="664">
        <v>15</v>
      </c>
      <c r="G26" s="665">
        <v>2464.23</v>
      </c>
      <c r="H26" s="666">
        <f t="shared" si="1"/>
        <v>36963.449999999997</v>
      </c>
      <c r="I26" s="669">
        <v>15</v>
      </c>
      <c r="J26" s="665">
        <v>2464.23</v>
      </c>
      <c r="K26" s="670">
        <f t="shared" si="0"/>
        <v>36963.449999999997</v>
      </c>
      <c r="L26" s="340"/>
      <c r="M26" s="340"/>
      <c r="N26" s="340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38.25">
      <c r="A27" s="660" t="s">
        <v>4110</v>
      </c>
      <c r="B27" s="661" t="s">
        <v>4103</v>
      </c>
      <c r="C27" s="662" t="s">
        <v>4111</v>
      </c>
      <c r="D27" s="660" t="s">
        <v>4079</v>
      </c>
      <c r="E27" s="663" t="s">
        <v>4107</v>
      </c>
      <c r="F27" s="664">
        <v>47</v>
      </c>
      <c r="G27" s="665">
        <v>2464.23</v>
      </c>
      <c r="H27" s="666">
        <f t="shared" si="1"/>
        <v>115818.81</v>
      </c>
      <c r="I27" s="669">
        <v>78</v>
      </c>
      <c r="J27" s="665">
        <v>2464.23</v>
      </c>
      <c r="K27" s="670">
        <f t="shared" si="0"/>
        <v>192209.94</v>
      </c>
      <c r="L27" s="340"/>
      <c r="M27" s="340"/>
      <c r="N27" s="340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38.25">
      <c r="A28" s="674" t="s">
        <v>4112</v>
      </c>
      <c r="B28" s="661" t="s">
        <v>4113</v>
      </c>
      <c r="C28" s="662" t="s">
        <v>4114</v>
      </c>
      <c r="D28" s="660" t="s">
        <v>4115</v>
      </c>
      <c r="E28" s="663" t="s">
        <v>4116</v>
      </c>
      <c r="F28" s="672">
        <v>0</v>
      </c>
      <c r="G28" s="673">
        <v>0</v>
      </c>
      <c r="H28" s="666">
        <f t="shared" si="1"/>
        <v>0</v>
      </c>
      <c r="I28" s="669">
        <v>0</v>
      </c>
      <c r="J28" s="673">
        <v>0</v>
      </c>
      <c r="K28" s="670">
        <f t="shared" si="0"/>
        <v>0</v>
      </c>
      <c r="L28" s="340"/>
      <c r="M28" s="340"/>
      <c r="N28" s="340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25.5">
      <c r="A29" s="660" t="s">
        <v>4117</v>
      </c>
      <c r="B29" s="661" t="s">
        <v>4113</v>
      </c>
      <c r="C29" s="662" t="s">
        <v>4118</v>
      </c>
      <c r="D29" s="660" t="s">
        <v>4115</v>
      </c>
      <c r="E29" s="663" t="s">
        <v>4116</v>
      </c>
      <c r="F29" s="664">
        <v>12678</v>
      </c>
      <c r="G29" s="665">
        <v>39.880000000000003</v>
      </c>
      <c r="H29" s="666">
        <f t="shared" si="1"/>
        <v>505598.64</v>
      </c>
      <c r="I29" s="669">
        <v>12720</v>
      </c>
      <c r="J29" s="665">
        <v>39.880000000000003</v>
      </c>
      <c r="K29" s="670">
        <f t="shared" si="0"/>
        <v>507273.60000000003</v>
      </c>
      <c r="L29" s="340"/>
      <c r="M29" s="340"/>
      <c r="N29" s="340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25.5">
      <c r="A30" s="660" t="s">
        <v>4117</v>
      </c>
      <c r="B30" s="661" t="s">
        <v>4113</v>
      </c>
      <c r="C30" s="662" t="s">
        <v>4118</v>
      </c>
      <c r="D30" s="660" t="s">
        <v>4115</v>
      </c>
      <c r="E30" s="663" t="s">
        <v>4119</v>
      </c>
      <c r="F30" s="664">
        <v>5332</v>
      </c>
      <c r="G30" s="665">
        <v>42.8</v>
      </c>
      <c r="H30" s="666">
        <f t="shared" si="1"/>
        <v>228209.59999999998</v>
      </c>
      <c r="I30" s="669">
        <v>6000</v>
      </c>
      <c r="J30" s="665">
        <v>42.8</v>
      </c>
      <c r="K30" s="670">
        <f t="shared" si="0"/>
        <v>256799.99999999997</v>
      </c>
      <c r="L30" s="340"/>
      <c r="M30" s="340"/>
      <c r="N30" s="34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25.5">
      <c r="A31" s="674" t="s">
        <v>4120</v>
      </c>
      <c r="B31" s="661" t="s">
        <v>4113</v>
      </c>
      <c r="C31" s="662" t="s">
        <v>4121</v>
      </c>
      <c r="D31" s="660" t="s">
        <v>4115</v>
      </c>
      <c r="E31" s="663" t="s">
        <v>4116</v>
      </c>
      <c r="F31" s="672">
        <v>0</v>
      </c>
      <c r="G31" s="673">
        <v>0</v>
      </c>
      <c r="H31" s="666">
        <f t="shared" si="1"/>
        <v>0</v>
      </c>
      <c r="I31" s="669">
        <v>0</v>
      </c>
      <c r="J31" s="673">
        <v>0</v>
      </c>
      <c r="K31" s="670">
        <f t="shared" si="0"/>
        <v>0</v>
      </c>
      <c r="L31" s="340"/>
      <c r="M31" s="340"/>
      <c r="N31" s="340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51">
      <c r="A32" s="674" t="s">
        <v>4122</v>
      </c>
      <c r="B32" s="661" t="s">
        <v>1987</v>
      </c>
      <c r="C32" s="662" t="s">
        <v>1988</v>
      </c>
      <c r="D32" s="660" t="s">
        <v>4075</v>
      </c>
      <c r="E32" s="663" t="s">
        <v>1989</v>
      </c>
      <c r="F32" s="672">
        <v>0</v>
      </c>
      <c r="G32" s="673">
        <v>0</v>
      </c>
      <c r="H32" s="666">
        <f t="shared" si="1"/>
        <v>0</v>
      </c>
      <c r="I32" s="669">
        <v>0</v>
      </c>
      <c r="J32" s="673">
        <v>0</v>
      </c>
      <c r="K32" s="670">
        <f t="shared" si="0"/>
        <v>0</v>
      </c>
      <c r="L32" s="340"/>
      <c r="M32" s="340"/>
      <c r="N32" s="340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38.25">
      <c r="A33" s="660" t="s">
        <v>1990</v>
      </c>
      <c r="B33" s="661" t="s">
        <v>1991</v>
      </c>
      <c r="C33" s="662" t="s">
        <v>1992</v>
      </c>
      <c r="D33" s="660" t="s">
        <v>4075</v>
      </c>
      <c r="E33" s="663" t="s">
        <v>1993</v>
      </c>
      <c r="F33" s="664">
        <v>269</v>
      </c>
      <c r="G33" s="665">
        <v>717.73</v>
      </c>
      <c r="H33" s="666">
        <f t="shared" si="1"/>
        <v>193069.37</v>
      </c>
      <c r="I33" s="669">
        <v>230</v>
      </c>
      <c r="J33" s="665">
        <v>717.73</v>
      </c>
      <c r="K33" s="670">
        <f t="shared" si="0"/>
        <v>165077.9</v>
      </c>
      <c r="L33" s="340"/>
      <c r="M33" s="340"/>
      <c r="N33" s="340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38.25">
      <c r="A34" s="660" t="s">
        <v>1994</v>
      </c>
      <c r="B34" s="661" t="s">
        <v>1991</v>
      </c>
      <c r="C34" s="662" t="s">
        <v>1992</v>
      </c>
      <c r="D34" s="660" t="s">
        <v>4075</v>
      </c>
      <c r="E34" s="663" t="s">
        <v>1995</v>
      </c>
      <c r="F34" s="664">
        <v>47</v>
      </c>
      <c r="G34" s="665">
        <v>691.89</v>
      </c>
      <c r="H34" s="666">
        <f t="shared" si="1"/>
        <v>32518.829999999998</v>
      </c>
      <c r="I34" s="669">
        <v>100</v>
      </c>
      <c r="J34" s="665">
        <v>691.89</v>
      </c>
      <c r="K34" s="670">
        <f t="shared" si="0"/>
        <v>69189</v>
      </c>
      <c r="L34" s="340"/>
      <c r="M34" s="340"/>
      <c r="N34" s="340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38.25">
      <c r="A35" s="674" t="s">
        <v>1996</v>
      </c>
      <c r="B35" s="661" t="s">
        <v>1991</v>
      </c>
      <c r="C35" s="662" t="s">
        <v>1997</v>
      </c>
      <c r="D35" s="660" t="s">
        <v>4075</v>
      </c>
      <c r="E35" s="663" t="s">
        <v>1993</v>
      </c>
      <c r="F35" s="664">
        <v>120</v>
      </c>
      <c r="G35" s="665">
        <v>691.89</v>
      </c>
      <c r="H35" s="666">
        <f t="shared" si="1"/>
        <v>83026.8</v>
      </c>
      <c r="I35" s="669">
        <v>120</v>
      </c>
      <c r="J35" s="665">
        <v>691.89</v>
      </c>
      <c r="K35" s="670">
        <f t="shared" si="0"/>
        <v>83026.8</v>
      </c>
      <c r="L35" s="340"/>
      <c r="M35" s="340"/>
      <c r="N35" s="340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51">
      <c r="A36" s="660" t="s">
        <v>1998</v>
      </c>
      <c r="B36" s="661" t="s">
        <v>1999</v>
      </c>
      <c r="C36" s="662" t="s">
        <v>2000</v>
      </c>
      <c r="D36" s="660" t="s">
        <v>4075</v>
      </c>
      <c r="E36" s="663" t="s">
        <v>2001</v>
      </c>
      <c r="F36" s="664">
        <v>406</v>
      </c>
      <c r="G36" s="665">
        <v>940.67</v>
      </c>
      <c r="H36" s="666">
        <f t="shared" si="1"/>
        <v>381912.01999999996</v>
      </c>
      <c r="I36" s="671">
        <v>430</v>
      </c>
      <c r="J36" s="665">
        <v>940.67</v>
      </c>
      <c r="K36" s="670">
        <f t="shared" si="0"/>
        <v>404488.1</v>
      </c>
      <c r="L36" s="340"/>
      <c r="M36" s="340"/>
      <c r="N36" s="340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51">
      <c r="A37" s="660" t="s">
        <v>1998</v>
      </c>
      <c r="B37" s="661" t="s">
        <v>1999</v>
      </c>
      <c r="C37" s="662" t="s">
        <v>2000</v>
      </c>
      <c r="D37" s="660" t="s">
        <v>4075</v>
      </c>
      <c r="E37" s="663" t="s">
        <v>2001</v>
      </c>
      <c r="F37" s="664">
        <v>87</v>
      </c>
      <c r="G37" s="665">
        <v>907.91</v>
      </c>
      <c r="H37" s="666">
        <f t="shared" si="1"/>
        <v>78988.17</v>
      </c>
      <c r="I37" s="671">
        <v>75</v>
      </c>
      <c r="J37" s="665">
        <v>907.91</v>
      </c>
      <c r="K37" s="670">
        <f t="shared" si="0"/>
        <v>68093.25</v>
      </c>
      <c r="L37" s="340"/>
      <c r="M37" s="340"/>
      <c r="N37" s="340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51">
      <c r="A38" s="660" t="s">
        <v>2002</v>
      </c>
      <c r="B38" s="661" t="s">
        <v>1999</v>
      </c>
      <c r="C38" s="662" t="s">
        <v>2003</v>
      </c>
      <c r="D38" s="660" t="s">
        <v>4079</v>
      </c>
      <c r="E38" s="663" t="s">
        <v>2004</v>
      </c>
      <c r="F38" s="664">
        <v>67</v>
      </c>
      <c r="G38" s="665">
        <v>1749</v>
      </c>
      <c r="H38" s="666">
        <f t="shared" si="1"/>
        <v>117183</v>
      </c>
      <c r="I38" s="671">
        <v>75</v>
      </c>
      <c r="J38" s="665">
        <v>1749</v>
      </c>
      <c r="K38" s="670">
        <f t="shared" si="0"/>
        <v>131175</v>
      </c>
      <c r="L38" s="340"/>
      <c r="M38" s="340"/>
      <c r="N38" s="340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51">
      <c r="A39" s="660" t="s">
        <v>2002</v>
      </c>
      <c r="B39" s="661" t="s">
        <v>1999</v>
      </c>
      <c r="C39" s="662" t="s">
        <v>2003</v>
      </c>
      <c r="D39" s="660" t="s">
        <v>4079</v>
      </c>
      <c r="E39" s="663" t="s">
        <v>2004</v>
      </c>
      <c r="F39" s="664">
        <v>184</v>
      </c>
      <c r="G39" s="665">
        <v>1765.67</v>
      </c>
      <c r="H39" s="666">
        <f t="shared" si="1"/>
        <v>324883.28000000003</v>
      </c>
      <c r="I39" s="671">
        <v>185</v>
      </c>
      <c r="J39" s="665">
        <v>1765.67</v>
      </c>
      <c r="K39" s="670">
        <f t="shared" si="0"/>
        <v>326648.95</v>
      </c>
      <c r="L39" s="340"/>
      <c r="M39" s="340"/>
      <c r="N39" s="340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63.75">
      <c r="A40" s="660" t="s">
        <v>2005</v>
      </c>
      <c r="B40" s="661" t="s">
        <v>1999</v>
      </c>
      <c r="C40" s="662" t="s">
        <v>2006</v>
      </c>
      <c r="D40" s="660" t="s">
        <v>4075</v>
      </c>
      <c r="E40" s="663" t="s">
        <v>2001</v>
      </c>
      <c r="F40" s="664">
        <v>433</v>
      </c>
      <c r="G40" s="665">
        <v>940.67</v>
      </c>
      <c r="H40" s="666">
        <f t="shared" si="1"/>
        <v>407310.11</v>
      </c>
      <c r="I40" s="669">
        <v>430</v>
      </c>
      <c r="J40" s="665">
        <v>940.67</v>
      </c>
      <c r="K40" s="670">
        <f t="shared" si="0"/>
        <v>404488.1</v>
      </c>
      <c r="L40" s="340"/>
      <c r="M40" s="340"/>
      <c r="N40" s="3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63.75">
      <c r="A41" s="660" t="s">
        <v>2005</v>
      </c>
      <c r="B41" s="661" t="s">
        <v>1999</v>
      </c>
      <c r="C41" s="662" t="s">
        <v>2006</v>
      </c>
      <c r="D41" s="660" t="s">
        <v>4075</v>
      </c>
      <c r="E41" s="663" t="s">
        <v>2001</v>
      </c>
      <c r="F41" s="664">
        <v>16</v>
      </c>
      <c r="G41" s="665">
        <v>907.91</v>
      </c>
      <c r="H41" s="666">
        <f t="shared" si="1"/>
        <v>14526.56</v>
      </c>
      <c r="I41" s="669">
        <v>25</v>
      </c>
      <c r="J41" s="665">
        <v>907.91</v>
      </c>
      <c r="K41" s="670">
        <f t="shared" si="0"/>
        <v>22697.75</v>
      </c>
      <c r="L41" s="340"/>
      <c r="M41" s="340"/>
      <c r="N41" s="340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63.75">
      <c r="A42" s="660" t="s">
        <v>2007</v>
      </c>
      <c r="B42" s="661" t="s">
        <v>1999</v>
      </c>
      <c r="C42" s="662" t="s">
        <v>2008</v>
      </c>
      <c r="D42" s="660" t="s">
        <v>4079</v>
      </c>
      <c r="E42" s="663" t="s">
        <v>2004</v>
      </c>
      <c r="F42" s="664">
        <v>21</v>
      </c>
      <c r="G42" s="665">
        <v>1749</v>
      </c>
      <c r="H42" s="666">
        <f t="shared" si="1"/>
        <v>36729</v>
      </c>
      <c r="I42" s="669">
        <v>30</v>
      </c>
      <c r="J42" s="665">
        <v>1749</v>
      </c>
      <c r="K42" s="670">
        <f t="shared" si="0"/>
        <v>52470</v>
      </c>
      <c r="L42" s="340"/>
      <c r="M42" s="340"/>
      <c r="N42" s="340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63.75">
      <c r="A43" s="660" t="s">
        <v>2007</v>
      </c>
      <c r="B43" s="661" t="s">
        <v>1999</v>
      </c>
      <c r="C43" s="662" t="s">
        <v>2008</v>
      </c>
      <c r="D43" s="660" t="s">
        <v>4079</v>
      </c>
      <c r="E43" s="663" t="s">
        <v>2004</v>
      </c>
      <c r="F43" s="664">
        <v>20</v>
      </c>
      <c r="G43" s="665">
        <v>1765.67</v>
      </c>
      <c r="H43" s="666">
        <f t="shared" si="1"/>
        <v>35313.4</v>
      </c>
      <c r="I43" s="669">
        <v>20</v>
      </c>
      <c r="J43" s="665">
        <v>1765.67</v>
      </c>
      <c r="K43" s="670">
        <f t="shared" si="0"/>
        <v>35313.4</v>
      </c>
      <c r="L43" s="340"/>
      <c r="M43" s="340"/>
      <c r="N43" s="340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38.25">
      <c r="A44" s="674" t="s">
        <v>2009</v>
      </c>
      <c r="B44" s="661" t="s">
        <v>2010</v>
      </c>
      <c r="C44" s="662" t="s">
        <v>2011</v>
      </c>
      <c r="D44" s="660" t="s">
        <v>4075</v>
      </c>
      <c r="E44" s="663" t="s">
        <v>2012</v>
      </c>
      <c r="F44" s="672">
        <v>13</v>
      </c>
      <c r="G44" s="673">
        <v>2363.4899999999998</v>
      </c>
      <c r="H44" s="666">
        <f t="shared" si="1"/>
        <v>30725.369999999995</v>
      </c>
      <c r="I44" s="669">
        <v>0</v>
      </c>
      <c r="J44" s="673">
        <v>0</v>
      </c>
      <c r="K44" s="670">
        <f t="shared" si="0"/>
        <v>0</v>
      </c>
      <c r="L44" s="340"/>
      <c r="M44" s="340"/>
      <c r="N44" s="340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38.25">
      <c r="A45" s="674" t="s">
        <v>2009</v>
      </c>
      <c r="B45" s="661" t="s">
        <v>2010</v>
      </c>
      <c r="C45" s="662" t="s">
        <v>2011</v>
      </c>
      <c r="D45" s="660" t="s">
        <v>4075</v>
      </c>
      <c r="E45" s="663" t="s">
        <v>2012</v>
      </c>
      <c r="F45" s="672">
        <v>11</v>
      </c>
      <c r="G45" s="673">
        <v>2312.81</v>
      </c>
      <c r="H45" s="666">
        <f t="shared" si="1"/>
        <v>25440.91</v>
      </c>
      <c r="I45" s="669">
        <v>0</v>
      </c>
      <c r="J45" s="673">
        <v>0</v>
      </c>
      <c r="K45" s="670">
        <f>SUM(I45*J45)</f>
        <v>0</v>
      </c>
      <c r="L45" s="340"/>
      <c r="M45" s="340"/>
      <c r="N45" s="340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38.25">
      <c r="A46" s="660" t="s">
        <v>2013</v>
      </c>
      <c r="B46" s="661" t="s">
        <v>2010</v>
      </c>
      <c r="C46" s="662" t="s">
        <v>2014</v>
      </c>
      <c r="D46" s="660" t="s">
        <v>4075</v>
      </c>
      <c r="E46" s="663" t="s">
        <v>2015</v>
      </c>
      <c r="F46" s="664">
        <v>25</v>
      </c>
      <c r="G46" s="665">
        <v>8824.61</v>
      </c>
      <c r="H46" s="666">
        <f t="shared" si="1"/>
        <v>220615.25</v>
      </c>
      <c r="I46" s="669">
        <v>25</v>
      </c>
      <c r="J46" s="665">
        <v>8824.61</v>
      </c>
      <c r="K46" s="670">
        <f t="shared" si="0"/>
        <v>220615.25</v>
      </c>
      <c r="L46" s="340"/>
      <c r="M46" s="340"/>
      <c r="N46" s="340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38.25">
      <c r="A47" s="660" t="s">
        <v>2013</v>
      </c>
      <c r="B47" s="661" t="s">
        <v>2010</v>
      </c>
      <c r="C47" s="662" t="s">
        <v>2014</v>
      </c>
      <c r="D47" s="660" t="s">
        <v>4075</v>
      </c>
      <c r="E47" s="663" t="s">
        <v>2015</v>
      </c>
      <c r="F47" s="664">
        <v>9</v>
      </c>
      <c r="G47" s="665">
        <v>8795.06</v>
      </c>
      <c r="H47" s="666">
        <f t="shared" si="1"/>
        <v>79155.539999999994</v>
      </c>
      <c r="I47" s="669">
        <v>5</v>
      </c>
      <c r="J47" s="665">
        <v>8795.06</v>
      </c>
      <c r="K47" s="670">
        <f t="shared" si="0"/>
        <v>43975.299999999996</v>
      </c>
      <c r="L47" s="340"/>
      <c r="M47" s="340"/>
      <c r="N47" s="340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51">
      <c r="A48" s="660" t="s">
        <v>2016</v>
      </c>
      <c r="B48" s="661" t="s">
        <v>2017</v>
      </c>
      <c r="C48" s="662" t="s">
        <v>2018</v>
      </c>
      <c r="D48" s="660" t="s">
        <v>4075</v>
      </c>
      <c r="E48" s="663" t="s">
        <v>2019</v>
      </c>
      <c r="F48" s="664">
        <v>79</v>
      </c>
      <c r="G48" s="665">
        <v>1158.44</v>
      </c>
      <c r="H48" s="666">
        <f t="shared" si="1"/>
        <v>91516.760000000009</v>
      </c>
      <c r="I48" s="669">
        <v>70</v>
      </c>
      <c r="J48" s="665">
        <v>1158.44</v>
      </c>
      <c r="K48" s="670">
        <f t="shared" si="0"/>
        <v>81090.8</v>
      </c>
      <c r="L48" s="340"/>
      <c r="M48" s="340"/>
      <c r="N48" s="340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51">
      <c r="A49" s="660" t="s">
        <v>2016</v>
      </c>
      <c r="B49" s="661" t="s">
        <v>2017</v>
      </c>
      <c r="C49" s="662" t="s">
        <v>2018</v>
      </c>
      <c r="D49" s="660" t="s">
        <v>4075</v>
      </c>
      <c r="E49" s="663" t="s">
        <v>2019</v>
      </c>
      <c r="F49" s="664">
        <v>159</v>
      </c>
      <c r="G49" s="665">
        <v>1333.13</v>
      </c>
      <c r="H49" s="666">
        <f t="shared" si="1"/>
        <v>211967.67</v>
      </c>
      <c r="I49" s="669">
        <v>200</v>
      </c>
      <c r="J49" s="665">
        <v>1333.13</v>
      </c>
      <c r="K49" s="670">
        <f t="shared" si="0"/>
        <v>266626</v>
      </c>
      <c r="L49" s="340"/>
      <c r="M49" s="340"/>
      <c r="N49" s="340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51">
      <c r="A50" s="660" t="s">
        <v>2016</v>
      </c>
      <c r="B50" s="661" t="s">
        <v>2017</v>
      </c>
      <c r="C50" s="662" t="s">
        <v>2018</v>
      </c>
      <c r="D50" s="660" t="s">
        <v>4075</v>
      </c>
      <c r="E50" s="663" t="s">
        <v>2019</v>
      </c>
      <c r="F50" s="664">
        <v>52</v>
      </c>
      <c r="G50" s="665">
        <v>1220.0899999999999</v>
      </c>
      <c r="H50" s="666">
        <f t="shared" si="1"/>
        <v>63444.679999999993</v>
      </c>
      <c r="I50" s="669">
        <v>20</v>
      </c>
      <c r="J50" s="665">
        <v>1220.0899999999999</v>
      </c>
      <c r="K50" s="670">
        <f t="shared" si="0"/>
        <v>24401.8</v>
      </c>
      <c r="L50" s="340"/>
      <c r="M50" s="340"/>
      <c r="N50" s="34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51">
      <c r="A51" s="674" t="s">
        <v>2020</v>
      </c>
      <c r="B51" s="661" t="s">
        <v>2017</v>
      </c>
      <c r="C51" s="662" t="s">
        <v>2021</v>
      </c>
      <c r="D51" s="660" t="s">
        <v>4075</v>
      </c>
      <c r="E51" s="663" t="s">
        <v>2022</v>
      </c>
      <c r="F51" s="672">
        <v>0</v>
      </c>
      <c r="G51" s="673">
        <v>0</v>
      </c>
      <c r="H51" s="666">
        <f t="shared" si="1"/>
        <v>0</v>
      </c>
      <c r="I51" s="669">
        <v>0</v>
      </c>
      <c r="J51" s="673">
        <v>0</v>
      </c>
      <c r="K51" s="670">
        <f t="shared" si="0"/>
        <v>0</v>
      </c>
      <c r="L51" s="340"/>
      <c r="M51" s="340"/>
      <c r="N51" s="340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51">
      <c r="A52" s="660" t="s">
        <v>2023</v>
      </c>
      <c r="B52" s="661" t="s">
        <v>2024</v>
      </c>
      <c r="C52" s="662" t="s">
        <v>2025</v>
      </c>
      <c r="D52" s="660" t="s">
        <v>4075</v>
      </c>
      <c r="E52" s="663" t="s">
        <v>2022</v>
      </c>
      <c r="F52" s="664">
        <v>19</v>
      </c>
      <c r="G52" s="665">
        <v>316.98</v>
      </c>
      <c r="H52" s="666">
        <f t="shared" si="1"/>
        <v>6022.6200000000008</v>
      </c>
      <c r="I52" s="669">
        <v>40</v>
      </c>
      <c r="J52" s="665">
        <v>316.98</v>
      </c>
      <c r="K52" s="670">
        <f t="shared" si="0"/>
        <v>12679.2</v>
      </c>
      <c r="L52" s="340"/>
      <c r="M52" s="340"/>
      <c r="N52" s="340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38.25">
      <c r="A53" s="660" t="s">
        <v>2026</v>
      </c>
      <c r="B53" s="661" t="s">
        <v>2024</v>
      </c>
      <c r="C53" s="662" t="s">
        <v>2027</v>
      </c>
      <c r="D53" s="660" t="s">
        <v>4075</v>
      </c>
      <c r="E53" s="663" t="s">
        <v>2028</v>
      </c>
      <c r="F53" s="664">
        <v>14</v>
      </c>
      <c r="G53" s="665">
        <v>1583.23</v>
      </c>
      <c r="H53" s="666">
        <f t="shared" si="1"/>
        <v>22165.22</v>
      </c>
      <c r="I53" s="669">
        <v>15</v>
      </c>
      <c r="J53" s="665">
        <v>1583.23</v>
      </c>
      <c r="K53" s="670">
        <f t="shared" si="0"/>
        <v>23748.45</v>
      </c>
      <c r="L53" s="340"/>
      <c r="M53" s="340"/>
      <c r="N53" s="340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38.25">
      <c r="A54" s="660" t="s">
        <v>2026</v>
      </c>
      <c r="B54" s="661" t="s">
        <v>2024</v>
      </c>
      <c r="C54" s="662" t="s">
        <v>2027</v>
      </c>
      <c r="D54" s="660" t="s">
        <v>4075</v>
      </c>
      <c r="E54" s="663" t="s">
        <v>2028</v>
      </c>
      <c r="F54" s="664">
        <v>2</v>
      </c>
      <c r="G54" s="665">
        <v>1578.57</v>
      </c>
      <c r="H54" s="666">
        <f t="shared" si="1"/>
        <v>3157.14</v>
      </c>
      <c r="I54" s="669">
        <v>0</v>
      </c>
      <c r="J54" s="665">
        <v>0</v>
      </c>
      <c r="K54" s="670">
        <f>SUM(I54*J54)</f>
        <v>0</v>
      </c>
      <c r="L54" s="340"/>
      <c r="M54" s="340"/>
      <c r="N54" s="340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38.25">
      <c r="A55" s="674" t="s">
        <v>2029</v>
      </c>
      <c r="B55" s="661" t="s">
        <v>2024</v>
      </c>
      <c r="C55" s="662" t="s">
        <v>2030</v>
      </c>
      <c r="D55" s="660" t="s">
        <v>4075</v>
      </c>
      <c r="E55" s="663" t="s">
        <v>2028</v>
      </c>
      <c r="F55" s="672">
        <v>0</v>
      </c>
      <c r="G55" s="673">
        <v>0</v>
      </c>
      <c r="H55" s="666">
        <f t="shared" si="1"/>
        <v>0</v>
      </c>
      <c r="I55" s="669">
        <v>0</v>
      </c>
      <c r="J55" s="673">
        <v>0</v>
      </c>
      <c r="K55" s="670">
        <f t="shared" si="0"/>
        <v>0</v>
      </c>
      <c r="L55" s="340"/>
      <c r="M55" s="340"/>
      <c r="N55" s="340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51">
      <c r="A56" s="660" t="s">
        <v>2031</v>
      </c>
      <c r="B56" s="661" t="s">
        <v>2032</v>
      </c>
      <c r="C56" s="662" t="s">
        <v>2033</v>
      </c>
      <c r="D56" s="660" t="s">
        <v>4075</v>
      </c>
      <c r="E56" s="663" t="s">
        <v>2034</v>
      </c>
      <c r="F56" s="664">
        <v>300</v>
      </c>
      <c r="G56" s="665">
        <v>969.1</v>
      </c>
      <c r="H56" s="666">
        <f t="shared" si="1"/>
        <v>290730</v>
      </c>
      <c r="I56" s="669">
        <v>300</v>
      </c>
      <c r="J56" s="665">
        <v>969.1</v>
      </c>
      <c r="K56" s="670">
        <f t="shared" si="0"/>
        <v>290730</v>
      </c>
      <c r="L56" s="340"/>
      <c r="M56" s="340"/>
      <c r="N56" s="340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38.25">
      <c r="A57" s="660" t="s">
        <v>2035</v>
      </c>
      <c r="B57" s="661" t="s">
        <v>2032</v>
      </c>
      <c r="C57" s="662" t="s">
        <v>2036</v>
      </c>
      <c r="D57" s="660" t="s">
        <v>4075</v>
      </c>
      <c r="E57" s="663" t="s">
        <v>2037</v>
      </c>
      <c r="F57" s="664">
        <v>17</v>
      </c>
      <c r="G57" s="665">
        <v>1365.21</v>
      </c>
      <c r="H57" s="666">
        <f t="shared" si="1"/>
        <v>23208.57</v>
      </c>
      <c r="I57" s="669">
        <v>20</v>
      </c>
      <c r="J57" s="665">
        <v>1365.21</v>
      </c>
      <c r="K57" s="670">
        <f t="shared" si="0"/>
        <v>27304.2</v>
      </c>
      <c r="L57" s="340"/>
      <c r="M57" s="340"/>
      <c r="N57" s="340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38.25">
      <c r="A58" s="660" t="s">
        <v>2038</v>
      </c>
      <c r="B58" s="660" t="s">
        <v>2032</v>
      </c>
      <c r="C58" s="662" t="s">
        <v>2039</v>
      </c>
      <c r="D58" s="660" t="s">
        <v>4079</v>
      </c>
      <c r="E58" s="663" t="s">
        <v>2034</v>
      </c>
      <c r="F58" s="664">
        <v>52</v>
      </c>
      <c r="G58" s="665">
        <v>1365.21</v>
      </c>
      <c r="H58" s="666">
        <f t="shared" si="1"/>
        <v>70990.92</v>
      </c>
      <c r="I58" s="669">
        <v>52</v>
      </c>
      <c r="J58" s="665">
        <v>1365.21</v>
      </c>
      <c r="K58" s="670">
        <f t="shared" si="0"/>
        <v>70990.92</v>
      </c>
      <c r="L58" s="340"/>
      <c r="M58" s="340"/>
      <c r="N58" s="340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38.25">
      <c r="A59" s="660" t="s">
        <v>2038</v>
      </c>
      <c r="B59" s="660" t="s">
        <v>2032</v>
      </c>
      <c r="C59" s="662" t="s">
        <v>2039</v>
      </c>
      <c r="D59" s="660" t="s">
        <v>4079</v>
      </c>
      <c r="E59" s="663" t="s">
        <v>2034</v>
      </c>
      <c r="F59" s="664">
        <v>90</v>
      </c>
      <c r="G59" s="665">
        <v>850.8</v>
      </c>
      <c r="H59" s="666">
        <f t="shared" si="1"/>
        <v>76572</v>
      </c>
      <c r="I59" s="669">
        <v>0</v>
      </c>
      <c r="J59" s="665">
        <v>0</v>
      </c>
      <c r="K59" s="670">
        <f>SUM(I59*J59)</f>
        <v>0</v>
      </c>
      <c r="L59" s="340"/>
      <c r="M59" s="340"/>
      <c r="N59" s="340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38.25">
      <c r="A60" s="660" t="s">
        <v>2040</v>
      </c>
      <c r="B60" s="661" t="s">
        <v>2041</v>
      </c>
      <c r="C60" s="662" t="s">
        <v>2042</v>
      </c>
      <c r="D60" s="660" t="s">
        <v>4075</v>
      </c>
      <c r="E60" s="663" t="s">
        <v>2043</v>
      </c>
      <c r="F60" s="664">
        <v>271</v>
      </c>
      <c r="G60" s="665">
        <v>1786.79</v>
      </c>
      <c r="H60" s="666">
        <f t="shared" si="1"/>
        <v>484220.08999999997</v>
      </c>
      <c r="I60" s="669">
        <v>280</v>
      </c>
      <c r="J60" s="665">
        <v>1786.79</v>
      </c>
      <c r="K60" s="670">
        <f t="shared" si="0"/>
        <v>500301.2</v>
      </c>
      <c r="L60" s="340"/>
      <c r="M60" s="340"/>
      <c r="N60" s="34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38.25">
      <c r="A61" s="709" t="s">
        <v>2040</v>
      </c>
      <c r="B61" s="661" t="s">
        <v>2041</v>
      </c>
      <c r="C61" s="662" t="s">
        <v>2042</v>
      </c>
      <c r="D61" s="660" t="s">
        <v>4075</v>
      </c>
      <c r="E61" s="663" t="s">
        <v>2043</v>
      </c>
      <c r="F61" s="664">
        <v>198</v>
      </c>
      <c r="G61" s="665">
        <v>1789.4</v>
      </c>
      <c r="H61" s="666">
        <f t="shared" si="1"/>
        <v>354301.2</v>
      </c>
      <c r="I61" s="669">
        <v>190</v>
      </c>
      <c r="J61" s="665">
        <v>1789.4</v>
      </c>
      <c r="K61" s="670">
        <f t="shared" si="0"/>
        <v>339986</v>
      </c>
      <c r="L61" s="340"/>
      <c r="M61" s="340"/>
      <c r="N61" s="340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38.25">
      <c r="A62" s="660" t="s">
        <v>2044</v>
      </c>
      <c r="B62" s="661" t="s">
        <v>2045</v>
      </c>
      <c r="C62" s="662" t="s">
        <v>2046</v>
      </c>
      <c r="D62" s="660" t="s">
        <v>4079</v>
      </c>
      <c r="E62" s="663" t="s">
        <v>2047</v>
      </c>
      <c r="F62" s="664">
        <v>135</v>
      </c>
      <c r="G62" s="665">
        <v>5481.78</v>
      </c>
      <c r="H62" s="666">
        <f t="shared" si="1"/>
        <v>740040.29999999993</v>
      </c>
      <c r="I62" s="669">
        <v>125</v>
      </c>
      <c r="J62" s="665">
        <v>5481.78</v>
      </c>
      <c r="K62" s="670">
        <f t="shared" si="0"/>
        <v>685222.5</v>
      </c>
      <c r="L62" s="340"/>
      <c r="M62" s="340"/>
      <c r="N62" s="340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51">
      <c r="A63" s="660" t="s">
        <v>2048</v>
      </c>
      <c r="B63" s="661" t="s">
        <v>2045</v>
      </c>
      <c r="C63" s="662" t="s">
        <v>3084</v>
      </c>
      <c r="D63" s="660" t="s">
        <v>4079</v>
      </c>
      <c r="E63" s="663" t="s">
        <v>3085</v>
      </c>
      <c r="F63" s="664">
        <v>84</v>
      </c>
      <c r="G63" s="665">
        <v>2740.84</v>
      </c>
      <c r="H63" s="666">
        <f t="shared" si="1"/>
        <v>230230.56</v>
      </c>
      <c r="I63" s="669">
        <v>100</v>
      </c>
      <c r="J63" s="665">
        <v>2740.84</v>
      </c>
      <c r="K63" s="670">
        <f t="shared" si="0"/>
        <v>274084</v>
      </c>
      <c r="L63" s="340"/>
      <c r="M63" s="340"/>
      <c r="N63" s="340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38.25">
      <c r="A64" s="660" t="s">
        <v>2048</v>
      </c>
      <c r="B64" s="661" t="s">
        <v>2045</v>
      </c>
      <c r="C64" s="662" t="s">
        <v>3086</v>
      </c>
      <c r="D64" s="660" t="s">
        <v>4079</v>
      </c>
      <c r="E64" s="663" t="s">
        <v>3085</v>
      </c>
      <c r="F64" s="664">
        <v>13</v>
      </c>
      <c r="G64" s="665">
        <v>2651.01</v>
      </c>
      <c r="H64" s="666">
        <f t="shared" si="1"/>
        <v>34463.130000000005</v>
      </c>
      <c r="I64" s="669">
        <v>13</v>
      </c>
      <c r="J64" s="665">
        <v>2651.01</v>
      </c>
      <c r="K64" s="670">
        <f t="shared" si="0"/>
        <v>34463.130000000005</v>
      </c>
      <c r="L64" s="340"/>
      <c r="M64" s="340"/>
      <c r="N64" s="340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38.25">
      <c r="A65" s="660" t="s">
        <v>3087</v>
      </c>
      <c r="B65" s="661" t="s">
        <v>2045</v>
      </c>
      <c r="C65" s="662" t="s">
        <v>3088</v>
      </c>
      <c r="D65" s="660" t="s">
        <v>4079</v>
      </c>
      <c r="E65" s="663" t="s">
        <v>3089</v>
      </c>
      <c r="F65" s="664">
        <v>14</v>
      </c>
      <c r="G65" s="665">
        <v>5412.61</v>
      </c>
      <c r="H65" s="666">
        <f t="shared" si="1"/>
        <v>75776.539999999994</v>
      </c>
      <c r="I65" s="669">
        <v>20</v>
      </c>
      <c r="J65" s="665">
        <v>5412.61</v>
      </c>
      <c r="K65" s="670">
        <f t="shared" si="0"/>
        <v>108252.2</v>
      </c>
      <c r="L65" s="340"/>
      <c r="M65" s="340"/>
      <c r="N65" s="340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38.25">
      <c r="A66" s="674" t="s">
        <v>3090</v>
      </c>
      <c r="B66" s="661" t="s">
        <v>2045</v>
      </c>
      <c r="C66" s="662" t="s">
        <v>3091</v>
      </c>
      <c r="D66" s="660" t="s">
        <v>4075</v>
      </c>
      <c r="E66" s="663" t="s">
        <v>2047</v>
      </c>
      <c r="F66" s="664">
        <v>6</v>
      </c>
      <c r="G66" s="665">
        <v>5412.61</v>
      </c>
      <c r="H66" s="666">
        <f t="shared" si="1"/>
        <v>32475.659999999996</v>
      </c>
      <c r="I66" s="669">
        <v>6</v>
      </c>
      <c r="J66" s="665">
        <v>5412.61</v>
      </c>
      <c r="K66" s="670">
        <f t="shared" si="0"/>
        <v>32475.659999999996</v>
      </c>
      <c r="L66" s="340"/>
      <c r="M66" s="340"/>
      <c r="N66" s="340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38.25">
      <c r="A67" s="660" t="s">
        <v>3092</v>
      </c>
      <c r="B67" s="660" t="s">
        <v>2045</v>
      </c>
      <c r="C67" s="662" t="s">
        <v>3093</v>
      </c>
      <c r="D67" s="660"/>
      <c r="E67" s="663" t="s">
        <v>3094</v>
      </c>
      <c r="F67" s="664">
        <v>5</v>
      </c>
      <c r="G67" s="665">
        <v>2651.01</v>
      </c>
      <c r="H67" s="666">
        <f t="shared" si="1"/>
        <v>13255.050000000001</v>
      </c>
      <c r="I67" s="669">
        <v>5</v>
      </c>
      <c r="J67" s="665">
        <v>2651.01</v>
      </c>
      <c r="K67" s="670">
        <f t="shared" si="0"/>
        <v>13255.050000000001</v>
      </c>
      <c r="L67" s="340"/>
      <c r="M67" s="340"/>
      <c r="N67" s="340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38.25">
      <c r="A68" s="660" t="s">
        <v>3092</v>
      </c>
      <c r="B68" s="660" t="s">
        <v>2045</v>
      </c>
      <c r="C68" s="662" t="s">
        <v>3093</v>
      </c>
      <c r="D68" s="660"/>
      <c r="E68" s="663" t="s">
        <v>3094</v>
      </c>
      <c r="F68" s="664">
        <v>19</v>
      </c>
      <c r="G68" s="665">
        <v>744.1</v>
      </c>
      <c r="H68" s="666">
        <f t="shared" si="1"/>
        <v>14137.9</v>
      </c>
      <c r="I68" s="669">
        <v>0</v>
      </c>
      <c r="J68" s="665">
        <v>0</v>
      </c>
      <c r="K68" s="670">
        <f>SUM(I68*J68)</f>
        <v>0</v>
      </c>
      <c r="L68" s="340"/>
      <c r="M68" s="340"/>
      <c r="N68" s="340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51">
      <c r="A69" s="660" t="s">
        <v>3095</v>
      </c>
      <c r="B69" s="661" t="s">
        <v>3096</v>
      </c>
      <c r="C69" s="662" t="s">
        <v>3097</v>
      </c>
      <c r="D69" s="660" t="s">
        <v>4075</v>
      </c>
      <c r="E69" s="663" t="s">
        <v>3098</v>
      </c>
      <c r="F69" s="664">
        <v>37</v>
      </c>
      <c r="G69" s="665">
        <v>10992.86</v>
      </c>
      <c r="H69" s="666">
        <f t="shared" si="1"/>
        <v>406735.82</v>
      </c>
      <c r="I69" s="669">
        <v>40</v>
      </c>
      <c r="J69" s="665">
        <v>10992.86</v>
      </c>
      <c r="K69" s="670">
        <f t="shared" si="0"/>
        <v>439714.4</v>
      </c>
      <c r="L69" s="340"/>
      <c r="M69" s="340"/>
      <c r="N69" s="340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51">
      <c r="A70" s="660" t="s">
        <v>3095</v>
      </c>
      <c r="B70" s="661" t="s">
        <v>3096</v>
      </c>
      <c r="C70" s="662" t="s">
        <v>3097</v>
      </c>
      <c r="D70" s="660" t="s">
        <v>4075</v>
      </c>
      <c r="E70" s="663" t="s">
        <v>3098</v>
      </c>
      <c r="F70" s="664">
        <v>20</v>
      </c>
      <c r="G70" s="665">
        <v>11872.47</v>
      </c>
      <c r="H70" s="666">
        <f t="shared" si="1"/>
        <v>237449.4</v>
      </c>
      <c r="I70" s="669">
        <v>23</v>
      </c>
      <c r="J70" s="665">
        <v>11872.47</v>
      </c>
      <c r="K70" s="670">
        <f t="shared" si="0"/>
        <v>273066.81</v>
      </c>
      <c r="L70" s="340"/>
      <c r="M70" s="340"/>
      <c r="N70" s="34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t="63.75">
      <c r="A71" s="660" t="s">
        <v>3099</v>
      </c>
      <c r="B71" s="661" t="s">
        <v>3100</v>
      </c>
      <c r="C71" s="662" t="s">
        <v>3101</v>
      </c>
      <c r="D71" s="660" t="s">
        <v>4075</v>
      </c>
      <c r="E71" s="663" t="s">
        <v>3102</v>
      </c>
      <c r="F71" s="664">
        <v>163</v>
      </c>
      <c r="G71" s="665">
        <v>11273.9</v>
      </c>
      <c r="H71" s="666">
        <f t="shared" si="1"/>
        <v>1837645.7</v>
      </c>
      <c r="I71" s="669">
        <v>163</v>
      </c>
      <c r="J71" s="665">
        <v>11273.9</v>
      </c>
      <c r="K71" s="670">
        <f t="shared" si="0"/>
        <v>1837645.7</v>
      </c>
      <c r="L71" s="340"/>
      <c r="M71" s="340"/>
      <c r="N71" s="340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63.75">
      <c r="A72" s="660" t="s">
        <v>3099</v>
      </c>
      <c r="B72" s="661" t="s">
        <v>3100</v>
      </c>
      <c r="C72" s="662" t="s">
        <v>3101</v>
      </c>
      <c r="D72" s="660" t="s">
        <v>4075</v>
      </c>
      <c r="E72" s="663" t="s">
        <v>3103</v>
      </c>
      <c r="F72" s="664">
        <v>52</v>
      </c>
      <c r="G72" s="665">
        <v>11346.06</v>
      </c>
      <c r="H72" s="666">
        <f t="shared" si="1"/>
        <v>589995.12</v>
      </c>
      <c r="I72" s="669">
        <v>71</v>
      </c>
      <c r="J72" s="665">
        <v>11346.06</v>
      </c>
      <c r="K72" s="670">
        <f t="shared" si="0"/>
        <v>805570.26</v>
      </c>
      <c r="L72" s="340"/>
      <c r="M72" s="340"/>
      <c r="N72" s="340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63.75">
      <c r="A73" s="660" t="s">
        <v>3104</v>
      </c>
      <c r="B73" s="661" t="s">
        <v>3100</v>
      </c>
      <c r="C73" s="662" t="s">
        <v>3105</v>
      </c>
      <c r="D73" s="660" t="s">
        <v>4075</v>
      </c>
      <c r="E73" s="663" t="s">
        <v>3106</v>
      </c>
      <c r="F73" s="664">
        <v>21</v>
      </c>
      <c r="G73" s="665">
        <v>33821.480000000003</v>
      </c>
      <c r="H73" s="666">
        <f t="shared" si="1"/>
        <v>710251.08000000007</v>
      </c>
      <c r="I73" s="669">
        <v>30</v>
      </c>
      <c r="J73" s="665">
        <v>33821.480000000003</v>
      </c>
      <c r="K73" s="670">
        <f t="shared" ref="K73:K81" si="2">SUM(I73*J73)</f>
        <v>1014644.4000000001</v>
      </c>
      <c r="L73" s="340"/>
      <c r="M73" s="340"/>
      <c r="N73" s="340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63.75">
      <c r="A74" s="660" t="s">
        <v>3104</v>
      </c>
      <c r="B74" s="661" t="s">
        <v>3100</v>
      </c>
      <c r="C74" s="662" t="s">
        <v>3105</v>
      </c>
      <c r="D74" s="660" t="s">
        <v>4075</v>
      </c>
      <c r="E74" s="663" t="s">
        <v>3106</v>
      </c>
      <c r="F74" s="664">
        <v>8</v>
      </c>
      <c r="G74" s="665">
        <v>34037.96</v>
      </c>
      <c r="H74" s="666">
        <f t="shared" ref="H74:H84" si="3">F74*G74</f>
        <v>272303.68</v>
      </c>
      <c r="I74" s="669">
        <v>1</v>
      </c>
      <c r="J74" s="665">
        <v>34037.96</v>
      </c>
      <c r="K74" s="670">
        <f t="shared" si="2"/>
        <v>34037.96</v>
      </c>
      <c r="L74" s="340"/>
      <c r="M74" s="340"/>
      <c r="N74" s="340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t="76.5">
      <c r="A75" s="660" t="s">
        <v>3107</v>
      </c>
      <c r="B75" s="661" t="s">
        <v>3108</v>
      </c>
      <c r="C75" s="662" t="s">
        <v>3109</v>
      </c>
      <c r="D75" s="660" t="s">
        <v>4075</v>
      </c>
      <c r="E75" s="663" t="s">
        <v>3110</v>
      </c>
      <c r="F75" s="664">
        <v>14</v>
      </c>
      <c r="G75" s="665">
        <v>8111.4</v>
      </c>
      <c r="H75" s="666">
        <f t="shared" si="3"/>
        <v>113559.59999999999</v>
      </c>
      <c r="I75" s="675">
        <v>13</v>
      </c>
      <c r="J75" s="665">
        <v>8111.4</v>
      </c>
      <c r="K75" s="670">
        <f t="shared" si="2"/>
        <v>105448.2</v>
      </c>
      <c r="L75" s="340"/>
      <c r="M75" s="340"/>
      <c r="N75" s="340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t="38.25">
      <c r="A76" s="660" t="s">
        <v>3111</v>
      </c>
      <c r="B76" s="661" t="s">
        <v>3112</v>
      </c>
      <c r="C76" s="662" t="s">
        <v>3113</v>
      </c>
      <c r="D76" s="660" t="s">
        <v>4075</v>
      </c>
      <c r="E76" s="663" t="s">
        <v>3114</v>
      </c>
      <c r="F76" s="664">
        <v>1681</v>
      </c>
      <c r="G76" s="665">
        <v>267.48</v>
      </c>
      <c r="H76" s="666">
        <f t="shared" si="3"/>
        <v>449633.88</v>
      </c>
      <c r="I76" s="669">
        <v>1820</v>
      </c>
      <c r="J76" s="665">
        <v>267.48</v>
      </c>
      <c r="K76" s="670">
        <f t="shared" si="2"/>
        <v>486813.60000000003</v>
      </c>
      <c r="L76" s="340"/>
      <c r="M76" s="340"/>
      <c r="N76" s="340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t="38.25">
      <c r="A77" s="660" t="s">
        <v>3111</v>
      </c>
      <c r="B77" s="661" t="s">
        <v>3112</v>
      </c>
      <c r="C77" s="662" t="s">
        <v>3113</v>
      </c>
      <c r="D77" s="660" t="s">
        <v>4075</v>
      </c>
      <c r="E77" s="663" t="s">
        <v>3115</v>
      </c>
      <c r="F77" s="664">
        <v>428</v>
      </c>
      <c r="G77" s="665">
        <v>268.13</v>
      </c>
      <c r="H77" s="666">
        <f t="shared" si="3"/>
        <v>114759.64</v>
      </c>
      <c r="I77" s="669">
        <v>340</v>
      </c>
      <c r="J77" s="665">
        <v>268.13</v>
      </c>
      <c r="K77" s="670">
        <f t="shared" si="2"/>
        <v>91164.2</v>
      </c>
      <c r="L77" s="340"/>
      <c r="M77" s="340"/>
      <c r="N77" s="340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t="38.25">
      <c r="A78" s="674" t="s">
        <v>3116</v>
      </c>
      <c r="B78" s="661" t="s">
        <v>3117</v>
      </c>
      <c r="C78" s="662" t="s">
        <v>3118</v>
      </c>
      <c r="D78" s="660" t="s">
        <v>4075</v>
      </c>
      <c r="E78" s="663" t="s">
        <v>3119</v>
      </c>
      <c r="F78" s="664">
        <v>18</v>
      </c>
      <c r="G78" s="665">
        <v>2497.5500000000002</v>
      </c>
      <c r="H78" s="666">
        <f t="shared" si="3"/>
        <v>44955.9</v>
      </c>
      <c r="I78" s="669">
        <v>50</v>
      </c>
      <c r="J78" s="665">
        <v>2497.5500000000002</v>
      </c>
      <c r="K78" s="670">
        <f t="shared" si="2"/>
        <v>124877.50000000001</v>
      </c>
      <c r="L78" s="340"/>
      <c r="M78" s="340"/>
      <c r="N78" s="340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t="51">
      <c r="A79" s="676" t="s">
        <v>3120</v>
      </c>
      <c r="B79" s="661" t="s">
        <v>3121</v>
      </c>
      <c r="C79" s="662" t="s">
        <v>3122</v>
      </c>
      <c r="D79" s="660" t="s">
        <v>4075</v>
      </c>
      <c r="E79" s="663" t="s">
        <v>3123</v>
      </c>
      <c r="F79" s="672">
        <v>0</v>
      </c>
      <c r="G79" s="673">
        <v>0</v>
      </c>
      <c r="H79" s="666">
        <f t="shared" si="3"/>
        <v>0</v>
      </c>
      <c r="I79" s="669">
        <v>0</v>
      </c>
      <c r="J79" s="673">
        <v>0</v>
      </c>
      <c r="K79" s="670">
        <f t="shared" si="2"/>
        <v>0</v>
      </c>
      <c r="L79" s="340"/>
      <c r="M79" s="340"/>
      <c r="N79" s="340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25.5">
      <c r="A80" s="660" t="s">
        <v>3124</v>
      </c>
      <c r="B80" s="660" t="s">
        <v>3125</v>
      </c>
      <c r="C80" s="662" t="s">
        <v>3126</v>
      </c>
      <c r="D80" s="660"/>
      <c r="E80" s="663"/>
      <c r="F80" s="664">
        <v>0</v>
      </c>
      <c r="G80" s="665">
        <v>720.61</v>
      </c>
      <c r="H80" s="666">
        <f t="shared" si="3"/>
        <v>0</v>
      </c>
      <c r="I80" s="669">
        <v>10</v>
      </c>
      <c r="J80" s="665">
        <v>720.61</v>
      </c>
      <c r="K80" s="670">
        <f t="shared" si="2"/>
        <v>7206.1</v>
      </c>
      <c r="L80" s="340"/>
      <c r="M80" s="340"/>
      <c r="N80" s="34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38.25">
      <c r="A81" s="660" t="s">
        <v>3127</v>
      </c>
      <c r="B81" s="661" t="s">
        <v>3128</v>
      </c>
      <c r="C81" s="662" t="s">
        <v>3129</v>
      </c>
      <c r="D81" s="660" t="s">
        <v>4075</v>
      </c>
      <c r="E81" s="663" t="s">
        <v>3130</v>
      </c>
      <c r="F81" s="664">
        <v>40</v>
      </c>
      <c r="G81" s="665">
        <v>3841.54</v>
      </c>
      <c r="H81" s="666">
        <f t="shared" si="3"/>
        <v>153661.6</v>
      </c>
      <c r="I81" s="669">
        <v>49</v>
      </c>
      <c r="J81" s="665">
        <v>3841.54</v>
      </c>
      <c r="K81" s="670">
        <f t="shared" si="2"/>
        <v>188235.46</v>
      </c>
      <c r="L81" s="340"/>
      <c r="M81" s="340"/>
      <c r="N81" s="340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38.25">
      <c r="A82" s="660" t="s">
        <v>3127</v>
      </c>
      <c r="B82" s="661" t="s">
        <v>3128</v>
      </c>
      <c r="C82" s="662" t="s">
        <v>3129</v>
      </c>
      <c r="D82" s="660" t="s">
        <v>4075</v>
      </c>
      <c r="E82" s="663" t="s">
        <v>3130</v>
      </c>
      <c r="F82" s="664">
        <v>2</v>
      </c>
      <c r="G82" s="665">
        <v>6791.45</v>
      </c>
      <c r="H82" s="666">
        <f t="shared" si="3"/>
        <v>13582.9</v>
      </c>
      <c r="I82" s="669">
        <v>0</v>
      </c>
      <c r="J82" s="665">
        <v>0</v>
      </c>
      <c r="K82" s="670">
        <f>SUM(I82*J82)</f>
        <v>0</v>
      </c>
      <c r="L82" s="340"/>
      <c r="M82" s="340"/>
      <c r="N82" s="340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ht="38.25">
      <c r="A83" s="674" t="s">
        <v>3131</v>
      </c>
      <c r="B83" s="661" t="s">
        <v>3128</v>
      </c>
      <c r="C83" s="662" t="s">
        <v>3132</v>
      </c>
      <c r="D83" s="660" t="s">
        <v>4075</v>
      </c>
      <c r="E83" s="663" t="s">
        <v>3133</v>
      </c>
      <c r="F83" s="672">
        <v>0</v>
      </c>
      <c r="G83" s="673">
        <v>0</v>
      </c>
      <c r="H83" s="666">
        <f t="shared" si="3"/>
        <v>0</v>
      </c>
      <c r="I83" s="669">
        <v>0</v>
      </c>
      <c r="J83" s="673">
        <v>0</v>
      </c>
      <c r="K83" s="670">
        <f>SUM(I83*J83)</f>
        <v>0</v>
      </c>
      <c r="L83" s="340"/>
      <c r="M83" s="340"/>
      <c r="N83" s="340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t="51">
      <c r="A84" s="674" t="s">
        <v>3134</v>
      </c>
      <c r="B84" s="661" t="s">
        <v>3128</v>
      </c>
      <c r="C84" s="662" t="s">
        <v>3135</v>
      </c>
      <c r="D84" s="660" t="s">
        <v>4075</v>
      </c>
      <c r="E84" s="663" t="s">
        <v>3130</v>
      </c>
      <c r="F84" s="672">
        <v>0</v>
      </c>
      <c r="G84" s="673">
        <v>0</v>
      </c>
      <c r="H84" s="666">
        <f t="shared" si="3"/>
        <v>0</v>
      </c>
      <c r="I84" s="669">
        <v>0</v>
      </c>
      <c r="J84" s="673">
        <v>0</v>
      </c>
      <c r="K84" s="670">
        <f>SUM(I84*J84)</f>
        <v>0</v>
      </c>
      <c r="L84" s="340"/>
      <c r="M84" s="340"/>
      <c r="N84" s="340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>
      <c r="A85" s="255"/>
      <c r="B85" s="255"/>
      <c r="C85" s="255"/>
      <c r="D85" s="255"/>
      <c r="E85" s="255"/>
      <c r="F85" s="255"/>
      <c r="G85" s="242"/>
      <c r="H85" s="677"/>
      <c r="I85" s="343"/>
      <c r="J85" s="344"/>
      <c r="K85" s="677"/>
      <c r="L85" s="340"/>
      <c r="M85" s="340"/>
      <c r="N85" s="340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t="11.1" customHeight="1" thickBot="1">
      <c r="A86" s="345"/>
      <c r="B86" s="345"/>
      <c r="C86" s="345"/>
      <c r="D86" s="345"/>
      <c r="E86" s="345"/>
      <c r="F86" s="345"/>
      <c r="G86" s="345"/>
      <c r="H86" s="347"/>
      <c r="I86" s="345"/>
      <c r="J86" s="117"/>
      <c r="K86" s="347"/>
      <c r="L86"/>
      <c r="M86"/>
      <c r="N86"/>
      <c r="O86"/>
      <c r="P86"/>
      <c r="Q86" s="346"/>
      <c r="R86" s="34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t="15.75" thickBot="1">
      <c r="A87" s="121" t="s">
        <v>1219</v>
      </c>
      <c r="B87" s="121"/>
      <c r="C87" s="121"/>
      <c r="D87" s="121"/>
      <c r="E87" s="255"/>
      <c r="F87" s="255"/>
      <c r="G87" s="242"/>
      <c r="H87" s="342"/>
      <c r="I87" s="343"/>
      <c r="J87" s="344"/>
      <c r="K87" s="342"/>
      <c r="L87"/>
      <c r="M87"/>
      <c r="N87"/>
      <c r="O87"/>
      <c r="P87"/>
      <c r="Q87" s="346"/>
      <c r="R87" s="346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t="11.1" customHeight="1">
      <c r="A88" s="660" t="s">
        <v>3136</v>
      </c>
      <c r="B88" s="661" t="s">
        <v>3137</v>
      </c>
      <c r="C88" s="660" t="s">
        <v>3138</v>
      </c>
      <c r="D88" s="660" t="s">
        <v>4075</v>
      </c>
      <c r="E88" s="678" t="s">
        <v>3139</v>
      </c>
      <c r="F88" s="679">
        <v>2</v>
      </c>
      <c r="G88" s="680">
        <v>2431</v>
      </c>
      <c r="H88" s="682">
        <v>4862</v>
      </c>
      <c r="I88" s="679">
        <v>2</v>
      </c>
      <c r="J88" s="680">
        <v>2431</v>
      </c>
      <c r="K88" s="681">
        <v>4862</v>
      </c>
      <c r="L88"/>
      <c r="M88"/>
      <c r="N88"/>
      <c r="O88"/>
      <c r="P88"/>
      <c r="Q88" s="346"/>
      <c r="R88" s="346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t="11.1" customHeight="1">
      <c r="A89" s="345"/>
      <c r="B89" s="348"/>
      <c r="C89" s="348"/>
      <c r="D89" s="348"/>
      <c r="E89" s="348"/>
      <c r="F89" s="345"/>
      <c r="G89" s="345"/>
      <c r="H89" s="345"/>
      <c r="I89" s="345"/>
      <c r="J89" s="117"/>
      <c r="K89" s="345"/>
      <c r="L89"/>
      <c r="M89"/>
      <c r="N89"/>
      <c r="O89"/>
      <c r="P89"/>
      <c r="Q89" s="346"/>
      <c r="R89" s="346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t="11.1" customHeight="1" thickBot="1">
      <c r="A90" s="345"/>
      <c r="B90" s="348"/>
      <c r="C90" s="348"/>
      <c r="D90" s="348"/>
      <c r="E90" s="348"/>
      <c r="F90" s="345"/>
      <c r="G90" s="345"/>
      <c r="H90" s="347"/>
      <c r="I90" s="345"/>
      <c r="J90" s="117"/>
      <c r="K90" s="347"/>
      <c r="L90"/>
      <c r="M90"/>
      <c r="N90"/>
      <c r="O90"/>
      <c r="P90"/>
      <c r="Q90" s="346"/>
      <c r="R90" s="346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t="15.75" thickBot="1">
      <c r="A91" s="255" t="s">
        <v>1220</v>
      </c>
      <c r="B91" s="255"/>
      <c r="C91" s="255"/>
      <c r="D91" s="255"/>
      <c r="E91" s="255"/>
      <c r="F91" s="255"/>
      <c r="G91" s="242"/>
      <c r="H91" s="718">
        <v>40423119</v>
      </c>
      <c r="I91" s="343"/>
      <c r="J91" s="344"/>
      <c r="K91" s="659">
        <v>42049984.75</v>
      </c>
      <c r="L91"/>
      <c r="M91"/>
      <c r="N91"/>
      <c r="O91"/>
      <c r="P91"/>
      <c r="Q91" s="346"/>
      <c r="R91" s="346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t="59.25" customHeight="1">
      <c r="A92" s="660" t="s">
        <v>3140</v>
      </c>
      <c r="B92" s="661" t="s">
        <v>3141</v>
      </c>
      <c r="C92" s="683" t="s">
        <v>3142</v>
      </c>
      <c r="D92" s="660" t="s">
        <v>4075</v>
      </c>
      <c r="E92" s="684" t="s">
        <v>3143</v>
      </c>
      <c r="F92" s="715">
        <v>18000</v>
      </c>
      <c r="G92" s="715">
        <v>49.72</v>
      </c>
      <c r="H92" s="665">
        <f>SUM(F92*G92)</f>
        <v>894960</v>
      </c>
      <c r="I92" s="665">
        <v>0</v>
      </c>
      <c r="J92" s="665">
        <v>49.72</v>
      </c>
      <c r="K92" s="665">
        <f>SUM(I92*J92)</f>
        <v>0</v>
      </c>
      <c r="L92"/>
      <c r="M92"/>
      <c r="N92"/>
      <c r="O92"/>
      <c r="P92"/>
      <c r="Q92" s="346"/>
      <c r="R92" s="346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t="60.75" customHeight="1">
      <c r="A93" s="660" t="s">
        <v>3140</v>
      </c>
      <c r="B93" s="661" t="s">
        <v>3141</v>
      </c>
      <c r="C93" s="683" t="s">
        <v>3142</v>
      </c>
      <c r="D93" s="660" t="s">
        <v>4075</v>
      </c>
      <c r="E93" s="684" t="s">
        <v>3143</v>
      </c>
      <c r="F93" s="715">
        <v>0</v>
      </c>
      <c r="G93" s="715">
        <v>49.75</v>
      </c>
      <c r="H93" s="665">
        <f t="shared" ref="H93:H104" si="4">SUM(F93*G93)</f>
        <v>0</v>
      </c>
      <c r="I93" s="665">
        <v>0</v>
      </c>
      <c r="J93" s="665">
        <v>49.75</v>
      </c>
      <c r="K93" s="665">
        <f t="shared" ref="K93:K104" si="5">SUM(I93*J93)</f>
        <v>0</v>
      </c>
      <c r="L93"/>
      <c r="M93"/>
      <c r="N93"/>
      <c r="O93"/>
      <c r="P93"/>
      <c r="Q93" s="346"/>
      <c r="R93" s="346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84" customHeight="1">
      <c r="A94" s="660" t="s">
        <v>3144</v>
      </c>
      <c r="B94" s="661" t="s">
        <v>3141</v>
      </c>
      <c r="C94" s="683" t="s">
        <v>3145</v>
      </c>
      <c r="D94" s="660" t="s">
        <v>4075</v>
      </c>
      <c r="E94" s="684" t="s">
        <v>3143</v>
      </c>
      <c r="F94" s="715">
        <v>29500</v>
      </c>
      <c r="G94" s="715">
        <v>49.72</v>
      </c>
      <c r="H94" s="665">
        <f t="shared" si="4"/>
        <v>1466740</v>
      </c>
      <c r="I94" s="665">
        <v>0</v>
      </c>
      <c r="J94" s="665">
        <v>49.72</v>
      </c>
      <c r="K94" s="665">
        <f t="shared" si="5"/>
        <v>0</v>
      </c>
      <c r="L94"/>
      <c r="M94"/>
      <c r="N94"/>
      <c r="O94"/>
      <c r="P94"/>
      <c r="Q94" s="346"/>
      <c r="R94" s="346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t="63.75">
      <c r="A95" s="674" t="s">
        <v>3146</v>
      </c>
      <c r="B95" s="661" t="s">
        <v>3141</v>
      </c>
      <c r="C95" s="683" t="s">
        <v>3147</v>
      </c>
      <c r="D95" s="660" t="s">
        <v>4075</v>
      </c>
      <c r="E95" s="684" t="s">
        <v>3143</v>
      </c>
      <c r="F95" s="716">
        <v>0</v>
      </c>
      <c r="G95" s="717">
        <v>0</v>
      </c>
      <c r="H95" s="665">
        <f t="shared" si="4"/>
        <v>0</v>
      </c>
      <c r="I95" s="672">
        <v>0</v>
      </c>
      <c r="J95" s="685">
        <v>0</v>
      </c>
      <c r="K95" s="665">
        <f t="shared" si="5"/>
        <v>0</v>
      </c>
      <c r="L95"/>
      <c r="M95"/>
      <c r="N95"/>
      <c r="O95"/>
      <c r="P95"/>
      <c r="Q95" s="346"/>
      <c r="R95" s="346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ht="63.75">
      <c r="A96" s="660" t="s">
        <v>3148</v>
      </c>
      <c r="B96" s="661" t="s">
        <v>3149</v>
      </c>
      <c r="C96" s="683" t="s">
        <v>3150</v>
      </c>
      <c r="D96" s="660" t="s">
        <v>4075</v>
      </c>
      <c r="E96" s="684" t="s">
        <v>3151</v>
      </c>
      <c r="F96" s="715">
        <v>326000</v>
      </c>
      <c r="G96" s="715">
        <v>46.77</v>
      </c>
      <c r="H96" s="665">
        <f t="shared" si="4"/>
        <v>15247020.000000002</v>
      </c>
      <c r="I96" s="665">
        <v>343653</v>
      </c>
      <c r="J96" s="665">
        <v>46.75</v>
      </c>
      <c r="K96" s="665">
        <f t="shared" si="5"/>
        <v>16065777.75</v>
      </c>
      <c r="L96"/>
      <c r="M96"/>
      <c r="N96"/>
      <c r="O96"/>
      <c r="P96"/>
      <c r="Q96" s="346"/>
      <c r="R96" s="34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ht="63.75">
      <c r="A97" s="660" t="s">
        <v>3148</v>
      </c>
      <c r="B97" s="661" t="s">
        <v>3149</v>
      </c>
      <c r="C97" s="683" t="s">
        <v>3150</v>
      </c>
      <c r="D97" s="660" t="s">
        <v>4075</v>
      </c>
      <c r="E97" s="684" t="s">
        <v>3151</v>
      </c>
      <c r="F97" s="715">
        <v>40000</v>
      </c>
      <c r="G97" s="715">
        <v>46.75</v>
      </c>
      <c r="H97" s="665">
        <f t="shared" si="4"/>
        <v>1870000</v>
      </c>
      <c r="I97" s="665">
        <v>40000</v>
      </c>
      <c r="J97" s="665">
        <v>46.75</v>
      </c>
      <c r="K97" s="665">
        <f t="shared" si="5"/>
        <v>1870000</v>
      </c>
      <c r="L97"/>
      <c r="M97"/>
      <c r="N97"/>
      <c r="O97"/>
      <c r="P97"/>
      <c r="Q97" s="346"/>
      <c r="R97" s="346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t="63.75">
      <c r="A98" s="660" t="s">
        <v>3152</v>
      </c>
      <c r="B98" s="661" t="s">
        <v>3149</v>
      </c>
      <c r="C98" s="683" t="s">
        <v>3153</v>
      </c>
      <c r="D98" s="660" t="s">
        <v>4075</v>
      </c>
      <c r="E98" s="684" t="s">
        <v>3143</v>
      </c>
      <c r="F98" s="715">
        <v>158500</v>
      </c>
      <c r="G98" s="715">
        <v>46.77</v>
      </c>
      <c r="H98" s="665">
        <f t="shared" si="4"/>
        <v>7413045.0000000009</v>
      </c>
      <c r="I98" s="665">
        <v>167000</v>
      </c>
      <c r="J98" s="665">
        <v>46.77</v>
      </c>
      <c r="K98" s="665">
        <f t="shared" si="5"/>
        <v>7810590.0000000009</v>
      </c>
      <c r="L98"/>
      <c r="M98"/>
      <c r="N98"/>
      <c r="O98"/>
      <c r="P98"/>
      <c r="Q98" s="346"/>
      <c r="R98" s="346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t="63.75">
      <c r="A99" s="660" t="s">
        <v>3152</v>
      </c>
      <c r="B99" s="661" t="s">
        <v>3149</v>
      </c>
      <c r="C99" s="683" t="s">
        <v>3153</v>
      </c>
      <c r="D99" s="660" t="s">
        <v>4075</v>
      </c>
      <c r="E99" s="684" t="s">
        <v>3143</v>
      </c>
      <c r="F99" s="715">
        <v>34000</v>
      </c>
      <c r="G99" s="715">
        <v>46.75</v>
      </c>
      <c r="H99" s="665">
        <f t="shared" si="4"/>
        <v>1589500</v>
      </c>
      <c r="I99" s="665">
        <v>41000</v>
      </c>
      <c r="J99" s="665">
        <v>46.75</v>
      </c>
      <c r="K99" s="665">
        <f t="shared" si="5"/>
        <v>1916750</v>
      </c>
      <c r="L99"/>
      <c r="M99"/>
      <c r="N99"/>
      <c r="O99"/>
      <c r="P99"/>
      <c r="Q99" s="346"/>
      <c r="R99" s="346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t="51">
      <c r="A100" s="660" t="s">
        <v>3154</v>
      </c>
      <c r="B100" s="686" t="s">
        <v>3155</v>
      </c>
      <c r="C100" s="662" t="s">
        <v>3156</v>
      </c>
      <c r="D100" s="660" t="s">
        <v>4075</v>
      </c>
      <c r="E100" s="684" t="s">
        <v>3157</v>
      </c>
      <c r="F100" s="715">
        <v>4000</v>
      </c>
      <c r="G100" s="715">
        <v>49.72</v>
      </c>
      <c r="H100" s="665">
        <f t="shared" si="4"/>
        <v>198880</v>
      </c>
      <c r="I100" s="665">
        <v>34000</v>
      </c>
      <c r="J100" s="665">
        <v>49.72</v>
      </c>
      <c r="K100" s="665">
        <f t="shared" si="5"/>
        <v>1690480</v>
      </c>
      <c r="L100"/>
      <c r="M100"/>
      <c r="N100"/>
      <c r="O100"/>
      <c r="P100"/>
      <c r="Q100" s="346"/>
      <c r="R100" s="346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t="51">
      <c r="A101" s="660" t="s">
        <v>3158</v>
      </c>
      <c r="B101" s="663" t="s">
        <v>3159</v>
      </c>
      <c r="C101" s="662" t="s">
        <v>3159</v>
      </c>
      <c r="D101" s="660" t="s">
        <v>4075</v>
      </c>
      <c r="E101" s="684" t="s">
        <v>3160</v>
      </c>
      <c r="F101" s="715">
        <v>3600</v>
      </c>
      <c r="G101" s="715">
        <v>49.72</v>
      </c>
      <c r="H101" s="665">
        <f t="shared" si="4"/>
        <v>178992</v>
      </c>
      <c r="I101" s="665">
        <v>0</v>
      </c>
      <c r="J101" s="665">
        <v>49.72</v>
      </c>
      <c r="K101" s="665">
        <f t="shared" si="5"/>
        <v>0</v>
      </c>
      <c r="L101"/>
      <c r="M101"/>
      <c r="N101"/>
      <c r="O101"/>
      <c r="P101"/>
      <c r="Q101" s="346"/>
      <c r="R101" s="346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t="51">
      <c r="A102" s="660" t="s">
        <v>3161</v>
      </c>
      <c r="B102" s="686" t="s">
        <v>3155</v>
      </c>
      <c r="C102" s="662" t="s">
        <v>3162</v>
      </c>
      <c r="D102" s="660" t="s">
        <v>4075</v>
      </c>
      <c r="E102" s="684" t="s">
        <v>3143</v>
      </c>
      <c r="F102" s="715">
        <v>10000</v>
      </c>
      <c r="G102" s="715">
        <v>49.72</v>
      </c>
      <c r="H102" s="665">
        <f t="shared" si="4"/>
        <v>497200</v>
      </c>
      <c r="I102" s="665">
        <v>50000</v>
      </c>
      <c r="J102" s="665">
        <v>49.72</v>
      </c>
      <c r="K102" s="665">
        <f t="shared" si="5"/>
        <v>2486000</v>
      </c>
      <c r="L102"/>
      <c r="M102"/>
      <c r="N102"/>
      <c r="O102"/>
      <c r="P102"/>
      <c r="Q102" s="346"/>
      <c r="R102" s="346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38.25">
      <c r="A103" s="674" t="s">
        <v>3163</v>
      </c>
      <c r="B103" s="661" t="s">
        <v>3149</v>
      </c>
      <c r="C103" s="683" t="s">
        <v>3164</v>
      </c>
      <c r="D103" s="660" t="s">
        <v>4075</v>
      </c>
      <c r="E103" s="684" t="s">
        <v>3143</v>
      </c>
      <c r="F103" s="715">
        <v>206500</v>
      </c>
      <c r="G103" s="715">
        <v>46.77</v>
      </c>
      <c r="H103" s="665">
        <f t="shared" si="4"/>
        <v>9658005</v>
      </c>
      <c r="I103" s="665">
        <v>203904</v>
      </c>
      <c r="J103" s="665">
        <v>46.75</v>
      </c>
      <c r="K103" s="665">
        <f t="shared" si="5"/>
        <v>9532512</v>
      </c>
      <c r="L103"/>
      <c r="M103"/>
      <c r="N103"/>
      <c r="O103"/>
      <c r="P103"/>
      <c r="Q103" s="346"/>
      <c r="R103" s="346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t="38.25">
      <c r="A104" s="660" t="s">
        <v>3165</v>
      </c>
      <c r="B104" s="661" t="s">
        <v>3149</v>
      </c>
      <c r="C104" s="683" t="s">
        <v>3166</v>
      </c>
      <c r="D104" s="660" t="s">
        <v>4075</v>
      </c>
      <c r="E104" s="684" t="s">
        <v>3151</v>
      </c>
      <c r="F104" s="715">
        <v>30000</v>
      </c>
      <c r="G104" s="715">
        <v>46.77</v>
      </c>
      <c r="H104" s="665">
        <f t="shared" si="4"/>
        <v>1403100</v>
      </c>
      <c r="I104" s="665">
        <v>14500</v>
      </c>
      <c r="J104" s="665">
        <v>46.75</v>
      </c>
      <c r="K104" s="665">
        <f t="shared" si="5"/>
        <v>677875</v>
      </c>
      <c r="L104"/>
      <c r="M104"/>
      <c r="N104"/>
      <c r="O104"/>
      <c r="P104"/>
      <c r="Q104" s="346"/>
      <c r="R104" s="346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t="16.5" customHeight="1">
      <c r="A105" s="345"/>
      <c r="B105" s="348"/>
      <c r="C105" s="348"/>
      <c r="D105" s="348"/>
      <c r="E105" s="348"/>
      <c r="F105" s="345"/>
      <c r="G105" s="345"/>
      <c r="H105" s="687"/>
      <c r="I105" s="345"/>
      <c r="J105" s="117"/>
      <c r="K105" s="688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t="11.1" customHeight="1" thickBot="1">
      <c r="A106" s="345"/>
      <c r="B106" s="348"/>
      <c r="C106" s="348"/>
      <c r="D106" s="348"/>
      <c r="E106" s="348"/>
      <c r="F106" s="345"/>
      <c r="G106" s="345"/>
      <c r="H106" s="347"/>
      <c r="I106" s="345"/>
      <c r="J106" s="117"/>
      <c r="K106" s="347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t="13.5" thickBot="1">
      <c r="A107" s="255" t="s">
        <v>1221</v>
      </c>
      <c r="B107" s="255"/>
      <c r="C107" s="255"/>
      <c r="D107" s="255"/>
      <c r="E107" s="255"/>
      <c r="F107" s="255"/>
      <c r="G107" s="242"/>
      <c r="H107" s="689">
        <f>SUM(H108+H109+H110+H111+H112+H113+H114+H115+H116+H117+H118+H119+H120+H121)</f>
        <v>70701635.75999999</v>
      </c>
      <c r="I107" s="343"/>
      <c r="J107" s="344"/>
      <c r="K107" s="690">
        <v>71378000.000000015</v>
      </c>
      <c r="L107" s="710">
        <v>72371205.239999995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t="13.5" customHeight="1">
      <c r="A108" s="255" t="s">
        <v>1222</v>
      </c>
      <c r="B108" s="348" t="s">
        <v>1223</v>
      </c>
      <c r="C108" s="313"/>
      <c r="D108" s="313"/>
      <c r="E108" s="313"/>
      <c r="F108" s="313"/>
      <c r="G108" s="691"/>
      <c r="H108" s="692">
        <v>5095504.6799999978</v>
      </c>
      <c r="I108" s="693"/>
      <c r="J108" s="350"/>
      <c r="K108" s="694">
        <v>4539976.84</v>
      </c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3.5" customHeight="1">
      <c r="A109" s="255" t="s">
        <v>1224</v>
      </c>
      <c r="B109" s="348" t="s">
        <v>1225</v>
      </c>
      <c r="C109" s="313"/>
      <c r="D109" s="313"/>
      <c r="E109" s="313"/>
      <c r="F109" s="313"/>
      <c r="G109" s="691"/>
      <c r="H109" s="692">
        <v>23642540</v>
      </c>
      <c r="I109" s="693"/>
      <c r="J109" s="350"/>
      <c r="K109" s="695">
        <v>25945700.109999999</v>
      </c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t="13.5" customHeight="1">
      <c r="A110" s="255" t="s">
        <v>1226</v>
      </c>
      <c r="B110" s="348" t="s">
        <v>1227</v>
      </c>
      <c r="C110" s="313"/>
      <c r="D110" s="313"/>
      <c r="E110" s="313"/>
      <c r="F110" s="313"/>
      <c r="G110" s="691"/>
      <c r="H110" s="696">
        <v>1721863.6200000006</v>
      </c>
      <c r="I110" s="693"/>
      <c r="J110" s="350"/>
      <c r="K110" s="694">
        <v>1206544.6000000001</v>
      </c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t="13.5" customHeight="1">
      <c r="A111" s="255" t="s">
        <v>1228</v>
      </c>
      <c r="B111" s="348" t="s">
        <v>1229</v>
      </c>
      <c r="C111" s="313"/>
      <c r="D111" s="313"/>
      <c r="E111" s="313"/>
      <c r="F111" s="313"/>
      <c r="G111" s="691"/>
      <c r="H111" s="692">
        <v>329741.83</v>
      </c>
      <c r="I111" s="693"/>
      <c r="J111" s="350"/>
      <c r="K111" s="694">
        <v>226102.38000000003</v>
      </c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t="24.75" customHeight="1">
      <c r="A112" s="255" t="s">
        <v>1230</v>
      </c>
      <c r="B112" s="348" t="s">
        <v>3838</v>
      </c>
      <c r="C112" s="313"/>
      <c r="D112" s="313"/>
      <c r="E112" s="313"/>
      <c r="F112" s="313"/>
      <c r="G112" s="691"/>
      <c r="H112" s="692">
        <v>211719.37</v>
      </c>
      <c r="I112" s="693"/>
      <c r="J112" s="350"/>
      <c r="K112" s="694">
        <v>226102.38000000003</v>
      </c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t="13.5" customHeight="1">
      <c r="A113" s="255" t="s">
        <v>3839</v>
      </c>
      <c r="B113" s="348" t="s">
        <v>3840</v>
      </c>
      <c r="C113" s="313"/>
      <c r="D113" s="313"/>
      <c r="E113" s="313"/>
      <c r="F113" s="313"/>
      <c r="G113" s="691"/>
      <c r="H113" s="692">
        <v>1811651.9</v>
      </c>
      <c r="I113" s="693"/>
      <c r="J113" s="350"/>
      <c r="K113" s="695">
        <v>1122297.1999999997</v>
      </c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t="13.5" customHeight="1">
      <c r="A114" s="255" t="s">
        <v>3841</v>
      </c>
      <c r="B114" s="348" t="s">
        <v>3842</v>
      </c>
      <c r="C114" s="313"/>
      <c r="D114" s="313"/>
      <c r="E114" s="313"/>
      <c r="F114" s="313"/>
      <c r="G114" s="691"/>
      <c r="H114" s="692">
        <v>6606144.580000001</v>
      </c>
      <c r="I114" s="693"/>
      <c r="J114" s="350"/>
      <c r="K114" s="694">
        <v>6567646.8800000008</v>
      </c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t="13.5" customHeight="1">
      <c r="A115" s="255" t="s">
        <v>3843</v>
      </c>
      <c r="B115" s="348" t="s">
        <v>3844</v>
      </c>
      <c r="C115" s="313"/>
      <c r="D115" s="313"/>
      <c r="E115" s="313"/>
      <c r="F115" s="313"/>
      <c r="G115" s="691"/>
      <c r="H115" s="692">
        <v>299055.5</v>
      </c>
      <c r="I115" s="693"/>
      <c r="J115" s="350"/>
      <c r="K115" s="695">
        <v>355993.51</v>
      </c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3.5" customHeight="1">
      <c r="A116" s="255" t="s">
        <v>3845</v>
      </c>
      <c r="B116" s="348" t="s">
        <v>3846</v>
      </c>
      <c r="C116" s="313"/>
      <c r="D116" s="313"/>
      <c r="E116" s="313"/>
      <c r="F116" s="313"/>
      <c r="G116" s="691"/>
      <c r="H116" s="692">
        <v>1048808.32</v>
      </c>
      <c r="I116" s="693"/>
      <c r="J116" s="350"/>
      <c r="K116" s="695">
        <v>1101769.7400000002</v>
      </c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t="13.5" customHeight="1">
      <c r="A117" s="255" t="s">
        <v>3847</v>
      </c>
      <c r="B117" s="348" t="s">
        <v>3848</v>
      </c>
      <c r="C117" s="313"/>
      <c r="D117" s="313"/>
      <c r="E117" s="313"/>
      <c r="F117" s="313"/>
      <c r="G117" s="691"/>
      <c r="H117" s="692">
        <v>28134946.399999999</v>
      </c>
      <c r="I117" s="693"/>
      <c r="J117" s="350"/>
      <c r="K117" s="694">
        <v>28683540.600000001</v>
      </c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t="13.5" customHeight="1">
      <c r="A118" s="255" t="s">
        <v>3849</v>
      </c>
      <c r="B118" s="348" t="s">
        <v>3850</v>
      </c>
      <c r="C118" s="313"/>
      <c r="D118" s="313"/>
      <c r="E118" s="313"/>
      <c r="F118" s="313"/>
      <c r="G118" s="691"/>
      <c r="H118" s="697">
        <v>60461.94</v>
      </c>
      <c r="I118" s="693"/>
      <c r="J118" s="349"/>
      <c r="K118" s="694">
        <v>41240.079999999994</v>
      </c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t="13.5" customHeight="1">
      <c r="A119" s="255" t="s">
        <v>3851</v>
      </c>
      <c r="B119" s="348" t="s">
        <v>3852</v>
      </c>
      <c r="C119" s="313"/>
      <c r="D119" s="313"/>
      <c r="E119" s="313"/>
      <c r="F119" s="313"/>
      <c r="G119" s="691"/>
      <c r="H119" s="692">
        <v>761741.84000000008</v>
      </c>
      <c r="I119" s="693"/>
      <c r="J119" s="349"/>
      <c r="K119" s="694">
        <v>751001.47</v>
      </c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t="13.5" customHeight="1">
      <c r="A120" s="255" t="s">
        <v>3853</v>
      </c>
      <c r="B120" s="348" t="s">
        <v>3854</v>
      </c>
      <c r="C120" s="313"/>
      <c r="D120" s="313"/>
      <c r="E120" s="313"/>
      <c r="F120" s="313"/>
      <c r="G120" s="691"/>
      <c r="H120" s="692">
        <v>156765.19999999998</v>
      </c>
      <c r="I120" s="693"/>
      <c r="J120" s="349"/>
      <c r="K120" s="694">
        <v>113349.51000000001</v>
      </c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>
      <c r="A121" s="255" t="s">
        <v>3855</v>
      </c>
      <c r="B121" s="348" t="s">
        <v>3856</v>
      </c>
      <c r="C121" s="313"/>
      <c r="D121" s="313"/>
      <c r="E121" s="313"/>
      <c r="F121" s="313"/>
      <c r="G121" s="691"/>
      <c r="H121" s="692">
        <v>820690.58</v>
      </c>
      <c r="I121" s="693"/>
      <c r="J121" s="349"/>
      <c r="K121" s="694">
        <v>496734.7</v>
      </c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t="15" thickBot="1">
      <c r="A122" s="351" t="s">
        <v>3008</v>
      </c>
      <c r="B122" s="352"/>
      <c r="C122" s="352"/>
      <c r="D122" s="352"/>
      <c r="E122" s="352"/>
      <c r="F122" s="353"/>
      <c r="G122" s="354"/>
      <c r="H122" s="698">
        <f>SUM(H8+H88+H91+H107)</f>
        <v>123253742.75999999</v>
      </c>
      <c r="I122" s="355"/>
      <c r="J122" s="354"/>
      <c r="K122" s="698">
        <f>SUM(K8+K88+K91+K107)</f>
        <v>126007862.79000002</v>
      </c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</sheetData>
  <sheetProtection selectLockedCells="1" selectUnlockedCells="1"/>
  <mergeCells count="7">
    <mergeCell ref="E6:E7"/>
    <mergeCell ref="F6:H6"/>
    <mergeCell ref="I6:K6"/>
    <mergeCell ref="A6:A7"/>
    <mergeCell ref="B6:B7"/>
    <mergeCell ref="C6:C7"/>
    <mergeCell ref="D6:D7"/>
  </mergeCells>
  <phoneticPr fontId="51" type="noConversion"/>
  <pageMargins left="0.2361111111111111" right="0.2361111111111111" top="0.74791666666666667" bottom="0.74791666666666667" header="0.51180555555555551" footer="0.31527777777777777"/>
  <pageSetup paperSize="9" scale="99" firstPageNumber="0" orientation="landscape" r:id="rId1"/>
  <headerFooter alignWithMargins="0">
    <oddFooter>&amp;R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25"/>
  <sheetViews>
    <sheetView view="pageBreakPreview" topLeftCell="A4" zoomScaleNormal="100" zoomScaleSheetLayoutView="100" workbookViewId="0">
      <selection activeCell="F15" sqref="F15"/>
    </sheetView>
  </sheetViews>
  <sheetFormatPr defaultColWidth="7.85546875" defaultRowHeight="12.75"/>
  <cols>
    <col min="1" max="1" width="29.7109375" style="6" customWidth="1"/>
    <col min="2" max="2" width="5.42578125" style="6" customWidth="1"/>
    <col min="3" max="4" width="6.140625" style="6" customWidth="1"/>
    <col min="5" max="5" width="3.7109375" style="6" customWidth="1"/>
    <col min="6" max="7" width="3.42578125" style="6" customWidth="1"/>
    <col min="8" max="8" width="3.7109375" style="6" customWidth="1"/>
    <col min="9" max="15" width="3.42578125" style="6" customWidth="1"/>
    <col min="16" max="16" width="3.7109375" style="6" customWidth="1"/>
    <col min="17" max="17" width="3.42578125" style="6" customWidth="1"/>
    <col min="18" max="18" width="3.85546875" style="6" customWidth="1"/>
    <col min="19" max="19" width="4.140625" style="6" customWidth="1"/>
    <col min="20" max="23" width="3.42578125" style="6" customWidth="1"/>
    <col min="24" max="24" width="3.7109375" style="6" customWidth="1"/>
    <col min="25" max="30" width="3.42578125" style="6" customWidth="1"/>
    <col min="31" max="31" width="4" style="6" customWidth="1"/>
    <col min="32" max="32" width="4.140625" style="6" customWidth="1"/>
    <col min="33" max="16384" width="7.85546875" style="6"/>
  </cols>
  <sheetData>
    <row r="1" spans="1:256" ht="15.75" customHeight="1">
      <c r="A1" s="7"/>
      <c r="B1" s="8" t="s">
        <v>2698</v>
      </c>
      <c r="C1" s="9" t="s">
        <v>2699</v>
      </c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 customHeight="1">
      <c r="A2" s="7"/>
      <c r="B2" s="8" t="s">
        <v>2700</v>
      </c>
      <c r="C2" s="9" t="s">
        <v>2701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7"/>
      <c r="B3" s="8" t="s">
        <v>2702</v>
      </c>
      <c r="C3" s="9" t="s">
        <v>2703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7"/>
      <c r="B4" s="8" t="s">
        <v>2704</v>
      </c>
      <c r="C4" s="3" t="s">
        <v>3464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3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 s="14"/>
      <c r="B5"/>
      <c r="C5" s="15"/>
      <c r="D5" s="16"/>
      <c r="E5" s="16"/>
      <c r="F5" s="16"/>
      <c r="G5" s="16"/>
      <c r="H5" s="16"/>
      <c r="I5" s="16"/>
      <c r="J5" s="16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8" customFormat="1" ht="34.5" customHeight="1">
      <c r="A6" s="723" t="s">
        <v>2705</v>
      </c>
      <c r="B6" s="724" t="s">
        <v>1674</v>
      </c>
      <c r="C6" s="724" t="s">
        <v>1675</v>
      </c>
      <c r="D6" s="724" t="s">
        <v>4071</v>
      </c>
      <c r="E6" s="725" t="s">
        <v>2706</v>
      </c>
      <c r="F6" s="725"/>
      <c r="G6" s="725"/>
      <c r="H6" s="725"/>
      <c r="I6" s="723" t="s">
        <v>2707</v>
      </c>
      <c r="J6" s="723"/>
      <c r="K6" s="723"/>
      <c r="L6" s="723"/>
      <c r="M6" s="723"/>
      <c r="N6" s="723"/>
      <c r="O6" s="723"/>
      <c r="P6" s="723"/>
      <c r="Q6" s="723"/>
      <c r="R6" s="723"/>
      <c r="S6" s="723"/>
      <c r="T6" s="723"/>
      <c r="U6" s="723"/>
      <c r="V6" s="723"/>
      <c r="W6" s="723"/>
      <c r="X6" s="723"/>
      <c r="Y6" s="723"/>
      <c r="Z6" s="723"/>
      <c r="AA6" s="723"/>
      <c r="AB6" s="723"/>
      <c r="AC6" s="723"/>
      <c r="AD6" s="725" t="s">
        <v>2708</v>
      </c>
      <c r="AE6" s="725"/>
      <c r="AF6" s="725"/>
    </row>
    <row r="7" spans="1:256" s="16" customFormat="1" ht="43.5" customHeight="1">
      <c r="A7" s="723"/>
      <c r="B7" s="724"/>
      <c r="C7" s="724"/>
      <c r="D7" s="724"/>
      <c r="E7" s="724" t="s">
        <v>2709</v>
      </c>
      <c r="F7" s="724" t="s">
        <v>2710</v>
      </c>
      <c r="G7" s="724" t="s">
        <v>2711</v>
      </c>
      <c r="H7" s="726" t="s">
        <v>2712</v>
      </c>
      <c r="I7" s="724" t="s">
        <v>2713</v>
      </c>
      <c r="J7" s="724" t="s">
        <v>2714</v>
      </c>
      <c r="K7" s="724" t="s">
        <v>2715</v>
      </c>
      <c r="L7" s="727" t="s">
        <v>2716</v>
      </c>
      <c r="M7" s="727"/>
      <c r="N7" s="727"/>
      <c r="O7" s="727"/>
      <c r="P7" s="727"/>
      <c r="Q7" s="724" t="s">
        <v>2717</v>
      </c>
      <c r="R7" s="724" t="s">
        <v>2718</v>
      </c>
      <c r="S7" s="725" t="s">
        <v>2719</v>
      </c>
      <c r="T7" s="725"/>
      <c r="U7" s="725"/>
      <c r="V7" s="725"/>
      <c r="W7" s="725"/>
      <c r="X7" s="725"/>
      <c r="Y7" s="724" t="s">
        <v>2720</v>
      </c>
      <c r="Z7" s="724" t="s">
        <v>2721</v>
      </c>
      <c r="AA7" s="724" t="s">
        <v>2722</v>
      </c>
      <c r="AB7" s="724" t="s">
        <v>2723</v>
      </c>
      <c r="AC7" s="724" t="s">
        <v>2724</v>
      </c>
      <c r="AD7" s="725"/>
      <c r="AE7" s="725"/>
      <c r="AF7" s="725"/>
    </row>
    <row r="8" spans="1:256" ht="87" customHeight="1">
      <c r="A8" s="723"/>
      <c r="B8" s="724"/>
      <c r="C8" s="724"/>
      <c r="D8" s="724"/>
      <c r="E8" s="724"/>
      <c r="F8" s="724"/>
      <c r="G8" s="724"/>
      <c r="H8" s="726"/>
      <c r="I8" s="724"/>
      <c r="J8" s="724"/>
      <c r="K8" s="724"/>
      <c r="L8" s="17" t="s">
        <v>2709</v>
      </c>
      <c r="M8" s="17" t="s">
        <v>2710</v>
      </c>
      <c r="N8" s="17" t="s">
        <v>2711</v>
      </c>
      <c r="O8" s="17" t="s">
        <v>2723</v>
      </c>
      <c r="P8" s="19" t="s">
        <v>2725</v>
      </c>
      <c r="Q8" s="724"/>
      <c r="R8" s="724"/>
      <c r="S8" s="17" t="s">
        <v>2726</v>
      </c>
      <c r="T8" s="17" t="s">
        <v>2710</v>
      </c>
      <c r="U8" s="17" t="s">
        <v>2727</v>
      </c>
      <c r="V8" s="19" t="s">
        <v>2728</v>
      </c>
      <c r="W8" s="19" t="s">
        <v>2729</v>
      </c>
      <c r="X8" s="19" t="s">
        <v>2730</v>
      </c>
      <c r="Y8" s="724"/>
      <c r="Z8" s="724"/>
      <c r="AA8" s="724"/>
      <c r="AB8" s="724"/>
      <c r="AC8" s="724"/>
      <c r="AD8" s="17" t="s">
        <v>2731</v>
      </c>
      <c r="AE8" s="17" t="s">
        <v>2732</v>
      </c>
      <c r="AF8" s="17" t="s">
        <v>2733</v>
      </c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29" customFormat="1" ht="15" customHeight="1">
      <c r="A9" s="385" t="s">
        <v>1930</v>
      </c>
      <c r="B9" s="20">
        <v>2252</v>
      </c>
      <c r="C9" s="20">
        <v>14584</v>
      </c>
      <c r="D9" s="20">
        <f t="shared" ref="D9:D25" si="0">C9/H9/3.65</f>
        <v>55.494672754946727</v>
      </c>
      <c r="E9" s="388">
        <v>54</v>
      </c>
      <c r="F9" s="388">
        <v>12</v>
      </c>
      <c r="G9" s="389">
        <v>6</v>
      </c>
      <c r="H9" s="23">
        <f t="shared" ref="H9:H25" si="1">SUM(E9:G9)</f>
        <v>72</v>
      </c>
      <c r="I9" s="390">
        <v>14</v>
      </c>
      <c r="J9" s="390">
        <v>1</v>
      </c>
      <c r="K9" s="390">
        <v>13</v>
      </c>
      <c r="L9" s="389">
        <v>12</v>
      </c>
      <c r="M9" s="389">
        <v>2</v>
      </c>
      <c r="N9" s="389"/>
      <c r="O9" s="389">
        <v>4</v>
      </c>
      <c r="P9" s="25">
        <f t="shared" ref="P9:P25" si="2">SUM(L9:O9)</f>
        <v>18</v>
      </c>
      <c r="Q9" s="26">
        <f t="shared" ref="Q9:Q25" si="3">I9-P9</f>
        <v>-4</v>
      </c>
      <c r="R9" s="390">
        <v>42</v>
      </c>
      <c r="S9" s="391">
        <v>33</v>
      </c>
      <c r="T9" s="389">
        <v>12</v>
      </c>
      <c r="U9" s="389"/>
      <c r="V9" s="389">
        <v>5</v>
      </c>
      <c r="W9" s="389">
        <v>8</v>
      </c>
      <c r="X9" s="25">
        <f t="shared" ref="X9:X25" si="4">SUM(S9:W9)</f>
        <v>58</v>
      </c>
      <c r="Y9" s="26">
        <f t="shared" ref="Y9:Y25" si="5">R9-X9</f>
        <v>-16</v>
      </c>
      <c r="Z9" s="392"/>
      <c r="AA9" s="388"/>
      <c r="AB9" s="388"/>
      <c r="AC9" s="28">
        <f t="shared" ref="AC9:AC25" si="6">Z9-(AA9+AB9)</f>
        <v>0</v>
      </c>
      <c r="AD9" s="390"/>
      <c r="AE9" s="390"/>
      <c r="AF9" s="24"/>
    </row>
    <row r="10" spans="1:256" ht="15" customHeight="1">
      <c r="A10" s="385" t="s">
        <v>1931</v>
      </c>
      <c r="B10" s="20">
        <v>427</v>
      </c>
      <c r="C10" s="20">
        <v>5373</v>
      </c>
      <c r="D10" s="20">
        <f t="shared" si="0"/>
        <v>64.002382370458605</v>
      </c>
      <c r="E10" s="388">
        <v>23</v>
      </c>
      <c r="F10" s="388"/>
      <c r="G10" s="388"/>
      <c r="H10" s="23">
        <f t="shared" si="1"/>
        <v>23</v>
      </c>
      <c r="I10" s="390">
        <v>4</v>
      </c>
      <c r="J10" s="390"/>
      <c r="K10" s="390">
        <v>4</v>
      </c>
      <c r="L10" s="389">
        <v>3</v>
      </c>
      <c r="M10" s="389"/>
      <c r="N10" s="389"/>
      <c r="O10" s="389">
        <v>2</v>
      </c>
      <c r="P10" s="25">
        <f t="shared" si="2"/>
        <v>5</v>
      </c>
      <c r="Q10" s="26">
        <f t="shared" si="3"/>
        <v>-1</v>
      </c>
      <c r="R10" s="390">
        <v>12</v>
      </c>
      <c r="S10" s="391">
        <v>10</v>
      </c>
      <c r="T10" s="389"/>
      <c r="U10" s="389"/>
      <c r="V10" s="389">
        <v>2</v>
      </c>
      <c r="W10" s="389">
        <v>4</v>
      </c>
      <c r="X10" s="25">
        <f t="shared" si="4"/>
        <v>16</v>
      </c>
      <c r="Y10" s="26">
        <f t="shared" si="5"/>
        <v>-4</v>
      </c>
      <c r="Z10" s="392"/>
      <c r="AA10" s="388"/>
      <c r="AB10" s="388"/>
      <c r="AC10" s="28">
        <f t="shared" si="6"/>
        <v>0</v>
      </c>
      <c r="AD10" s="390"/>
      <c r="AE10" s="390"/>
      <c r="AF10" s="24"/>
    </row>
    <row r="11" spans="1:256" ht="15" customHeight="1">
      <c r="A11" s="385" t="s">
        <v>1932</v>
      </c>
      <c r="B11" s="20">
        <v>735</v>
      </c>
      <c r="C11" s="20">
        <v>4334</v>
      </c>
      <c r="D11" s="20">
        <f t="shared" si="0"/>
        <v>59.369863013698627</v>
      </c>
      <c r="E11" s="388">
        <v>16</v>
      </c>
      <c r="F11" s="388">
        <v>1</v>
      </c>
      <c r="G11" s="388">
        <v>3</v>
      </c>
      <c r="H11" s="23">
        <f t="shared" si="1"/>
        <v>20</v>
      </c>
      <c r="I11" s="390">
        <v>7</v>
      </c>
      <c r="J11" s="390">
        <v>1</v>
      </c>
      <c r="K11" s="390">
        <v>6</v>
      </c>
      <c r="L11" s="389">
        <v>3</v>
      </c>
      <c r="M11" s="389">
        <v>1</v>
      </c>
      <c r="N11" s="389"/>
      <c r="O11" s="389">
        <v>2</v>
      </c>
      <c r="P11" s="25">
        <f t="shared" si="2"/>
        <v>6</v>
      </c>
      <c r="Q11" s="26">
        <f t="shared" si="3"/>
        <v>1</v>
      </c>
      <c r="R11" s="390">
        <v>17</v>
      </c>
      <c r="S11" s="391">
        <v>9</v>
      </c>
      <c r="T11" s="389">
        <v>6</v>
      </c>
      <c r="U11" s="389"/>
      <c r="V11" s="389">
        <v>2</v>
      </c>
      <c r="W11" s="389"/>
      <c r="X11" s="25">
        <f t="shared" si="4"/>
        <v>17</v>
      </c>
      <c r="Y11" s="26">
        <f t="shared" si="5"/>
        <v>0</v>
      </c>
      <c r="Z11" s="392"/>
      <c r="AA11" s="388"/>
      <c r="AB11" s="388"/>
      <c r="AC11" s="28">
        <f t="shared" si="6"/>
        <v>0</v>
      </c>
      <c r="AD11" s="390"/>
      <c r="AE11" s="390"/>
      <c r="AF11" s="24"/>
    </row>
    <row r="12" spans="1:256" ht="15" customHeight="1">
      <c r="A12" s="385" t="s">
        <v>1933</v>
      </c>
      <c r="B12" s="20"/>
      <c r="C12" s="20"/>
      <c r="D12" s="20" t="e">
        <f t="shared" si="0"/>
        <v>#DIV/0!</v>
      </c>
      <c r="E12" s="388"/>
      <c r="F12" s="388"/>
      <c r="G12" s="388"/>
      <c r="H12" s="23">
        <f t="shared" si="1"/>
        <v>0</v>
      </c>
      <c r="I12" s="390">
        <v>3</v>
      </c>
      <c r="J12" s="390"/>
      <c r="K12" s="390">
        <v>3</v>
      </c>
      <c r="L12" s="389"/>
      <c r="M12" s="389"/>
      <c r="N12" s="389"/>
      <c r="O12" s="389">
        <v>3</v>
      </c>
      <c r="P12" s="25">
        <f t="shared" si="2"/>
        <v>3</v>
      </c>
      <c r="Q12" s="26">
        <f t="shared" si="3"/>
        <v>0</v>
      </c>
      <c r="R12" s="390">
        <v>6</v>
      </c>
      <c r="S12" s="391"/>
      <c r="T12" s="389"/>
      <c r="U12" s="389"/>
      <c r="V12" s="389"/>
      <c r="W12" s="389">
        <v>3</v>
      </c>
      <c r="X12" s="25">
        <f t="shared" si="4"/>
        <v>3</v>
      </c>
      <c r="Y12" s="26">
        <f t="shared" si="5"/>
        <v>3</v>
      </c>
      <c r="Z12" s="392"/>
      <c r="AA12" s="388"/>
      <c r="AB12" s="388"/>
      <c r="AC12" s="28">
        <f t="shared" si="6"/>
        <v>0</v>
      </c>
      <c r="AD12" s="390"/>
      <c r="AE12" s="390"/>
      <c r="AF12" s="24"/>
    </row>
    <row r="13" spans="1:256" ht="24" customHeight="1">
      <c r="A13" s="385" t="s">
        <v>1934</v>
      </c>
      <c r="B13" s="20">
        <v>1714</v>
      </c>
      <c r="C13" s="20">
        <v>15249</v>
      </c>
      <c r="D13" s="20">
        <f t="shared" si="0"/>
        <v>78.826570173171362</v>
      </c>
      <c r="E13" s="388">
        <v>45</v>
      </c>
      <c r="F13" s="388">
        <v>4</v>
      </c>
      <c r="G13" s="388">
        <v>4</v>
      </c>
      <c r="H13" s="23">
        <f t="shared" si="1"/>
        <v>53</v>
      </c>
      <c r="I13" s="390">
        <v>12</v>
      </c>
      <c r="J13" s="390"/>
      <c r="K13" s="390">
        <v>10</v>
      </c>
      <c r="L13" s="389">
        <v>10</v>
      </c>
      <c r="M13" s="389">
        <v>2</v>
      </c>
      <c r="N13" s="389"/>
      <c r="O13" s="389"/>
      <c r="P13" s="25">
        <f t="shared" si="2"/>
        <v>12</v>
      </c>
      <c r="Q13" s="26">
        <f t="shared" si="3"/>
        <v>0</v>
      </c>
      <c r="R13" s="390">
        <v>50</v>
      </c>
      <c r="S13" s="391">
        <v>25</v>
      </c>
      <c r="T13" s="389">
        <v>8</v>
      </c>
      <c r="U13" s="389"/>
      <c r="V13" s="389">
        <v>15</v>
      </c>
      <c r="W13" s="389"/>
      <c r="X13" s="25">
        <f t="shared" si="4"/>
        <v>48</v>
      </c>
      <c r="Y13" s="26">
        <f t="shared" si="5"/>
        <v>2</v>
      </c>
      <c r="Z13" s="392"/>
      <c r="AA13" s="388"/>
      <c r="AB13" s="388"/>
      <c r="AC13" s="28">
        <f t="shared" si="6"/>
        <v>0</v>
      </c>
      <c r="AD13" s="390"/>
      <c r="AE13" s="390"/>
      <c r="AF13" s="24"/>
    </row>
    <row r="14" spans="1:256" ht="24" customHeight="1">
      <c r="A14" s="385" t="s">
        <v>1935</v>
      </c>
      <c r="B14" s="20">
        <v>432</v>
      </c>
      <c r="C14" s="20">
        <v>4353</v>
      </c>
      <c r="D14" s="20">
        <f t="shared" si="0"/>
        <v>79.506849315068493</v>
      </c>
      <c r="E14" s="388">
        <v>13</v>
      </c>
      <c r="F14" s="388">
        <v>1</v>
      </c>
      <c r="G14" s="388">
        <v>1</v>
      </c>
      <c r="H14" s="23">
        <f t="shared" si="1"/>
        <v>15</v>
      </c>
      <c r="I14" s="390">
        <v>5</v>
      </c>
      <c r="J14" s="390"/>
      <c r="K14" s="390">
        <v>4</v>
      </c>
      <c r="L14" s="389">
        <v>3</v>
      </c>
      <c r="M14" s="389">
        <v>1</v>
      </c>
      <c r="N14" s="389"/>
      <c r="O14" s="389"/>
      <c r="P14" s="25">
        <f t="shared" si="2"/>
        <v>4</v>
      </c>
      <c r="Q14" s="26">
        <f t="shared" si="3"/>
        <v>1</v>
      </c>
      <c r="R14" s="390">
        <v>15</v>
      </c>
      <c r="S14" s="391">
        <v>7</v>
      </c>
      <c r="T14" s="389">
        <v>2</v>
      </c>
      <c r="U14" s="389"/>
      <c r="V14" s="389">
        <v>4</v>
      </c>
      <c r="W14" s="389"/>
      <c r="X14" s="25">
        <f t="shared" si="4"/>
        <v>13</v>
      </c>
      <c r="Y14" s="26">
        <f t="shared" si="5"/>
        <v>2</v>
      </c>
      <c r="Z14" s="392"/>
      <c r="AA14" s="388"/>
      <c r="AB14" s="388"/>
      <c r="AC14" s="28">
        <f t="shared" si="6"/>
        <v>0</v>
      </c>
      <c r="AD14" s="390"/>
      <c r="AE14" s="390"/>
      <c r="AF14" s="24"/>
    </row>
    <row r="15" spans="1:256" ht="15" customHeight="1">
      <c r="A15" s="385" t="s">
        <v>1936</v>
      </c>
      <c r="B15" s="20"/>
      <c r="C15" s="20"/>
      <c r="D15" s="20" t="e">
        <f t="shared" si="0"/>
        <v>#DIV/0!</v>
      </c>
      <c r="E15" s="388"/>
      <c r="F15" s="388"/>
      <c r="G15" s="388"/>
      <c r="H15" s="23">
        <f t="shared" si="1"/>
        <v>0</v>
      </c>
      <c r="I15" s="390">
        <v>3</v>
      </c>
      <c r="J15" s="390"/>
      <c r="K15" s="390">
        <v>3</v>
      </c>
      <c r="L15" s="389"/>
      <c r="M15" s="389"/>
      <c r="N15" s="389"/>
      <c r="O15" s="389">
        <v>3</v>
      </c>
      <c r="P15" s="25">
        <f t="shared" si="2"/>
        <v>3</v>
      </c>
      <c r="Q15" s="26">
        <f t="shared" si="3"/>
        <v>0</v>
      </c>
      <c r="R15" s="390">
        <v>5</v>
      </c>
      <c r="S15" s="391"/>
      <c r="T15" s="389"/>
      <c r="U15" s="389"/>
      <c r="V15" s="389"/>
      <c r="W15" s="389">
        <v>3</v>
      </c>
      <c r="X15" s="25">
        <f t="shared" si="4"/>
        <v>3</v>
      </c>
      <c r="Y15" s="26">
        <f t="shared" si="5"/>
        <v>2</v>
      </c>
      <c r="Z15" s="392"/>
      <c r="AA15" s="388"/>
      <c r="AB15" s="388"/>
      <c r="AC15" s="28">
        <f t="shared" si="6"/>
        <v>0</v>
      </c>
      <c r="AD15" s="390"/>
      <c r="AE15" s="390"/>
      <c r="AF15" s="24"/>
    </row>
    <row r="16" spans="1:256" ht="15" customHeight="1">
      <c r="A16" s="385" t="s">
        <v>1937</v>
      </c>
      <c r="B16" s="20"/>
      <c r="C16" s="20"/>
      <c r="D16" s="20" t="e">
        <f t="shared" si="0"/>
        <v>#DIV/0!</v>
      </c>
      <c r="E16" s="388"/>
      <c r="F16" s="388"/>
      <c r="G16" s="388"/>
      <c r="H16" s="23">
        <f t="shared" si="1"/>
        <v>0</v>
      </c>
      <c r="I16" s="390">
        <v>3</v>
      </c>
      <c r="J16" s="390"/>
      <c r="K16" s="390">
        <v>3</v>
      </c>
      <c r="L16" s="389"/>
      <c r="M16" s="389"/>
      <c r="N16" s="389"/>
      <c r="O16" s="389">
        <v>3</v>
      </c>
      <c r="P16" s="25">
        <f t="shared" si="2"/>
        <v>3</v>
      </c>
      <c r="Q16" s="26">
        <f t="shared" si="3"/>
        <v>0</v>
      </c>
      <c r="R16" s="390">
        <v>6</v>
      </c>
      <c r="S16" s="391"/>
      <c r="T16" s="389"/>
      <c r="U16" s="389"/>
      <c r="V16" s="389"/>
      <c r="W16" s="389">
        <v>3</v>
      </c>
      <c r="X16" s="25">
        <f t="shared" si="4"/>
        <v>3</v>
      </c>
      <c r="Y16" s="26">
        <f t="shared" si="5"/>
        <v>3</v>
      </c>
      <c r="Z16" s="392"/>
      <c r="AA16" s="388"/>
      <c r="AB16" s="388"/>
      <c r="AC16" s="28">
        <f t="shared" si="6"/>
        <v>0</v>
      </c>
      <c r="AD16" s="390"/>
      <c r="AE16" s="390"/>
      <c r="AF16" s="24"/>
    </row>
    <row r="17" spans="1:32" ht="24" customHeight="1">
      <c r="A17" s="386" t="s">
        <v>1938</v>
      </c>
      <c r="B17" s="20">
        <v>1895</v>
      </c>
      <c r="C17" s="20">
        <v>9226</v>
      </c>
      <c r="D17" s="20">
        <f t="shared" si="0"/>
        <v>57.447073474470734</v>
      </c>
      <c r="E17" s="388">
        <v>37</v>
      </c>
      <c r="F17" s="388">
        <v>5</v>
      </c>
      <c r="G17" s="388">
        <v>2</v>
      </c>
      <c r="H17" s="23">
        <f t="shared" si="1"/>
        <v>44</v>
      </c>
      <c r="I17" s="390">
        <v>10</v>
      </c>
      <c r="J17" s="390">
        <v>1</v>
      </c>
      <c r="K17" s="390">
        <v>9</v>
      </c>
      <c r="L17" s="389">
        <v>10</v>
      </c>
      <c r="M17" s="389">
        <v>1</v>
      </c>
      <c r="N17" s="389"/>
      <c r="O17" s="389"/>
      <c r="P17" s="25">
        <f t="shared" si="2"/>
        <v>11</v>
      </c>
      <c r="Q17" s="26">
        <f t="shared" si="3"/>
        <v>-1</v>
      </c>
      <c r="R17" s="390">
        <v>40</v>
      </c>
      <c r="S17" s="391">
        <v>35</v>
      </c>
      <c r="T17" s="389">
        <v>4</v>
      </c>
      <c r="U17" s="389"/>
      <c r="V17" s="389">
        <v>8</v>
      </c>
      <c r="W17" s="389"/>
      <c r="X17" s="25">
        <f t="shared" si="4"/>
        <v>47</v>
      </c>
      <c r="Y17" s="26">
        <f t="shared" si="5"/>
        <v>-7</v>
      </c>
      <c r="Z17" s="392"/>
      <c r="AA17" s="388"/>
      <c r="AB17" s="388"/>
      <c r="AC17" s="28">
        <f t="shared" si="6"/>
        <v>0</v>
      </c>
      <c r="AD17" s="390"/>
      <c r="AE17" s="390"/>
      <c r="AF17" s="24"/>
    </row>
    <row r="18" spans="1:32" ht="15" customHeight="1">
      <c r="A18" s="387" t="s">
        <v>1939</v>
      </c>
      <c r="B18" s="20">
        <v>1421</v>
      </c>
      <c r="C18" s="20">
        <v>6824</v>
      </c>
      <c r="D18" s="20">
        <f t="shared" si="0"/>
        <v>69.244038559107054</v>
      </c>
      <c r="E18" s="388">
        <v>27</v>
      </c>
      <c r="F18" s="388"/>
      <c r="G18" s="388"/>
      <c r="H18" s="23">
        <f t="shared" si="1"/>
        <v>27</v>
      </c>
      <c r="I18" s="390">
        <v>9</v>
      </c>
      <c r="J18" s="390">
        <v>5</v>
      </c>
      <c r="K18" s="390">
        <v>4</v>
      </c>
      <c r="L18" s="389">
        <v>5</v>
      </c>
      <c r="M18" s="389"/>
      <c r="N18" s="389"/>
      <c r="O18" s="389"/>
      <c r="P18" s="25">
        <f t="shared" si="2"/>
        <v>5</v>
      </c>
      <c r="Q18" s="26">
        <f t="shared" si="3"/>
        <v>4</v>
      </c>
      <c r="R18" s="390">
        <v>17</v>
      </c>
      <c r="S18" s="391">
        <v>16</v>
      </c>
      <c r="T18" s="389"/>
      <c r="U18" s="389"/>
      <c r="V18" s="389">
        <v>3</v>
      </c>
      <c r="W18" s="389"/>
      <c r="X18" s="25">
        <f t="shared" si="4"/>
        <v>19</v>
      </c>
      <c r="Y18" s="26">
        <f t="shared" si="5"/>
        <v>-2</v>
      </c>
      <c r="Z18" s="392"/>
      <c r="AA18" s="388"/>
      <c r="AB18" s="388"/>
      <c r="AC18" s="28">
        <f t="shared" si="6"/>
        <v>0</v>
      </c>
      <c r="AD18" s="390"/>
      <c r="AE18" s="390"/>
      <c r="AF18" s="24"/>
    </row>
    <row r="19" spans="1:32" ht="15" customHeight="1">
      <c r="A19" s="385" t="s">
        <v>1940</v>
      </c>
      <c r="B19" s="20">
        <v>229</v>
      </c>
      <c r="C19" s="20">
        <v>3762</v>
      </c>
      <c r="D19" s="20">
        <f t="shared" si="0"/>
        <v>64.417808219178085</v>
      </c>
      <c r="E19" s="388">
        <v>16</v>
      </c>
      <c r="F19" s="388"/>
      <c r="G19" s="388"/>
      <c r="H19" s="23">
        <f t="shared" si="1"/>
        <v>16</v>
      </c>
      <c r="I19" s="390">
        <v>3</v>
      </c>
      <c r="J19" s="390">
        <v>2</v>
      </c>
      <c r="K19" s="390">
        <v>1</v>
      </c>
      <c r="L19" s="389">
        <v>2</v>
      </c>
      <c r="M19" s="389"/>
      <c r="N19" s="389"/>
      <c r="O19" s="389">
        <v>2</v>
      </c>
      <c r="P19" s="25">
        <f t="shared" si="2"/>
        <v>4</v>
      </c>
      <c r="Q19" s="26">
        <f t="shared" si="3"/>
        <v>-1</v>
      </c>
      <c r="R19" s="390">
        <v>11</v>
      </c>
      <c r="S19" s="391">
        <v>6</v>
      </c>
      <c r="T19" s="389"/>
      <c r="U19" s="389"/>
      <c r="V19" s="389">
        <v>2</v>
      </c>
      <c r="W19" s="389">
        <v>2</v>
      </c>
      <c r="X19" s="25">
        <f t="shared" si="4"/>
        <v>10</v>
      </c>
      <c r="Y19" s="26">
        <f t="shared" si="5"/>
        <v>1</v>
      </c>
      <c r="Z19" s="392">
        <v>0</v>
      </c>
      <c r="AA19" s="388">
        <v>1</v>
      </c>
      <c r="AB19" s="388"/>
      <c r="AC19" s="28">
        <f t="shared" si="6"/>
        <v>-1</v>
      </c>
      <c r="AD19" s="390"/>
      <c r="AE19" s="390"/>
      <c r="AF19" s="24"/>
    </row>
    <row r="20" spans="1:32" ht="24" customHeight="1">
      <c r="A20" s="386" t="s">
        <v>1941</v>
      </c>
      <c r="B20" s="20"/>
      <c r="C20" s="20"/>
      <c r="D20" s="20" t="e">
        <f t="shared" si="0"/>
        <v>#DIV/0!</v>
      </c>
      <c r="E20" s="21"/>
      <c r="F20" s="21"/>
      <c r="G20" s="21"/>
      <c r="H20" s="23">
        <f t="shared" si="1"/>
        <v>0</v>
      </c>
      <c r="I20" s="390">
        <v>10</v>
      </c>
      <c r="J20" s="390">
        <v>4</v>
      </c>
      <c r="K20" s="390">
        <v>3</v>
      </c>
      <c r="L20" s="389">
        <v>6</v>
      </c>
      <c r="M20" s="389"/>
      <c r="N20" s="389"/>
      <c r="O20" s="389"/>
      <c r="P20" s="25">
        <f t="shared" si="2"/>
        <v>6</v>
      </c>
      <c r="Q20" s="26">
        <f t="shared" si="3"/>
        <v>4</v>
      </c>
      <c r="R20" s="390">
        <v>18</v>
      </c>
      <c r="S20" s="391"/>
      <c r="T20" s="389"/>
      <c r="U20" s="389"/>
      <c r="V20" s="389">
        <v>12</v>
      </c>
      <c r="W20" s="389"/>
      <c r="X20" s="25">
        <f t="shared" si="4"/>
        <v>12</v>
      </c>
      <c r="Y20" s="26">
        <f t="shared" si="5"/>
        <v>6</v>
      </c>
      <c r="Z20" s="24"/>
      <c r="AA20" s="21"/>
      <c r="AB20" s="21"/>
      <c r="AC20" s="28">
        <f t="shared" si="6"/>
        <v>0</v>
      </c>
      <c r="AD20" s="390"/>
      <c r="AE20" s="390"/>
      <c r="AF20" s="24"/>
    </row>
    <row r="21" spans="1:32" ht="15" customHeight="1">
      <c r="A21" s="387" t="s">
        <v>1942</v>
      </c>
      <c r="B21" s="20"/>
      <c r="C21" s="20"/>
      <c r="D21" s="20" t="e">
        <f t="shared" si="0"/>
        <v>#DIV/0!</v>
      </c>
      <c r="E21" s="21"/>
      <c r="F21" s="21"/>
      <c r="G21" s="21"/>
      <c r="H21" s="23">
        <f t="shared" si="1"/>
        <v>0</v>
      </c>
      <c r="I21" s="24"/>
      <c r="J21" s="24"/>
      <c r="K21" s="24"/>
      <c r="L21" s="22"/>
      <c r="M21" s="22"/>
      <c r="N21" s="22"/>
      <c r="O21" s="22"/>
      <c r="P21" s="25">
        <f t="shared" si="2"/>
        <v>0</v>
      </c>
      <c r="Q21" s="26">
        <f t="shared" si="3"/>
        <v>0</v>
      </c>
      <c r="R21" s="390">
        <v>2</v>
      </c>
      <c r="S21" s="391"/>
      <c r="T21" s="389"/>
      <c r="U21" s="389"/>
      <c r="V21" s="389"/>
      <c r="W21" s="389"/>
      <c r="X21" s="25">
        <f t="shared" si="4"/>
        <v>0</v>
      </c>
      <c r="Y21" s="26">
        <f t="shared" si="5"/>
        <v>2</v>
      </c>
      <c r="Z21" s="24"/>
      <c r="AA21" s="21"/>
      <c r="AB21" s="21"/>
      <c r="AC21" s="28">
        <f t="shared" si="6"/>
        <v>0</v>
      </c>
      <c r="AD21" s="24"/>
      <c r="AE21" s="24"/>
      <c r="AF21" s="24"/>
    </row>
    <row r="22" spans="1:32">
      <c r="A22" s="20"/>
      <c r="B22" s="20"/>
      <c r="C22" s="20"/>
      <c r="D22" s="20" t="e">
        <f t="shared" si="0"/>
        <v>#DIV/0!</v>
      </c>
      <c r="E22" s="21"/>
      <c r="F22" s="21"/>
      <c r="G22" s="21"/>
      <c r="H22" s="23">
        <f t="shared" si="1"/>
        <v>0</v>
      </c>
      <c r="I22" s="24"/>
      <c r="J22" s="24"/>
      <c r="K22" s="24"/>
      <c r="L22" s="22"/>
      <c r="M22" s="22"/>
      <c r="N22" s="22"/>
      <c r="O22" s="22"/>
      <c r="P22" s="25">
        <f t="shared" si="2"/>
        <v>0</v>
      </c>
      <c r="Q22" s="26">
        <f t="shared" si="3"/>
        <v>0</v>
      </c>
      <c r="R22" s="24"/>
      <c r="S22" s="27"/>
      <c r="T22" s="22"/>
      <c r="U22" s="22"/>
      <c r="V22" s="22"/>
      <c r="W22" s="22"/>
      <c r="X22" s="25">
        <f t="shared" si="4"/>
        <v>0</v>
      </c>
      <c r="Y22" s="26">
        <f t="shared" si="5"/>
        <v>0</v>
      </c>
      <c r="Z22" s="24"/>
      <c r="AA22" s="21"/>
      <c r="AB22" s="21"/>
      <c r="AC22" s="28">
        <f t="shared" si="6"/>
        <v>0</v>
      </c>
      <c r="AD22" s="24"/>
      <c r="AE22" s="24"/>
      <c r="AF22" s="24"/>
    </row>
    <row r="23" spans="1:32">
      <c r="A23" s="20"/>
      <c r="B23" s="20"/>
      <c r="C23" s="20"/>
      <c r="D23" s="20" t="e">
        <f t="shared" si="0"/>
        <v>#DIV/0!</v>
      </c>
      <c r="E23" s="21"/>
      <c r="F23" s="21"/>
      <c r="G23" s="21"/>
      <c r="H23" s="23">
        <f t="shared" si="1"/>
        <v>0</v>
      </c>
      <c r="I23" s="24"/>
      <c r="J23" s="24"/>
      <c r="K23" s="24"/>
      <c r="L23" s="22"/>
      <c r="M23" s="22"/>
      <c r="N23" s="22"/>
      <c r="O23" s="22"/>
      <c r="P23" s="25">
        <f t="shared" si="2"/>
        <v>0</v>
      </c>
      <c r="Q23" s="26">
        <f t="shared" si="3"/>
        <v>0</v>
      </c>
      <c r="R23" s="24"/>
      <c r="S23" s="27"/>
      <c r="T23" s="22"/>
      <c r="U23" s="22"/>
      <c r="V23" s="22"/>
      <c r="W23" s="22"/>
      <c r="X23" s="25">
        <f t="shared" si="4"/>
        <v>0</v>
      </c>
      <c r="Y23" s="26">
        <f t="shared" si="5"/>
        <v>0</v>
      </c>
      <c r="Z23" s="24"/>
      <c r="AA23" s="21"/>
      <c r="AB23" s="21"/>
      <c r="AC23" s="28">
        <f t="shared" si="6"/>
        <v>0</v>
      </c>
      <c r="AD23" s="24"/>
      <c r="AE23" s="24"/>
      <c r="AF23" s="24"/>
    </row>
    <row r="24" spans="1:32">
      <c r="A24" s="20"/>
      <c r="B24" s="20"/>
      <c r="C24" s="20"/>
      <c r="D24" s="20" t="e">
        <f t="shared" si="0"/>
        <v>#DIV/0!</v>
      </c>
      <c r="E24" s="21"/>
      <c r="F24" s="21"/>
      <c r="G24" s="21"/>
      <c r="H24" s="23">
        <f t="shared" si="1"/>
        <v>0</v>
      </c>
      <c r="I24" s="24"/>
      <c r="J24" s="24"/>
      <c r="K24" s="24"/>
      <c r="L24" s="22"/>
      <c r="M24" s="22"/>
      <c r="N24" s="22"/>
      <c r="O24" s="22"/>
      <c r="P24" s="25">
        <f t="shared" si="2"/>
        <v>0</v>
      </c>
      <c r="Q24" s="26">
        <f t="shared" si="3"/>
        <v>0</v>
      </c>
      <c r="R24" s="24"/>
      <c r="S24" s="27"/>
      <c r="T24" s="22"/>
      <c r="U24" s="22"/>
      <c r="V24" s="22"/>
      <c r="W24" s="22"/>
      <c r="X24" s="25">
        <f t="shared" si="4"/>
        <v>0</v>
      </c>
      <c r="Y24" s="26">
        <f t="shared" si="5"/>
        <v>0</v>
      </c>
      <c r="Z24" s="24"/>
      <c r="AA24" s="21"/>
      <c r="AB24" s="21"/>
      <c r="AC24" s="28">
        <f t="shared" si="6"/>
        <v>0</v>
      </c>
      <c r="AD24" s="24"/>
      <c r="AE24" s="24"/>
      <c r="AF24" s="24"/>
    </row>
    <row r="25" spans="1:32" ht="15.75" customHeight="1">
      <c r="A25" s="30"/>
      <c r="B25" s="23">
        <f>SUM(B9:B24)</f>
        <v>9105</v>
      </c>
      <c r="C25" s="23">
        <f>SUM(C9:C24)</f>
        <v>63705</v>
      </c>
      <c r="D25" s="23">
        <f t="shared" si="0"/>
        <v>64.642313546423139</v>
      </c>
      <c r="E25" s="23">
        <f>SUM(E9:E24)</f>
        <v>231</v>
      </c>
      <c r="F25" s="23">
        <f>SUM(F9:F24)</f>
        <v>23</v>
      </c>
      <c r="G25" s="23">
        <f>SUM(G9:G24)</f>
        <v>16</v>
      </c>
      <c r="H25" s="23">
        <f t="shared" si="1"/>
        <v>270</v>
      </c>
      <c r="I25" s="23">
        <f t="shared" ref="I25:O25" si="7">SUM(I9:I24)</f>
        <v>83</v>
      </c>
      <c r="J25" s="23">
        <f t="shared" si="7"/>
        <v>14</v>
      </c>
      <c r="K25" s="23">
        <f t="shared" si="7"/>
        <v>63</v>
      </c>
      <c r="L25" s="23">
        <f t="shared" si="7"/>
        <v>54</v>
      </c>
      <c r="M25" s="23">
        <f t="shared" si="7"/>
        <v>7</v>
      </c>
      <c r="N25" s="23">
        <f t="shared" si="7"/>
        <v>0</v>
      </c>
      <c r="O25" s="23">
        <f t="shared" si="7"/>
        <v>19</v>
      </c>
      <c r="P25" s="25">
        <f t="shared" si="2"/>
        <v>80</v>
      </c>
      <c r="Q25" s="31">
        <f t="shared" si="3"/>
        <v>3</v>
      </c>
      <c r="R25" s="23">
        <f t="shared" ref="R25:W25" si="8">SUM(R9:R24)</f>
        <v>241</v>
      </c>
      <c r="S25" s="23">
        <f t="shared" si="8"/>
        <v>141</v>
      </c>
      <c r="T25" s="23">
        <f t="shared" si="8"/>
        <v>32</v>
      </c>
      <c r="U25" s="23">
        <f t="shared" si="8"/>
        <v>0</v>
      </c>
      <c r="V25" s="23">
        <f t="shared" si="8"/>
        <v>53</v>
      </c>
      <c r="W25" s="23">
        <f t="shared" si="8"/>
        <v>23</v>
      </c>
      <c r="X25" s="25">
        <f t="shared" si="4"/>
        <v>249</v>
      </c>
      <c r="Y25" s="31">
        <f t="shared" si="5"/>
        <v>-8</v>
      </c>
      <c r="Z25" s="23">
        <f>SUM(Z9:Z24)</f>
        <v>0</v>
      </c>
      <c r="AA25" s="23">
        <f>SUM(AA9:AA24)</f>
        <v>1</v>
      </c>
      <c r="AB25" s="23">
        <f>SUM(AB9:AB24)</f>
        <v>0</v>
      </c>
      <c r="AC25" s="32">
        <f t="shared" si="6"/>
        <v>-1</v>
      </c>
      <c r="AD25" s="23">
        <f>SUM(AD9:AD24)</f>
        <v>0</v>
      </c>
      <c r="AE25" s="23">
        <f>SUM(AE9:AE24)</f>
        <v>0</v>
      </c>
      <c r="AF25" s="23">
        <f>SUM(AF9:AF24)</f>
        <v>0</v>
      </c>
    </row>
  </sheetData>
  <sheetProtection selectLockedCells="1" selectUnlockedCells="1"/>
  <mergeCells count="23">
    <mergeCell ref="Z7:Z8"/>
    <mergeCell ref="AA7:AA8"/>
    <mergeCell ref="AB7:AB8"/>
    <mergeCell ref="AD6:AF7"/>
    <mergeCell ref="E7:E8"/>
    <mergeCell ref="F7:F8"/>
    <mergeCell ref="G7:G8"/>
    <mergeCell ref="H7:H8"/>
    <mergeCell ref="I7:I8"/>
    <mergeCell ref="J7:J8"/>
    <mergeCell ref="K7:K8"/>
    <mergeCell ref="L7:P7"/>
    <mergeCell ref="Q7:Q8"/>
    <mergeCell ref="A6:A8"/>
    <mergeCell ref="B6:B8"/>
    <mergeCell ref="C6:C8"/>
    <mergeCell ref="D6:D8"/>
    <mergeCell ref="E6:H6"/>
    <mergeCell ref="I6:AC6"/>
    <mergeCell ref="R7:R8"/>
    <mergeCell ref="S7:X7"/>
    <mergeCell ref="AC7:AC8"/>
    <mergeCell ref="Y7:Y8"/>
  </mergeCells>
  <phoneticPr fontId="51" type="noConversion"/>
  <pageMargins left="0.38" right="0.2361111111111111" top="0.4" bottom="0.35416666666666669" header="0.37" footer="0.38"/>
  <pageSetup paperSize="9" scale="97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73"/>
  <sheetViews>
    <sheetView view="pageBreakPreview" topLeftCell="A46" zoomScaleNormal="100" zoomScaleSheetLayoutView="100" workbookViewId="0">
      <selection activeCell="H17" sqref="H17"/>
    </sheetView>
  </sheetViews>
  <sheetFormatPr defaultColWidth="7.85546875" defaultRowHeight="11.25"/>
  <cols>
    <col min="1" max="1" width="8.140625" style="356" customWidth="1"/>
    <col min="2" max="2" width="38.5703125" style="356" customWidth="1"/>
    <col min="3" max="3" width="11" style="356" customWidth="1"/>
    <col min="4" max="4" width="12.42578125" style="356" customWidth="1"/>
    <col min="5" max="5" width="11.42578125" style="356" customWidth="1"/>
    <col min="6" max="6" width="7.85546875" style="356" customWidth="1"/>
    <col min="7" max="7" width="6.5703125" style="356" customWidth="1"/>
    <col min="8" max="8" width="12.85546875" style="356" customWidth="1"/>
    <col min="9" max="9" width="14.140625" style="356" customWidth="1"/>
    <col min="10" max="10" width="8.140625" style="356" customWidth="1"/>
    <col min="11" max="16384" width="7.85546875" style="356"/>
  </cols>
  <sheetData>
    <row r="1" spans="1:256" ht="12.75">
      <c r="A1" s="33"/>
      <c r="B1" s="34" t="s">
        <v>2698</v>
      </c>
      <c r="C1" s="35" t="str">
        <f>[16]Kadar.ode.!C1</f>
        <v>Унети назив здравствене установе</v>
      </c>
      <c r="D1" s="36"/>
      <c r="E1" s="36"/>
      <c r="F1" s="36"/>
      <c r="G1" s="3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 s="33"/>
      <c r="B2" s="34" t="s">
        <v>2700</v>
      </c>
      <c r="C2" s="35" t="str">
        <f>[16]Kadar.ode.!C2</f>
        <v>Унети матични број здравствене установе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2.75">
      <c r="A3" s="33"/>
      <c r="B3" s="34"/>
      <c r="C3" s="35"/>
      <c r="D3" s="36"/>
      <c r="E3" s="36"/>
      <c r="F3" s="36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2695</v>
      </c>
      <c r="D4" s="4"/>
      <c r="E4" s="4"/>
      <c r="F4" s="4"/>
      <c r="G4" s="4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3" customFormat="1" ht="15.75"/>
    <row r="6" spans="1:256" ht="11.25" customHeight="1">
      <c r="A6" s="738" t="s">
        <v>3058</v>
      </c>
      <c r="B6" s="738" t="s">
        <v>3857</v>
      </c>
      <c r="C6" s="773" t="s">
        <v>3037</v>
      </c>
      <c r="D6" s="773"/>
      <c r="E6" s="773"/>
      <c r="F6" s="773"/>
      <c r="G6" s="773" t="s">
        <v>3038</v>
      </c>
      <c r="H6" s="773"/>
      <c r="I6" s="773"/>
      <c r="J6" s="773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78.75">
      <c r="A7" s="738"/>
      <c r="B7" s="738"/>
      <c r="C7" s="330" t="s">
        <v>1166</v>
      </c>
      <c r="D7" s="119" t="s">
        <v>1167</v>
      </c>
      <c r="E7" s="119" t="s">
        <v>3858</v>
      </c>
      <c r="F7" s="119" t="s">
        <v>3859</v>
      </c>
      <c r="G7" s="330" t="s">
        <v>1166</v>
      </c>
      <c r="H7" s="119" t="s">
        <v>1167</v>
      </c>
      <c r="I7" s="119" t="s">
        <v>3858</v>
      </c>
      <c r="J7" s="357" t="s">
        <v>3860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58" t="s">
        <v>3861</v>
      </c>
      <c r="B8" s="359"/>
      <c r="C8" s="345"/>
      <c r="D8" s="699"/>
      <c r="E8" s="345"/>
      <c r="F8" s="345"/>
      <c r="G8" s="345"/>
      <c r="H8" s="699"/>
      <c r="I8" s="345"/>
      <c r="J8" s="345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58"/>
      <c r="B9" s="359" t="s">
        <v>3167</v>
      </c>
      <c r="C9" s="345">
        <v>170</v>
      </c>
      <c r="D9" s="433">
        <f>C9*E9</f>
        <v>320642.10000000003</v>
      </c>
      <c r="E9" s="345">
        <v>1886.13</v>
      </c>
      <c r="F9" s="345"/>
      <c r="G9" s="345">
        <v>191</v>
      </c>
      <c r="H9" s="433">
        <f>G9*I9</f>
        <v>360250.83</v>
      </c>
      <c r="I9" s="345">
        <v>1886.13</v>
      </c>
      <c r="J9" s="345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2.75">
      <c r="A10" s="358"/>
      <c r="B10" s="359" t="s">
        <v>3168</v>
      </c>
      <c r="C10" s="345">
        <v>480</v>
      </c>
      <c r="D10" s="433">
        <f>C10*E10</f>
        <v>36960</v>
      </c>
      <c r="E10" s="345">
        <v>77</v>
      </c>
      <c r="F10" s="345"/>
      <c r="G10" s="345">
        <v>480</v>
      </c>
      <c r="H10" s="433">
        <f>G10*I10</f>
        <v>36960</v>
      </c>
      <c r="I10" s="345">
        <v>77</v>
      </c>
      <c r="J10" s="345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58"/>
      <c r="B11" s="359"/>
      <c r="C11" s="345"/>
      <c r="D11" s="345"/>
      <c r="E11" s="345"/>
      <c r="F11" s="345"/>
      <c r="G11" s="345"/>
      <c r="H11" s="345"/>
      <c r="I11" s="345"/>
      <c r="J11" s="345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 customHeight="1">
      <c r="A12" s="358" t="s">
        <v>3862</v>
      </c>
      <c r="B12" s="359"/>
      <c r="C12" s="345"/>
      <c r="D12" s="345"/>
      <c r="E12" s="345"/>
      <c r="F12" s="345"/>
      <c r="G12" s="345"/>
      <c r="H12" s="345"/>
      <c r="I12" s="345"/>
      <c r="J12" s="345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.75">
      <c r="A13" s="358"/>
      <c r="B13" s="359"/>
      <c r="C13" s="345"/>
      <c r="D13" s="345"/>
      <c r="E13" s="345"/>
      <c r="F13" s="345"/>
      <c r="G13" s="345"/>
      <c r="H13" s="345"/>
      <c r="I13" s="345"/>
      <c r="J13" s="345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.75">
      <c r="A14" s="358"/>
      <c r="B14" s="359"/>
      <c r="C14" s="345"/>
      <c r="D14" s="345"/>
      <c r="E14" s="345"/>
      <c r="F14" s="345"/>
      <c r="G14" s="345"/>
      <c r="H14" s="345"/>
      <c r="I14" s="345"/>
      <c r="J14" s="345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.75">
      <c r="A15" s="360" t="s">
        <v>3863</v>
      </c>
      <c r="B15" s="361"/>
      <c r="C15" s="345"/>
      <c r="D15" s="345"/>
      <c r="E15" s="345"/>
      <c r="F15" s="345"/>
      <c r="G15" s="345"/>
      <c r="H15" s="345"/>
      <c r="I15" s="345"/>
      <c r="J15" s="34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358"/>
      <c r="B16" s="359"/>
      <c r="C16" s="345"/>
      <c r="D16" s="345"/>
      <c r="E16" s="345"/>
      <c r="F16" s="345"/>
      <c r="G16" s="345"/>
      <c r="H16" s="345"/>
      <c r="I16" s="345"/>
      <c r="J16" s="345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.75">
      <c r="A17" s="358"/>
      <c r="B17" s="359"/>
      <c r="C17" s="345"/>
      <c r="D17" s="345"/>
      <c r="E17" s="345"/>
      <c r="F17" s="345"/>
      <c r="G17" s="345"/>
      <c r="H17" s="345"/>
      <c r="I17" s="345"/>
      <c r="J17" s="345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2.75">
      <c r="A18" s="358" t="s">
        <v>3864</v>
      </c>
      <c r="B18" s="359"/>
      <c r="C18" s="345"/>
      <c r="D18" s="345"/>
      <c r="E18" s="345"/>
      <c r="F18" s="345"/>
      <c r="G18" s="345"/>
      <c r="H18" s="345"/>
      <c r="I18" s="345"/>
      <c r="J18" s="345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2.75">
      <c r="A19" s="358"/>
      <c r="B19" s="359"/>
      <c r="C19" s="345"/>
      <c r="D19" s="345"/>
      <c r="E19" s="345"/>
      <c r="F19" s="345"/>
      <c r="G19" s="345"/>
      <c r="H19" s="345"/>
      <c r="I19" s="345"/>
      <c r="J19" s="345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2.75">
      <c r="A20" s="358"/>
      <c r="B20" s="359"/>
      <c r="C20" s="345"/>
      <c r="D20" s="345"/>
      <c r="E20" s="345"/>
      <c r="F20" s="345"/>
      <c r="G20" s="345"/>
      <c r="H20" s="345"/>
      <c r="I20" s="345"/>
      <c r="J20" s="345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2.75">
      <c r="A21" s="358" t="s">
        <v>3865</v>
      </c>
      <c r="B21" s="359"/>
      <c r="C21" s="345"/>
      <c r="D21" s="345"/>
      <c r="E21" s="345"/>
      <c r="F21" s="345"/>
      <c r="G21" s="345"/>
      <c r="H21" s="345"/>
      <c r="I21" s="345"/>
      <c r="J21" s="345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2.75">
      <c r="A22" s="358"/>
      <c r="B22" s="359"/>
      <c r="C22" s="345"/>
      <c r="D22" s="345"/>
      <c r="E22" s="345"/>
      <c r="F22" s="345"/>
      <c r="G22" s="345"/>
      <c r="H22" s="345"/>
      <c r="I22" s="345"/>
      <c r="J22" s="345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2.75">
      <c r="A23" s="358"/>
      <c r="B23" s="359"/>
      <c r="C23" s="345"/>
      <c r="D23" s="345"/>
      <c r="E23" s="345"/>
      <c r="F23" s="345"/>
      <c r="G23" s="345"/>
      <c r="H23" s="345"/>
      <c r="I23" s="345"/>
      <c r="J23" s="345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2.75">
      <c r="A24" s="358" t="s">
        <v>3866</v>
      </c>
      <c r="B24" s="359"/>
      <c r="C24" s="345"/>
      <c r="D24" s="345"/>
      <c r="E24" s="345"/>
      <c r="F24" s="345"/>
      <c r="G24" s="345"/>
      <c r="H24" s="345"/>
      <c r="I24" s="345"/>
      <c r="J24" s="345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2.75">
      <c r="A25" s="358"/>
      <c r="B25" s="359"/>
      <c r="C25" s="345"/>
      <c r="D25" s="345"/>
      <c r="E25" s="345"/>
      <c r="F25" s="345"/>
      <c r="G25" s="345"/>
      <c r="H25" s="345"/>
      <c r="I25" s="345"/>
      <c r="J25" s="34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2.75">
      <c r="A26" s="358"/>
      <c r="B26" s="359"/>
      <c r="C26" s="345"/>
      <c r="D26" s="345"/>
      <c r="E26" s="345"/>
      <c r="F26" s="345"/>
      <c r="G26" s="345"/>
      <c r="H26" s="345"/>
      <c r="I26" s="345"/>
      <c r="J26" s="345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2.75">
      <c r="A27" s="358" t="s">
        <v>3867</v>
      </c>
      <c r="B27" s="359"/>
      <c r="C27" s="345"/>
      <c r="D27" s="345"/>
      <c r="E27" s="345"/>
      <c r="F27" s="345"/>
      <c r="G27" s="345"/>
      <c r="H27" s="345"/>
      <c r="I27" s="345"/>
      <c r="J27" s="345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2.75">
      <c r="A28" s="358"/>
      <c r="B28" s="359"/>
      <c r="C28" s="345"/>
      <c r="D28" s="345"/>
      <c r="E28" s="345"/>
      <c r="F28" s="345"/>
      <c r="G28" s="345"/>
      <c r="H28" s="345"/>
      <c r="I28" s="345"/>
      <c r="J28" s="345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2.75">
      <c r="A29" s="358"/>
      <c r="B29" s="359"/>
      <c r="C29" s="345"/>
      <c r="D29" s="345"/>
      <c r="E29" s="345"/>
      <c r="F29" s="345"/>
      <c r="G29" s="345"/>
      <c r="H29" s="345"/>
      <c r="I29" s="345"/>
      <c r="J29" s="345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2" customHeight="1">
      <c r="A30" s="198" t="s">
        <v>3868</v>
      </c>
      <c r="B30" s="358"/>
      <c r="C30" s="345"/>
      <c r="D30" s="345"/>
      <c r="E30" s="345"/>
      <c r="F30" s="345"/>
      <c r="G30" s="345"/>
      <c r="H30" s="345"/>
      <c r="I30" s="345"/>
      <c r="J30" s="345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2" customHeight="1">
      <c r="A31" s="358"/>
      <c r="B31" s="358"/>
      <c r="C31" s="345"/>
      <c r="D31" s="345"/>
      <c r="E31" s="345"/>
      <c r="F31" s="345"/>
      <c r="G31" s="345"/>
      <c r="H31" s="345"/>
      <c r="I31" s="345"/>
      <c r="J31" s="345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2" customHeight="1">
      <c r="A32" s="358"/>
      <c r="B32" s="358"/>
      <c r="C32" s="345"/>
      <c r="D32" s="345"/>
      <c r="E32" s="345"/>
      <c r="F32" s="345"/>
      <c r="G32" s="345"/>
      <c r="H32" s="345"/>
      <c r="I32" s="345"/>
      <c r="J32" s="345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2" customHeight="1">
      <c r="A33" s="198" t="s">
        <v>3869</v>
      </c>
      <c r="B33" s="358"/>
      <c r="C33" s="362"/>
      <c r="D33" s="362"/>
      <c r="E33" s="362"/>
      <c r="F33" s="362"/>
      <c r="G33" s="362"/>
      <c r="H33" s="362"/>
      <c r="I33" s="362"/>
      <c r="J33" s="36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2" customHeight="1">
      <c r="A34" s="198"/>
      <c r="B34" s="358"/>
      <c r="C34" s="362"/>
      <c r="D34" s="362"/>
      <c r="E34" s="362"/>
      <c r="F34" s="362"/>
      <c r="G34" s="362"/>
      <c r="H34" s="362"/>
      <c r="I34" s="362"/>
      <c r="J34" s="363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2" customHeight="1">
      <c r="A35" s="198"/>
      <c r="B35" s="700" t="s">
        <v>4359</v>
      </c>
      <c r="C35" s="362">
        <v>69</v>
      </c>
      <c r="D35" s="433">
        <f>C35*E35</f>
        <v>10887930.9</v>
      </c>
      <c r="E35" s="433">
        <v>157796.1</v>
      </c>
      <c r="F35" s="362">
        <v>69</v>
      </c>
      <c r="G35" s="362">
        <v>76</v>
      </c>
      <c r="H35" s="433">
        <f>G35*I35</f>
        <v>11908896</v>
      </c>
      <c r="I35" s="433">
        <v>156696</v>
      </c>
      <c r="J35" s="362">
        <v>66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2" customHeight="1">
      <c r="A36" s="198"/>
      <c r="B36" s="700" t="s">
        <v>4360</v>
      </c>
      <c r="C36" s="362">
        <v>71</v>
      </c>
      <c r="D36" s="433">
        <f>C36*E36</f>
        <v>6158256</v>
      </c>
      <c r="E36" s="433">
        <v>86736</v>
      </c>
      <c r="F36" s="362">
        <v>71</v>
      </c>
      <c r="G36" s="362">
        <v>91</v>
      </c>
      <c r="H36" s="433">
        <f>G36*I36</f>
        <v>7339878</v>
      </c>
      <c r="I36" s="433">
        <v>80658</v>
      </c>
      <c r="J36" s="362">
        <v>83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2" customHeight="1">
      <c r="A37" s="198"/>
      <c r="B37" s="700" t="s">
        <v>4361</v>
      </c>
      <c r="C37" s="362">
        <v>16</v>
      </c>
      <c r="D37" s="433">
        <f>C37*E37</f>
        <v>466400</v>
      </c>
      <c r="E37" s="433">
        <v>29150</v>
      </c>
      <c r="F37" s="362">
        <v>16</v>
      </c>
      <c r="G37" s="362">
        <v>17</v>
      </c>
      <c r="H37" s="433">
        <f>G37*I37</f>
        <v>495550</v>
      </c>
      <c r="I37" s="433">
        <v>29150</v>
      </c>
      <c r="J37" s="362">
        <v>16</v>
      </c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2" customHeight="1">
      <c r="A38" s="198"/>
      <c r="B38" s="358"/>
      <c r="C38" s="362"/>
      <c r="D38" s="362"/>
      <c r="E38" s="362"/>
      <c r="F38" s="362"/>
      <c r="G38" s="362"/>
      <c r="H38" s="362"/>
      <c r="I38" s="362"/>
      <c r="J38" s="363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2" customHeight="1">
      <c r="A39" s="198"/>
      <c r="B39" s="434" t="s">
        <v>4362</v>
      </c>
      <c r="C39" s="701">
        <v>1.66</v>
      </c>
      <c r="D39" s="433">
        <f>C39*E39</f>
        <v>165959</v>
      </c>
      <c r="E39" s="437">
        <v>99975.301204819276</v>
      </c>
      <c r="F39" s="701">
        <v>5</v>
      </c>
      <c r="G39" s="701">
        <v>1.66</v>
      </c>
      <c r="H39" s="437">
        <f>G39*I39</f>
        <v>182600</v>
      </c>
      <c r="I39" s="437">
        <v>110000</v>
      </c>
      <c r="J39" s="702">
        <v>5</v>
      </c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2" customHeight="1">
      <c r="A40" s="198"/>
      <c r="B40" s="434" t="s">
        <v>4363</v>
      </c>
      <c r="C40" s="701">
        <v>0</v>
      </c>
      <c r="D40" s="433">
        <f t="shared" ref="D40:D61" si="0">C40*E40</f>
        <v>0</v>
      </c>
      <c r="E40" s="437">
        <v>0</v>
      </c>
      <c r="F40" s="701">
        <v>0</v>
      </c>
      <c r="G40" s="701">
        <v>0</v>
      </c>
      <c r="H40" s="437">
        <f t="shared" ref="H40:H61" si="1">G40*I40</f>
        <v>0</v>
      </c>
      <c r="I40" s="437">
        <v>85094</v>
      </c>
      <c r="J40" s="702">
        <v>1</v>
      </c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2" customHeight="1">
      <c r="A41" s="198"/>
      <c r="B41" s="434" t="s">
        <v>4364</v>
      </c>
      <c r="C41" s="701">
        <v>2</v>
      </c>
      <c r="D41" s="433">
        <f t="shared" si="0"/>
        <v>192442</v>
      </c>
      <c r="E41" s="437">
        <v>96221</v>
      </c>
      <c r="F41" s="701">
        <v>0</v>
      </c>
      <c r="G41" s="701">
        <v>2</v>
      </c>
      <c r="H41" s="437">
        <f t="shared" si="1"/>
        <v>199843.20000000001</v>
      </c>
      <c r="I41" s="437">
        <v>99921.600000000006</v>
      </c>
      <c r="J41" s="702">
        <v>0</v>
      </c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2" customHeight="1">
      <c r="A42" s="198"/>
      <c r="B42" s="434" t="s">
        <v>4365</v>
      </c>
      <c r="C42" s="701">
        <v>11</v>
      </c>
      <c r="D42" s="433">
        <f t="shared" si="0"/>
        <v>133100</v>
      </c>
      <c r="E42" s="437">
        <v>12100</v>
      </c>
      <c r="F42" s="701">
        <v>11</v>
      </c>
      <c r="G42" s="701">
        <v>11</v>
      </c>
      <c r="H42" s="437">
        <f t="shared" si="1"/>
        <v>118580</v>
      </c>
      <c r="I42" s="437">
        <v>10780</v>
      </c>
      <c r="J42" s="702">
        <v>11</v>
      </c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2" customHeight="1">
      <c r="A43" s="198"/>
      <c r="B43" s="434" t="s">
        <v>4366</v>
      </c>
      <c r="C43" s="701">
        <v>11</v>
      </c>
      <c r="D43" s="433">
        <f t="shared" si="0"/>
        <v>77220</v>
      </c>
      <c r="E43" s="437">
        <v>7020</v>
      </c>
      <c r="F43" s="701">
        <v>11</v>
      </c>
      <c r="G43" s="701">
        <v>11</v>
      </c>
      <c r="H43" s="437">
        <f t="shared" si="1"/>
        <v>90750</v>
      </c>
      <c r="I43" s="437">
        <v>8250</v>
      </c>
      <c r="J43" s="702">
        <v>11</v>
      </c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2" customHeight="1">
      <c r="A44" s="198"/>
      <c r="B44" s="434" t="s">
        <v>4367</v>
      </c>
      <c r="C44" s="701">
        <v>11</v>
      </c>
      <c r="D44" s="433">
        <f t="shared" si="0"/>
        <v>7370</v>
      </c>
      <c r="E44" s="437">
        <v>670</v>
      </c>
      <c r="F44" s="701">
        <v>11</v>
      </c>
      <c r="G44" s="701">
        <v>11</v>
      </c>
      <c r="H44" s="437">
        <f t="shared" si="1"/>
        <v>6050</v>
      </c>
      <c r="I44" s="437">
        <v>550</v>
      </c>
      <c r="J44" s="702">
        <v>11</v>
      </c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2" customHeight="1">
      <c r="A45" s="198"/>
      <c r="B45" s="434" t="s">
        <v>4368</v>
      </c>
      <c r="C45" s="701">
        <v>1</v>
      </c>
      <c r="D45" s="433">
        <f t="shared" si="0"/>
        <v>4212</v>
      </c>
      <c r="E45" s="437">
        <v>4212</v>
      </c>
      <c r="F45" s="701">
        <v>1</v>
      </c>
      <c r="G45" s="701">
        <v>1</v>
      </c>
      <c r="H45" s="437">
        <f t="shared" si="1"/>
        <v>4212</v>
      </c>
      <c r="I45" s="437">
        <v>4212</v>
      </c>
      <c r="J45" s="702">
        <v>1</v>
      </c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2" customHeight="1">
      <c r="A46" s="198"/>
      <c r="B46" s="434" t="s">
        <v>4369</v>
      </c>
      <c r="C46" s="701">
        <v>3</v>
      </c>
      <c r="D46" s="433">
        <f t="shared" si="0"/>
        <v>19116</v>
      </c>
      <c r="E46" s="437">
        <v>6372</v>
      </c>
      <c r="F46" s="701">
        <v>1</v>
      </c>
      <c r="G46" s="701">
        <v>3</v>
      </c>
      <c r="H46" s="437">
        <f t="shared" si="1"/>
        <v>12636</v>
      </c>
      <c r="I46" s="437">
        <v>4212</v>
      </c>
      <c r="J46" s="702">
        <v>1</v>
      </c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2" customHeight="1">
      <c r="A47" s="198"/>
      <c r="B47" s="434" t="s">
        <v>4370</v>
      </c>
      <c r="C47" s="701">
        <v>0</v>
      </c>
      <c r="D47" s="433">
        <f t="shared" si="0"/>
        <v>0</v>
      </c>
      <c r="E47" s="437">
        <v>0</v>
      </c>
      <c r="F47" s="701">
        <v>0</v>
      </c>
      <c r="G47" s="701">
        <v>1</v>
      </c>
      <c r="H47" s="437">
        <f t="shared" si="1"/>
        <v>8690</v>
      </c>
      <c r="I47" s="437">
        <v>8690</v>
      </c>
      <c r="J47" s="702">
        <v>1</v>
      </c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2" customHeight="1">
      <c r="A48" s="198"/>
      <c r="B48" s="434" t="s">
        <v>4371</v>
      </c>
      <c r="C48" s="701">
        <v>1</v>
      </c>
      <c r="D48" s="433">
        <f t="shared" si="0"/>
        <v>8690</v>
      </c>
      <c r="E48" s="437">
        <v>8690</v>
      </c>
      <c r="F48" s="701">
        <v>1</v>
      </c>
      <c r="G48" s="701">
        <v>1</v>
      </c>
      <c r="H48" s="437">
        <f t="shared" si="1"/>
        <v>8690</v>
      </c>
      <c r="I48" s="437">
        <v>8690</v>
      </c>
      <c r="J48" s="702">
        <v>1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2" customHeight="1">
      <c r="A49" s="198"/>
      <c r="B49" s="435" t="s">
        <v>4372</v>
      </c>
      <c r="C49" s="701">
        <v>2</v>
      </c>
      <c r="D49" s="433">
        <f t="shared" si="0"/>
        <v>17380</v>
      </c>
      <c r="E49" s="437">
        <v>8690</v>
      </c>
      <c r="F49" s="701">
        <v>1</v>
      </c>
      <c r="G49" s="701">
        <v>2</v>
      </c>
      <c r="H49" s="437">
        <f t="shared" si="1"/>
        <v>17380</v>
      </c>
      <c r="I49" s="437">
        <v>8690</v>
      </c>
      <c r="J49" s="702">
        <v>1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2" customHeight="1">
      <c r="A50" s="198"/>
      <c r="B50" s="434" t="s">
        <v>4373</v>
      </c>
      <c r="C50" s="701">
        <v>0</v>
      </c>
      <c r="D50" s="433">
        <f t="shared" si="0"/>
        <v>0</v>
      </c>
      <c r="E50" s="437">
        <v>0</v>
      </c>
      <c r="F50" s="701">
        <v>0</v>
      </c>
      <c r="G50" s="701">
        <v>0</v>
      </c>
      <c r="H50" s="437">
        <f t="shared" si="1"/>
        <v>0</v>
      </c>
      <c r="I50" s="437">
        <v>7452</v>
      </c>
      <c r="J50" s="702">
        <v>1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2" customHeight="1">
      <c r="A51" s="198"/>
      <c r="B51" s="434" t="s">
        <v>4374</v>
      </c>
      <c r="C51" s="701">
        <v>0</v>
      </c>
      <c r="D51" s="433">
        <f t="shared" si="0"/>
        <v>0</v>
      </c>
      <c r="E51" s="437">
        <v>0</v>
      </c>
      <c r="F51" s="701">
        <v>0</v>
      </c>
      <c r="G51" s="701">
        <v>0</v>
      </c>
      <c r="H51" s="437">
        <f t="shared" si="1"/>
        <v>0</v>
      </c>
      <c r="I51" s="437">
        <v>7452</v>
      </c>
      <c r="J51" s="702">
        <v>1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2" customHeight="1">
      <c r="A52" s="198"/>
      <c r="B52" s="434" t="s">
        <v>4375</v>
      </c>
      <c r="C52" s="701">
        <v>1</v>
      </c>
      <c r="D52" s="433">
        <f t="shared" si="0"/>
        <v>11990</v>
      </c>
      <c r="E52" s="437">
        <v>11990</v>
      </c>
      <c r="F52" s="701">
        <v>1</v>
      </c>
      <c r="G52" s="701">
        <v>1</v>
      </c>
      <c r="H52" s="437">
        <f t="shared" si="1"/>
        <v>11990</v>
      </c>
      <c r="I52" s="437">
        <v>11990</v>
      </c>
      <c r="J52" s="702">
        <v>1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2" customHeight="1">
      <c r="A53" s="198"/>
      <c r="B53" s="434" t="s">
        <v>4376</v>
      </c>
      <c r="C53" s="701">
        <v>2</v>
      </c>
      <c r="D53" s="433">
        <f t="shared" si="0"/>
        <v>28082</v>
      </c>
      <c r="E53" s="437">
        <v>14041</v>
      </c>
      <c r="F53" s="701">
        <v>1</v>
      </c>
      <c r="G53" s="701">
        <v>2</v>
      </c>
      <c r="H53" s="437">
        <f t="shared" si="1"/>
        <v>23980</v>
      </c>
      <c r="I53" s="437">
        <v>11990</v>
      </c>
      <c r="J53" s="702">
        <v>1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2" customHeight="1">
      <c r="A54" s="198"/>
      <c r="B54" s="434" t="s">
        <v>4377</v>
      </c>
      <c r="C54" s="701">
        <v>0</v>
      </c>
      <c r="D54" s="433">
        <f t="shared" si="0"/>
        <v>0</v>
      </c>
      <c r="E54" s="437">
        <v>0</v>
      </c>
      <c r="F54" s="701">
        <v>0</v>
      </c>
      <c r="G54" s="701">
        <v>1</v>
      </c>
      <c r="H54" s="437">
        <f t="shared" si="1"/>
        <v>16092</v>
      </c>
      <c r="I54" s="437">
        <v>16092</v>
      </c>
      <c r="J54" s="702">
        <v>1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2" customHeight="1">
      <c r="A55" s="198"/>
      <c r="B55" s="434" t="s">
        <v>4378</v>
      </c>
      <c r="C55" s="701">
        <v>2</v>
      </c>
      <c r="D55" s="433">
        <f t="shared" si="0"/>
        <v>27000</v>
      </c>
      <c r="E55" s="437">
        <v>13500</v>
      </c>
      <c r="F55" s="701">
        <v>2</v>
      </c>
      <c r="G55" s="701">
        <v>2</v>
      </c>
      <c r="H55" s="437">
        <f t="shared" si="1"/>
        <v>27000</v>
      </c>
      <c r="I55" s="437">
        <v>13500</v>
      </c>
      <c r="J55" s="702">
        <v>2</v>
      </c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2" customHeight="1">
      <c r="A56" s="198"/>
      <c r="B56" s="434" t="s">
        <v>4379</v>
      </c>
      <c r="C56" s="701">
        <v>19</v>
      </c>
      <c r="D56" s="433">
        <f t="shared" si="0"/>
        <v>5863</v>
      </c>
      <c r="E56" s="437">
        <v>308.57894736842104</v>
      </c>
      <c r="F56" s="701">
        <v>11</v>
      </c>
      <c r="G56" s="701">
        <v>19</v>
      </c>
      <c r="H56" s="437">
        <f t="shared" si="1"/>
        <v>4180</v>
      </c>
      <c r="I56" s="437">
        <v>220</v>
      </c>
      <c r="J56" s="702">
        <v>11</v>
      </c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2" customHeight="1">
      <c r="A57" s="198"/>
      <c r="B57" s="434" t="s">
        <v>4380</v>
      </c>
      <c r="C57" s="701">
        <v>17</v>
      </c>
      <c r="D57" s="433">
        <f t="shared" si="0"/>
        <v>3762</v>
      </c>
      <c r="E57" s="437">
        <v>221.29411764705881</v>
      </c>
      <c r="F57" s="701">
        <v>13</v>
      </c>
      <c r="G57" s="701">
        <v>16</v>
      </c>
      <c r="H57" s="437">
        <f t="shared" si="1"/>
        <v>3168</v>
      </c>
      <c r="I57" s="437">
        <v>198</v>
      </c>
      <c r="J57" s="702">
        <v>13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2" customHeight="1">
      <c r="A58" s="198"/>
      <c r="B58" s="434" t="s">
        <v>4381</v>
      </c>
      <c r="C58" s="701">
        <v>8</v>
      </c>
      <c r="D58" s="433">
        <f t="shared" si="0"/>
        <v>3432</v>
      </c>
      <c r="E58" s="437">
        <v>429</v>
      </c>
      <c r="F58" s="701">
        <v>5</v>
      </c>
      <c r="G58" s="701">
        <v>8</v>
      </c>
      <c r="H58" s="437">
        <f t="shared" si="1"/>
        <v>3432</v>
      </c>
      <c r="I58" s="437">
        <v>429</v>
      </c>
      <c r="J58" s="702">
        <v>5</v>
      </c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2" customHeight="1">
      <c r="A59" s="198"/>
      <c r="B59" s="434" t="s">
        <v>4382</v>
      </c>
      <c r="C59" s="701">
        <v>173</v>
      </c>
      <c r="D59" s="433">
        <f t="shared" si="0"/>
        <v>77055</v>
      </c>
      <c r="E59" s="437">
        <v>445.40462427745666</v>
      </c>
      <c r="F59" s="701">
        <v>11</v>
      </c>
      <c r="G59" s="701">
        <v>173</v>
      </c>
      <c r="H59" s="437">
        <f t="shared" si="1"/>
        <v>85635</v>
      </c>
      <c r="I59" s="437">
        <v>495</v>
      </c>
      <c r="J59" s="702">
        <v>11</v>
      </c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2" customHeight="1">
      <c r="A60" s="198"/>
      <c r="B60" s="434" t="s">
        <v>4383</v>
      </c>
      <c r="C60" s="701">
        <v>21</v>
      </c>
      <c r="D60" s="433">
        <f t="shared" si="0"/>
        <v>11319</v>
      </c>
      <c r="E60" s="437">
        <v>539</v>
      </c>
      <c r="F60" s="701">
        <v>8</v>
      </c>
      <c r="G60" s="701">
        <v>21</v>
      </c>
      <c r="H60" s="437">
        <f t="shared" si="1"/>
        <v>11319</v>
      </c>
      <c r="I60" s="437">
        <v>539</v>
      </c>
      <c r="J60" s="702">
        <v>8</v>
      </c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2" customHeight="1">
      <c r="A61" s="198"/>
      <c r="B61" s="436" t="s">
        <v>4384</v>
      </c>
      <c r="C61" s="701">
        <v>6</v>
      </c>
      <c r="D61" s="433">
        <f t="shared" si="0"/>
        <v>15520</v>
      </c>
      <c r="E61" s="437">
        <v>2586.6666666666665</v>
      </c>
      <c r="F61" s="701">
        <v>5</v>
      </c>
      <c r="G61" s="701">
        <v>6</v>
      </c>
      <c r="H61" s="437">
        <f t="shared" si="1"/>
        <v>31752</v>
      </c>
      <c r="I61" s="437">
        <v>5292</v>
      </c>
      <c r="J61" s="702">
        <v>5</v>
      </c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2" customHeight="1">
      <c r="A62" s="358"/>
      <c r="B62" s="358"/>
      <c r="C62" s="345"/>
      <c r="D62" s="345"/>
      <c r="E62" s="345"/>
      <c r="F62" s="345"/>
      <c r="G62" s="345"/>
      <c r="H62" s="345"/>
      <c r="I62" s="345"/>
      <c r="J62" s="345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263" customFormat="1" ht="12" customHeight="1">
      <c r="A63" s="358"/>
      <c r="B63" s="358"/>
      <c r="C63" s="345"/>
      <c r="D63" s="345"/>
      <c r="E63" s="345"/>
      <c r="F63" s="345"/>
      <c r="G63" s="345"/>
      <c r="H63" s="345"/>
      <c r="I63" s="345"/>
      <c r="J63" s="345"/>
    </row>
    <row r="64" spans="1:256" ht="12" customHeight="1">
      <c r="A64" s="198" t="s">
        <v>3870</v>
      </c>
      <c r="B64" s="358"/>
      <c r="C64" s="345"/>
      <c r="D64" s="345"/>
      <c r="E64" s="345"/>
      <c r="F64" s="345"/>
      <c r="G64" s="345"/>
      <c r="H64" s="345"/>
      <c r="I64" s="345"/>
      <c r="J64" s="345"/>
    </row>
    <row r="65" spans="1:10" ht="12" customHeight="1">
      <c r="A65" s="358"/>
      <c r="B65" s="358"/>
      <c r="C65" s="345"/>
      <c r="D65" s="345"/>
      <c r="E65" s="345"/>
      <c r="F65" s="345"/>
      <c r="G65" s="345"/>
      <c r="H65" s="345"/>
      <c r="I65" s="345"/>
      <c r="J65" s="345"/>
    </row>
    <row r="66" spans="1:10" ht="12.75">
      <c r="A66" s="358"/>
      <c r="B66" s="359"/>
      <c r="C66" s="345"/>
      <c r="D66" s="345"/>
      <c r="E66" s="345"/>
      <c r="F66" s="345"/>
      <c r="G66" s="345"/>
      <c r="H66" s="345"/>
      <c r="I66" s="345"/>
      <c r="J66" s="345"/>
    </row>
    <row r="67" spans="1:10" ht="12" customHeight="1">
      <c r="A67" s="364" t="s">
        <v>3871</v>
      </c>
      <c r="B67" s="360"/>
      <c r="C67" s="345"/>
      <c r="D67" s="345"/>
      <c r="E67" s="345"/>
      <c r="F67" s="345"/>
      <c r="G67" s="345"/>
      <c r="H67" s="345"/>
      <c r="I67" s="345"/>
      <c r="J67" s="345"/>
    </row>
    <row r="68" spans="1:10" ht="12" customHeight="1">
      <c r="A68" s="358"/>
      <c r="B68" s="358"/>
      <c r="C68" s="345"/>
      <c r="D68" s="345"/>
      <c r="E68" s="345"/>
      <c r="F68" s="345"/>
      <c r="G68" s="345"/>
      <c r="H68" s="345"/>
      <c r="I68" s="345"/>
      <c r="J68" s="345"/>
    </row>
    <row r="69" spans="1:10" ht="12.75">
      <c r="A69" s="358"/>
      <c r="B69" s="359"/>
      <c r="C69" s="345"/>
      <c r="D69" s="345"/>
      <c r="E69" s="345"/>
      <c r="F69" s="345"/>
      <c r="G69" s="345"/>
      <c r="H69" s="345"/>
      <c r="I69" s="345"/>
      <c r="J69" s="345"/>
    </row>
    <row r="70" spans="1:10" ht="12" customHeight="1">
      <c r="A70" s="198" t="s">
        <v>3872</v>
      </c>
      <c r="B70" s="358"/>
      <c r="C70" s="345"/>
      <c r="D70" s="345"/>
      <c r="E70" s="345"/>
      <c r="F70" s="345"/>
      <c r="G70" s="345"/>
      <c r="H70" s="345"/>
      <c r="I70" s="345"/>
      <c r="J70" s="345"/>
    </row>
    <row r="71" spans="1:10" ht="12.75">
      <c r="A71" s="358"/>
      <c r="B71" s="358"/>
      <c r="C71" s="345"/>
      <c r="D71" s="345"/>
      <c r="E71" s="345"/>
      <c r="F71" s="345"/>
      <c r="G71" s="345"/>
      <c r="H71" s="345"/>
      <c r="I71" s="345"/>
      <c r="J71" s="345"/>
    </row>
    <row r="72" spans="1:10" ht="12.75">
      <c r="A72" s="358"/>
      <c r="B72" s="358"/>
      <c r="C72" s="345"/>
      <c r="D72" s="345"/>
      <c r="E72" s="345"/>
      <c r="F72" s="345"/>
      <c r="G72" s="345"/>
      <c r="H72" s="345"/>
      <c r="I72" s="345"/>
      <c r="J72" s="345"/>
    </row>
    <row r="73" spans="1:10" ht="12.75">
      <c r="A73" s="120" t="s">
        <v>3008</v>
      </c>
      <c r="B73" s="120"/>
      <c r="C73" s="120"/>
      <c r="D73" s="703">
        <f>SUM(D9:D72)</f>
        <v>18679701</v>
      </c>
      <c r="E73" s="120"/>
      <c r="F73" s="120"/>
      <c r="G73" s="362"/>
      <c r="H73" s="703">
        <f>SUM(H9:H72)</f>
        <v>21009514.029999997</v>
      </c>
      <c r="I73" s="362"/>
      <c r="J73" s="362"/>
    </row>
  </sheetData>
  <sheetProtection selectLockedCells="1" selectUnlockedCells="1"/>
  <mergeCells count="4">
    <mergeCell ref="A6:A7"/>
    <mergeCell ref="B6:B7"/>
    <mergeCell ref="C6:F6"/>
    <mergeCell ref="G6:J6"/>
  </mergeCells>
  <phoneticPr fontId="51" type="noConversion"/>
  <pageMargins left="0.2361111111111111" right="0.2361111111111111" top="0.35416666666666669" bottom="0.35416666666666669" header="0.51180555555555551" footer="0.51180555555555551"/>
  <pageSetup paperSize="9" scale="77" firstPageNumber="0" orientation="portrait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15"/>
  <sheetViews>
    <sheetView view="pageBreakPreview" zoomScaleNormal="100" zoomScaleSheetLayoutView="100" workbookViewId="0">
      <selection activeCell="C11" sqref="C11"/>
    </sheetView>
  </sheetViews>
  <sheetFormatPr defaultColWidth="7.85546875" defaultRowHeight="11.25"/>
  <cols>
    <col min="1" max="1" width="4.5703125" style="356" customWidth="1"/>
    <col min="2" max="2" width="34.5703125" style="356" customWidth="1"/>
    <col min="3" max="3" width="14.5703125" style="356" customWidth="1"/>
    <col min="4" max="4" width="13.42578125" style="356" customWidth="1"/>
    <col min="5" max="6" width="7.85546875" style="356"/>
    <col min="7" max="7" width="6.28515625" style="356" customWidth="1"/>
    <col min="8" max="16384" width="7.85546875" style="356"/>
  </cols>
  <sheetData>
    <row r="1" spans="1:256" s="263" customFormat="1" ht="15.75">
      <c r="A1" s="33"/>
      <c r="B1" s="34" t="s">
        <v>2698</v>
      </c>
      <c r="C1" s="35" t="str">
        <f>[16]Kadar.ode.!C1</f>
        <v>Унети назив здравствене установе</v>
      </c>
      <c r="D1" s="36"/>
      <c r="E1" s="36"/>
      <c r="F1" s="36"/>
      <c r="G1" s="37"/>
    </row>
    <row r="2" spans="1:256" s="263" customFormat="1" ht="15.75">
      <c r="A2" s="33"/>
      <c r="B2" s="34" t="s">
        <v>2700</v>
      </c>
      <c r="C2" s="35" t="str">
        <f>[16]Kadar.ode.!C2</f>
        <v>Унети матични број здравствене установе</v>
      </c>
      <c r="D2" s="36"/>
      <c r="E2" s="36"/>
      <c r="F2" s="36"/>
      <c r="G2" s="37"/>
    </row>
    <row r="3" spans="1:256" s="263" customFormat="1" ht="15.75">
      <c r="A3" s="33"/>
      <c r="B3" s="34"/>
      <c r="C3" s="35"/>
      <c r="D3" s="36"/>
      <c r="E3" s="36"/>
      <c r="F3" s="36"/>
      <c r="G3" s="37"/>
    </row>
    <row r="4" spans="1:256" ht="14.25">
      <c r="A4" s="33"/>
      <c r="B4" s="34" t="s">
        <v>2704</v>
      </c>
      <c r="C4" s="3" t="s">
        <v>2696</v>
      </c>
      <c r="D4" s="4"/>
      <c r="E4" s="4"/>
      <c r="F4" s="4"/>
      <c r="G4" s="4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14"/>
      <c r="B5" s="365"/>
      <c r="C5" s="189"/>
      <c r="D5" s="366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2.75" customHeight="1">
      <c r="A6" s="770" t="s">
        <v>120</v>
      </c>
      <c r="B6" s="740" t="s">
        <v>3873</v>
      </c>
      <c r="C6" s="740" t="s">
        <v>1217</v>
      </c>
      <c r="D6" s="740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2.75">
      <c r="A7" s="770"/>
      <c r="B7" s="740"/>
      <c r="C7" s="119" t="s">
        <v>3037</v>
      </c>
      <c r="D7" s="119" t="s">
        <v>3038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2.75">
      <c r="A8" s="367" t="s">
        <v>3874</v>
      </c>
      <c r="B8" s="368" t="s">
        <v>3875</v>
      </c>
      <c r="C8" s="657">
        <v>6947106</v>
      </c>
      <c r="D8" s="657">
        <v>7200000</v>
      </c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2.75">
      <c r="A9" s="369" t="s">
        <v>3876</v>
      </c>
      <c r="B9" s="368" t="s">
        <v>3877</v>
      </c>
      <c r="C9" s="657">
        <v>959052</v>
      </c>
      <c r="D9" s="657">
        <v>960000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2.5">
      <c r="A10" s="367" t="s">
        <v>3878</v>
      </c>
      <c r="B10" s="368" t="s">
        <v>3879</v>
      </c>
      <c r="C10" s="657">
        <v>79843093.040000007</v>
      </c>
      <c r="D10" s="657">
        <v>78000000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.75">
      <c r="A11" s="367" t="s">
        <v>3880</v>
      </c>
      <c r="B11" s="370" t="s">
        <v>3881</v>
      </c>
      <c r="C11" s="657"/>
      <c r="D11" s="657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63" customFormat="1" ht="15.75">
      <c r="A12" s="367" t="s">
        <v>3882</v>
      </c>
      <c r="B12" s="368" t="s">
        <v>3883</v>
      </c>
      <c r="C12" s="657"/>
      <c r="D12" s="657"/>
    </row>
    <row r="13" spans="1:256" ht="22.5">
      <c r="A13" s="371" t="s">
        <v>3884</v>
      </c>
      <c r="B13" s="368" t="s">
        <v>3885</v>
      </c>
      <c r="C13" s="658">
        <v>26757685.93</v>
      </c>
      <c r="D13" s="658">
        <v>30967000</v>
      </c>
    </row>
    <row r="14" spans="1:256" ht="22.5">
      <c r="A14" s="367" t="s">
        <v>3886</v>
      </c>
      <c r="B14" s="368" t="s">
        <v>3887</v>
      </c>
      <c r="C14" s="657">
        <v>3340268.75</v>
      </c>
      <c r="D14" s="657">
        <v>4700000</v>
      </c>
    </row>
    <row r="15" spans="1:256" ht="22.5">
      <c r="A15" s="704" t="s">
        <v>3888</v>
      </c>
      <c r="B15" s="705" t="s">
        <v>3889</v>
      </c>
      <c r="C15" s="706">
        <f>SUM(C8:C14)</f>
        <v>117847205.72</v>
      </c>
      <c r="D15" s="706">
        <f>SUM(D8:D14)</f>
        <v>121827000</v>
      </c>
    </row>
  </sheetData>
  <sheetProtection selectLockedCells="1" selectUnlockedCells="1"/>
  <mergeCells count="3">
    <mergeCell ref="A6:A7"/>
    <mergeCell ref="B6:B7"/>
    <mergeCell ref="C6:D6"/>
  </mergeCells>
  <phoneticPr fontId="51" type="noConversion"/>
  <pageMargins left="0.25" right="0.25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36"/>
  <sheetViews>
    <sheetView view="pageBreakPreview" zoomScaleSheetLayoutView="100" workbookViewId="0">
      <selection activeCell="B28" sqref="B28"/>
    </sheetView>
  </sheetViews>
  <sheetFormatPr defaultColWidth="7.85546875" defaultRowHeight="12.75"/>
  <cols>
    <col min="1" max="1" width="7.5703125" style="372" customWidth="1"/>
    <col min="2" max="2" width="45.85546875" style="372" customWidth="1"/>
    <col min="3" max="3" width="9.28515625" style="373" customWidth="1"/>
    <col min="4" max="4" width="9.85546875" style="373" customWidth="1"/>
    <col min="5" max="6" width="10" style="373" customWidth="1"/>
    <col min="7" max="7" width="8.140625" style="373" customWidth="1"/>
    <col min="8" max="8" width="8.140625" style="374" customWidth="1"/>
    <col min="9" max="9" width="10.7109375" style="374" customWidth="1"/>
    <col min="10" max="16384" width="7.85546875" style="374"/>
  </cols>
  <sheetData>
    <row r="1" spans="1:256" ht="15.75">
      <c r="A1" s="33"/>
      <c r="B1" s="34" t="s">
        <v>2698</v>
      </c>
      <c r="C1" s="35" t="str">
        <f>[2]Kadar.ode.!C1</f>
        <v>Унети назив здравствене установе</v>
      </c>
      <c r="D1" s="36"/>
      <c r="E1" s="36"/>
      <c r="F1" s="37"/>
      <c r="G1" s="263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 s="33"/>
      <c r="B2" s="34" t="s">
        <v>2700</v>
      </c>
      <c r="C2" s="35" t="str">
        <f>[2]Kadar.ode.!C2</f>
        <v>Унети матични број здравствене установе</v>
      </c>
      <c r="D2" s="36"/>
      <c r="E2" s="36"/>
      <c r="F2" s="37"/>
      <c r="G2" s="263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5.75">
      <c r="A3" s="33"/>
      <c r="B3" s="34"/>
      <c r="C3" s="35"/>
      <c r="D3" s="36"/>
      <c r="E3" s="36"/>
      <c r="F3" s="37"/>
      <c r="G3" s="26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>
      <c r="A4" s="33"/>
      <c r="B4" s="34" t="s">
        <v>2704</v>
      </c>
      <c r="C4" s="3" t="s">
        <v>2697</v>
      </c>
      <c r="D4" s="4"/>
      <c r="E4" s="4"/>
      <c r="F4" s="42"/>
      <c r="G4" s="266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5.75">
      <c r="A5" s="263"/>
      <c r="B5" s="375"/>
      <c r="C5" s="375"/>
      <c r="D5" s="375"/>
      <c r="E5"/>
      <c r="F5" s="376"/>
      <c r="G5" s="376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40" customFormat="1" ht="105.75" customHeight="1">
      <c r="A6" s="118" t="s">
        <v>3065</v>
      </c>
      <c r="B6" s="118" t="s">
        <v>3890</v>
      </c>
      <c r="C6" s="150" t="s">
        <v>3891</v>
      </c>
      <c r="D6" s="150" t="s">
        <v>3892</v>
      </c>
      <c r="E6" s="150" t="s">
        <v>3893</v>
      </c>
      <c r="F6" s="150" t="s">
        <v>3894</v>
      </c>
      <c r="G6" s="150" t="s">
        <v>3895</v>
      </c>
      <c r="H6" s="150" t="s">
        <v>3896</v>
      </c>
      <c r="I6" s="150" t="s">
        <v>3897</v>
      </c>
    </row>
    <row r="7" spans="1:256">
      <c r="A7" s="121" t="s">
        <v>3898</v>
      </c>
      <c r="B7" s="121"/>
      <c r="C7" s="377"/>
      <c r="D7" s="377"/>
      <c r="E7" s="377"/>
      <c r="F7" s="378"/>
      <c r="G7" s="378"/>
      <c r="H7" s="378"/>
      <c r="I7" s="379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A8" s="378"/>
      <c r="B8" s="118"/>
      <c r="C8" s="377"/>
      <c r="D8" s="377"/>
      <c r="E8" s="377"/>
      <c r="F8" s="378"/>
      <c r="G8" s="378"/>
      <c r="H8" s="378"/>
      <c r="I8" s="379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121" t="s">
        <v>3899</v>
      </c>
      <c r="B9" s="121"/>
      <c r="C9" s="377"/>
      <c r="D9" s="377"/>
      <c r="E9" s="377"/>
      <c r="F9" s="378"/>
      <c r="G9" s="378"/>
      <c r="H9" s="378"/>
      <c r="I9" s="37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 s="378"/>
      <c r="B10" s="118"/>
      <c r="C10" s="377"/>
      <c r="D10" s="377"/>
      <c r="E10" s="377"/>
      <c r="F10" s="378"/>
      <c r="G10" s="378"/>
      <c r="H10" s="378"/>
      <c r="I10" s="379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>
      <c r="A11" s="121" t="s">
        <v>3900</v>
      </c>
      <c r="B11" s="121"/>
      <c r="C11" s="377"/>
      <c r="D11" s="377"/>
      <c r="E11" s="377"/>
      <c r="F11" s="378"/>
      <c r="G11" s="378"/>
      <c r="H11" s="378"/>
      <c r="I11" s="379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>
      <c r="A12" s="378"/>
      <c r="B12" s="118"/>
      <c r="C12" s="377"/>
      <c r="D12" s="377"/>
      <c r="E12" s="377"/>
      <c r="F12" s="378"/>
      <c r="G12" s="378"/>
      <c r="H12" s="378"/>
      <c r="I12" s="379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 s="378"/>
      <c r="B13" s="118"/>
      <c r="C13" s="377"/>
      <c r="D13" s="377"/>
      <c r="E13" s="377"/>
      <c r="F13" s="378"/>
      <c r="G13" s="378"/>
      <c r="H13" s="378"/>
      <c r="I13" s="379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 s="121" t="s">
        <v>3901</v>
      </c>
      <c r="B14" s="121"/>
      <c r="C14" s="377"/>
      <c r="D14" s="377"/>
      <c r="E14" s="377"/>
      <c r="F14" s="378"/>
      <c r="G14" s="378"/>
      <c r="H14" s="378"/>
      <c r="I14" s="379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 s="380" t="s">
        <v>3902</v>
      </c>
      <c r="B15" s="118"/>
      <c r="C15" s="377"/>
      <c r="D15" s="377"/>
      <c r="E15" s="377"/>
      <c r="F15" s="378"/>
      <c r="G15" s="378"/>
      <c r="H15" s="378"/>
      <c r="I15" s="379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>
      <c r="A16" s="380"/>
      <c r="B16" s="118"/>
      <c r="C16" s="377"/>
      <c r="D16" s="377"/>
      <c r="E16" s="377"/>
      <c r="F16" s="378"/>
      <c r="G16" s="378"/>
      <c r="H16" s="378"/>
      <c r="I16" s="37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>
      <c r="A17" s="380"/>
      <c r="B17" s="118"/>
      <c r="C17" s="377"/>
      <c r="D17" s="377"/>
      <c r="E17" s="377"/>
      <c r="F17" s="378"/>
      <c r="G17" s="378"/>
      <c r="H17" s="378"/>
      <c r="I17" s="37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380" t="s">
        <v>3903</v>
      </c>
      <c r="B18" s="118"/>
      <c r="C18" s="377"/>
      <c r="D18" s="377"/>
      <c r="E18" s="377"/>
      <c r="F18" s="378"/>
      <c r="G18" s="378"/>
      <c r="H18" s="378"/>
      <c r="I18" s="37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380"/>
      <c r="B19" s="118"/>
      <c r="C19" s="377"/>
      <c r="D19" s="377"/>
      <c r="E19" s="377"/>
      <c r="F19" s="378"/>
      <c r="G19" s="378"/>
      <c r="H19" s="378"/>
      <c r="I19" s="37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>
      <c r="A20" s="380"/>
      <c r="B20" s="118"/>
      <c r="C20" s="377"/>
      <c r="D20" s="377"/>
      <c r="E20" s="377"/>
      <c r="F20" s="378"/>
      <c r="G20" s="378"/>
      <c r="H20" s="378"/>
      <c r="I20" s="37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>
      <c r="A21" s="121" t="s">
        <v>3904</v>
      </c>
      <c r="B21" s="121"/>
      <c r="C21" s="377"/>
      <c r="D21" s="377"/>
      <c r="E21" s="377"/>
      <c r="F21" s="378"/>
      <c r="G21" s="378"/>
      <c r="H21" s="378"/>
      <c r="I21" s="379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>
      <c r="A22" s="378"/>
      <c r="B22" s="118"/>
      <c r="C22" s="377"/>
      <c r="D22" s="377"/>
      <c r="E22" s="377"/>
      <c r="F22" s="378"/>
      <c r="G22" s="378"/>
      <c r="H22" s="378"/>
      <c r="I22" s="379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>
      <c r="A23" s="378"/>
      <c r="B23" s="118"/>
      <c r="C23" s="377"/>
      <c r="D23" s="377"/>
      <c r="E23" s="377"/>
      <c r="F23" s="378"/>
      <c r="G23" s="378"/>
      <c r="H23" s="378"/>
      <c r="I23" s="379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>
      <c r="A24" s="121" t="s">
        <v>3905</v>
      </c>
      <c r="B24" s="121"/>
      <c r="C24" s="377"/>
      <c r="D24" s="377"/>
      <c r="E24" s="377"/>
      <c r="F24" s="378"/>
      <c r="G24" s="378"/>
      <c r="H24" s="378"/>
      <c r="I24" s="379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>
      <c r="A25" s="378"/>
      <c r="B25" s="118"/>
      <c r="C25" s="377"/>
      <c r="D25" s="377"/>
      <c r="E25" s="377"/>
      <c r="F25" s="378"/>
      <c r="G25" s="378"/>
      <c r="H25" s="378"/>
      <c r="I25" s="379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>
      <c r="A26" s="378"/>
      <c r="B26" s="118"/>
      <c r="C26" s="377"/>
      <c r="D26" s="377"/>
      <c r="E26" s="377"/>
      <c r="F26" s="378"/>
      <c r="G26" s="378"/>
      <c r="H26" s="378"/>
      <c r="I26" s="379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>
      <c r="A27" s="121" t="s">
        <v>3906</v>
      </c>
      <c r="B27" s="121"/>
      <c r="C27" s="377"/>
      <c r="D27" s="377"/>
      <c r="E27" s="377"/>
      <c r="F27" s="378"/>
      <c r="G27" s="378"/>
      <c r="H27" s="378"/>
      <c r="I27" s="379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>
      <c r="A28" s="378"/>
      <c r="B28" s="118"/>
      <c r="C28" s="377"/>
      <c r="D28" s="377"/>
      <c r="E28" s="377"/>
      <c r="F28" s="378"/>
      <c r="G28" s="378"/>
      <c r="H28" s="378"/>
      <c r="I28" s="379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>
      <c r="A29" s="378"/>
      <c r="B29" s="118"/>
      <c r="C29" s="377"/>
      <c r="D29" s="377"/>
      <c r="E29" s="377"/>
      <c r="F29" s="378"/>
      <c r="G29" s="378"/>
      <c r="H29" s="378"/>
      <c r="I29" s="37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83" customFormat="1">
      <c r="A30" s="121" t="s">
        <v>3907</v>
      </c>
      <c r="B30" s="121"/>
      <c r="C30" s="377"/>
      <c r="D30" s="377"/>
      <c r="E30" s="377"/>
      <c r="F30" s="381"/>
      <c r="G30" s="381"/>
      <c r="H30" s="381"/>
      <c r="I30" s="382"/>
    </row>
    <row r="31" spans="1:256">
      <c r="A31" s="378"/>
      <c r="B31" s="118"/>
      <c r="C31" s="377"/>
      <c r="D31" s="377"/>
      <c r="E31" s="377"/>
      <c r="F31" s="378"/>
      <c r="G31" s="378"/>
      <c r="H31" s="378"/>
      <c r="I31" s="379"/>
    </row>
    <row r="32" spans="1:256">
      <c r="A32" s="378"/>
      <c r="B32" s="118"/>
      <c r="C32" s="377"/>
      <c r="D32" s="377"/>
      <c r="E32" s="377"/>
      <c r="F32" s="378"/>
      <c r="G32" s="378"/>
      <c r="H32" s="378"/>
      <c r="I32" s="379"/>
    </row>
    <row r="33" spans="1:9" s="426" customFormat="1">
      <c r="A33" s="427" t="s">
        <v>1145</v>
      </c>
      <c r="B33" s="428"/>
      <c r="C33" s="429">
        <v>88</v>
      </c>
      <c r="D33" s="429">
        <v>117</v>
      </c>
      <c r="E33" s="429">
        <v>139</v>
      </c>
      <c r="F33" s="430">
        <v>164</v>
      </c>
      <c r="G33" s="430">
        <v>151.44</v>
      </c>
      <c r="H33" s="431">
        <v>140</v>
      </c>
      <c r="I33" s="432">
        <v>117</v>
      </c>
    </row>
    <row r="34" spans="1:9">
      <c r="A34" s="378"/>
      <c r="B34" s="118"/>
      <c r="C34" s="377"/>
      <c r="D34" s="377"/>
      <c r="E34" s="377"/>
      <c r="F34" s="378"/>
      <c r="G34" s="378"/>
      <c r="H34" s="378"/>
      <c r="I34" s="379"/>
    </row>
    <row r="35" spans="1:9">
      <c r="A35" s="378"/>
      <c r="B35" s="118"/>
      <c r="C35" s="377"/>
      <c r="D35" s="377"/>
      <c r="E35" s="377"/>
      <c r="F35" s="378"/>
      <c r="G35" s="378"/>
      <c r="H35" s="378"/>
      <c r="I35" s="379"/>
    </row>
    <row r="36" spans="1:9">
      <c r="A36" s="775" t="s">
        <v>3008</v>
      </c>
      <c r="B36" s="775"/>
      <c r="C36" s="384"/>
      <c r="D36" s="384"/>
      <c r="E36" s="384"/>
      <c r="F36" s="378"/>
      <c r="G36" s="378"/>
      <c r="H36" s="378"/>
      <c r="I36" s="379"/>
    </row>
  </sheetData>
  <sheetProtection selectLockedCells="1" selectUnlockedCells="1"/>
  <mergeCells count="1">
    <mergeCell ref="A36:B36"/>
  </mergeCells>
  <phoneticPr fontId="51" type="noConversion"/>
  <pageMargins left="0.2361111111111111" right="0.2361111111111111" top="0.35416666666666669" bottom="0.35486111111111107" header="0.51180555555555551" footer="0.31527777777777777"/>
  <pageSetup paperSize="9" scale="74" firstPageNumber="0" orientation="landscape" horizontalDpi="300" verticalDpi="300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21"/>
  <sheetViews>
    <sheetView view="pageBreakPreview" zoomScale="140" zoomScaleNormal="140" zoomScaleSheetLayoutView="140" workbookViewId="0">
      <selection activeCell="A20" sqref="A20"/>
    </sheetView>
  </sheetViews>
  <sheetFormatPr defaultColWidth="7.85546875" defaultRowHeight="12.75"/>
  <cols>
    <col min="1" max="1" width="19.85546875" style="6" customWidth="1"/>
    <col min="2" max="2" width="7.85546875" style="6" customWidth="1"/>
    <col min="3" max="3" width="5.5703125" style="6" customWidth="1"/>
    <col min="4" max="4" width="8.140625" style="6" customWidth="1"/>
    <col min="5" max="5" width="5" style="6" customWidth="1"/>
    <col min="6" max="7" width="5.42578125" style="6" customWidth="1"/>
    <col min="8" max="8" width="5.140625" style="6" customWidth="1"/>
    <col min="9" max="9" width="5" style="6" customWidth="1"/>
    <col min="10" max="10" width="5.140625" style="6" customWidth="1"/>
    <col min="11" max="11" width="5.85546875" style="6" customWidth="1"/>
    <col min="12" max="12" width="5.5703125" style="6" customWidth="1"/>
    <col min="13" max="13" width="5" style="6" customWidth="1"/>
    <col min="14" max="14" width="5.42578125" style="6" customWidth="1"/>
    <col min="15" max="15" width="5.85546875" style="6" customWidth="1"/>
    <col min="16" max="16" width="4.85546875" style="6" customWidth="1"/>
    <col min="17" max="18" width="5.85546875" style="6" customWidth="1"/>
    <col min="19" max="16384" width="7.85546875" style="6"/>
  </cols>
  <sheetData>
    <row r="1" spans="1:256" s="40" customFormat="1" ht="15.75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7"/>
      <c r="O1" s="38"/>
      <c r="P1" s="38"/>
      <c r="Q1" s="38"/>
      <c r="R1" s="39"/>
      <c r="S1" s="38"/>
      <c r="T1" s="39"/>
      <c r="W1" s="41"/>
    </row>
    <row r="2" spans="1:256" s="40" customFormat="1" ht="15.75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7"/>
      <c r="O2" s="38"/>
      <c r="P2" s="38"/>
      <c r="Q2" s="38"/>
      <c r="R2" s="39"/>
      <c r="S2" s="38"/>
      <c r="T2" s="39"/>
      <c r="W2" s="41"/>
    </row>
    <row r="3" spans="1:256" s="40" customFormat="1" ht="15.75">
      <c r="A3" s="33"/>
      <c r="B3" s="34" t="s">
        <v>2702</v>
      </c>
      <c r="C3" s="35" t="str">
        <f>Kadar.ode.!C3</f>
        <v>01.01.2018.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7"/>
      <c r="O3" s="38"/>
      <c r="P3" s="38"/>
      <c r="Q3" s="38"/>
      <c r="R3" s="39"/>
      <c r="S3" s="38"/>
      <c r="T3" s="39"/>
      <c r="W3" s="41"/>
    </row>
    <row r="4" spans="1:256" ht="15.75">
      <c r="A4" s="33"/>
      <c r="B4" s="34" t="s">
        <v>2704</v>
      </c>
      <c r="C4" s="3" t="s">
        <v>3465</v>
      </c>
      <c r="D4" s="4"/>
      <c r="E4" s="4"/>
      <c r="F4" s="4"/>
      <c r="G4" s="4"/>
      <c r="H4" s="4"/>
      <c r="I4" s="4"/>
      <c r="J4" s="4"/>
      <c r="K4" s="4"/>
      <c r="L4" s="4"/>
      <c r="M4" s="4"/>
      <c r="N4" s="42"/>
      <c r="O4" s="38"/>
      <c r="P4" s="38"/>
      <c r="Q4" s="38"/>
      <c r="R4" s="39"/>
      <c r="S4" s="38"/>
      <c r="T4" s="39"/>
      <c r="U4"/>
      <c r="V4"/>
      <c r="W4" s="41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0.5" customHeight="1">
      <c r="A5" s="14"/>
      <c r="B5"/>
      <c r="C5" s="43"/>
      <c r="D5"/>
      <c r="E5"/>
      <c r="F5" s="16"/>
      <c r="G5" s="16"/>
      <c r="H5" s="16"/>
      <c r="I5" s="16"/>
      <c r="J5" s="16"/>
      <c r="K5" s="16"/>
      <c r="L5" s="16"/>
      <c r="M5" s="16"/>
      <c r="N5"/>
      <c r="O5" s="38"/>
      <c r="P5" s="38"/>
      <c r="Q5" s="38"/>
      <c r="R5" s="39"/>
      <c r="S5" s="38"/>
      <c r="T5" s="39"/>
      <c r="U5"/>
      <c r="V5"/>
      <c r="W5" s="41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55.5" customHeight="1">
      <c r="A6" s="729" t="s">
        <v>2734</v>
      </c>
      <c r="B6" s="728" t="s">
        <v>2735</v>
      </c>
      <c r="C6" s="728" t="s">
        <v>2736</v>
      </c>
      <c r="D6" s="728" t="s">
        <v>2737</v>
      </c>
      <c r="E6" s="728" t="s">
        <v>2707</v>
      </c>
      <c r="F6" s="728"/>
      <c r="G6" s="728"/>
      <c r="H6" s="728"/>
      <c r="I6" s="728"/>
      <c r="J6" s="728"/>
      <c r="K6" s="728"/>
      <c r="L6" s="728"/>
      <c r="M6" s="728"/>
      <c r="N6" s="728"/>
      <c r="O6" s="728"/>
      <c r="P6" s="728" t="s">
        <v>2708</v>
      </c>
      <c r="Q6" s="728"/>
      <c r="R6" s="728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46" customFormat="1" ht="88.5" customHeight="1">
      <c r="A7" s="729"/>
      <c r="B7" s="728"/>
      <c r="C7" s="728"/>
      <c r="D7" s="728"/>
      <c r="E7" s="44" t="s">
        <v>2738</v>
      </c>
      <c r="F7" s="45" t="s">
        <v>2714</v>
      </c>
      <c r="G7" s="45" t="s">
        <v>2715</v>
      </c>
      <c r="H7" s="44" t="s">
        <v>2739</v>
      </c>
      <c r="I7" s="44" t="s">
        <v>2740</v>
      </c>
      <c r="J7" s="44" t="s">
        <v>2741</v>
      </c>
      <c r="K7" s="44" t="s">
        <v>2742</v>
      </c>
      <c r="L7" s="44" t="s">
        <v>2743</v>
      </c>
      <c r="M7" s="44" t="s">
        <v>2721</v>
      </c>
      <c r="N7" s="44" t="s">
        <v>2744</v>
      </c>
      <c r="O7" s="44" t="s">
        <v>2745</v>
      </c>
      <c r="P7" s="44" t="s">
        <v>2746</v>
      </c>
      <c r="Q7" s="44" t="s">
        <v>2747</v>
      </c>
      <c r="R7" s="44" t="s">
        <v>2748</v>
      </c>
    </row>
    <row r="8" spans="1:256" ht="12" customHeight="1">
      <c r="A8" s="47" t="s">
        <v>2692</v>
      </c>
      <c r="B8" s="47"/>
      <c r="C8" s="47"/>
      <c r="D8" s="47"/>
      <c r="E8" s="48"/>
      <c r="F8" s="48"/>
      <c r="G8" s="48"/>
      <c r="H8" s="23"/>
      <c r="I8" s="49">
        <f t="shared" ref="I8:I17" si="0">E8-H8</f>
        <v>0</v>
      </c>
      <c r="J8" s="48"/>
      <c r="K8" s="23"/>
      <c r="L8" s="49">
        <f t="shared" ref="L8:L17" si="1">J8-K8</f>
        <v>0</v>
      </c>
      <c r="M8" s="21"/>
      <c r="N8" s="23"/>
      <c r="O8" s="49">
        <f t="shared" ref="O8:O17" si="2">M8-N8</f>
        <v>0</v>
      </c>
      <c r="P8" s="50"/>
      <c r="Q8" s="50"/>
      <c r="R8" s="50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3.25" customHeight="1">
      <c r="A9" s="393" t="s">
        <v>1943</v>
      </c>
      <c r="B9" s="47"/>
      <c r="C9" s="47"/>
      <c r="D9" s="47"/>
      <c r="E9" s="388">
        <v>1</v>
      </c>
      <c r="F9" s="395"/>
      <c r="G9" s="395">
        <v>1</v>
      </c>
      <c r="H9" s="396">
        <v>2</v>
      </c>
      <c r="I9" s="49">
        <f t="shared" si="0"/>
        <v>-1</v>
      </c>
      <c r="J9" s="395">
        <v>6</v>
      </c>
      <c r="K9" s="396">
        <v>4</v>
      </c>
      <c r="L9" s="49">
        <f t="shared" si="1"/>
        <v>2</v>
      </c>
      <c r="M9" s="21"/>
      <c r="N9" s="23"/>
      <c r="O9" s="49">
        <f t="shared" si="2"/>
        <v>0</v>
      </c>
      <c r="P9" s="50"/>
      <c r="Q9" s="50"/>
      <c r="R9" s="50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3.25" customHeight="1">
      <c r="A10" s="394" t="s">
        <v>1944</v>
      </c>
      <c r="B10" s="47"/>
      <c r="C10" s="47"/>
      <c r="D10" s="47"/>
      <c r="E10" s="388">
        <v>2</v>
      </c>
      <c r="F10" s="395"/>
      <c r="G10" s="395">
        <v>2</v>
      </c>
      <c r="H10" s="396">
        <v>3</v>
      </c>
      <c r="I10" s="49">
        <f t="shared" si="0"/>
        <v>-1</v>
      </c>
      <c r="J10" s="395">
        <v>3</v>
      </c>
      <c r="K10" s="396">
        <v>3</v>
      </c>
      <c r="L10" s="49">
        <f t="shared" si="1"/>
        <v>0</v>
      </c>
      <c r="M10" s="388">
        <v>3</v>
      </c>
      <c r="N10" s="396">
        <v>3</v>
      </c>
      <c r="O10" s="49">
        <f t="shared" si="2"/>
        <v>0</v>
      </c>
      <c r="P10" s="50"/>
      <c r="Q10" s="50"/>
      <c r="R10" s="5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2" customHeight="1">
      <c r="A11" s="47"/>
      <c r="B11" s="47"/>
      <c r="C11" s="47"/>
      <c r="D11" s="47"/>
      <c r="E11" s="47"/>
      <c r="F11" s="51"/>
      <c r="G11" s="51"/>
      <c r="H11" s="23"/>
      <c r="I11" s="49">
        <f t="shared" si="0"/>
        <v>0</v>
      </c>
      <c r="J11" s="47"/>
      <c r="K11" s="23"/>
      <c r="L11" s="49">
        <f t="shared" si="1"/>
        <v>0</v>
      </c>
      <c r="M11" s="47"/>
      <c r="N11" s="23"/>
      <c r="O11" s="49">
        <f t="shared" si="2"/>
        <v>0</v>
      </c>
      <c r="P11" s="50"/>
      <c r="Q11" s="50"/>
      <c r="R11" s="50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2" customHeight="1">
      <c r="A12" s="47"/>
      <c r="B12" s="47"/>
      <c r="C12" s="47"/>
      <c r="D12" s="47"/>
      <c r="E12" s="47"/>
      <c r="F12" s="51"/>
      <c r="G12" s="51"/>
      <c r="H12" s="23"/>
      <c r="I12" s="49">
        <f t="shared" si="0"/>
        <v>0</v>
      </c>
      <c r="J12" s="47"/>
      <c r="K12" s="23"/>
      <c r="L12" s="49">
        <f t="shared" si="1"/>
        <v>0</v>
      </c>
      <c r="M12" s="47"/>
      <c r="N12" s="23"/>
      <c r="O12" s="49">
        <f t="shared" si="2"/>
        <v>0</v>
      </c>
      <c r="P12" s="50"/>
      <c r="Q12" s="50"/>
      <c r="R12" s="50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2" customHeight="1">
      <c r="A13" s="47"/>
      <c r="B13" s="47"/>
      <c r="C13" s="47"/>
      <c r="D13" s="47"/>
      <c r="E13" s="47"/>
      <c r="F13" s="51"/>
      <c r="G13" s="51"/>
      <c r="H13" s="23"/>
      <c r="I13" s="49">
        <f t="shared" si="0"/>
        <v>0</v>
      </c>
      <c r="J13" s="47"/>
      <c r="K13" s="23"/>
      <c r="L13" s="49">
        <f t="shared" si="1"/>
        <v>0</v>
      </c>
      <c r="M13" s="47"/>
      <c r="N13" s="23"/>
      <c r="O13" s="49">
        <f t="shared" si="2"/>
        <v>0</v>
      </c>
      <c r="P13" s="50"/>
      <c r="Q13" s="50"/>
      <c r="R13" s="50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2" customHeight="1">
      <c r="A14" s="47"/>
      <c r="B14" s="47"/>
      <c r="C14" s="47"/>
      <c r="D14" s="47"/>
      <c r="E14" s="47"/>
      <c r="F14" s="51"/>
      <c r="G14" s="51"/>
      <c r="H14" s="23"/>
      <c r="I14" s="49">
        <f t="shared" si="0"/>
        <v>0</v>
      </c>
      <c r="J14" s="47"/>
      <c r="K14" s="23"/>
      <c r="L14" s="49">
        <f t="shared" si="1"/>
        <v>0</v>
      </c>
      <c r="M14" s="47"/>
      <c r="N14" s="23"/>
      <c r="O14" s="49">
        <f t="shared" si="2"/>
        <v>0</v>
      </c>
      <c r="P14" s="50"/>
      <c r="Q14" s="50"/>
      <c r="R14" s="50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2" customHeight="1">
      <c r="A15" s="47"/>
      <c r="B15" s="47"/>
      <c r="C15" s="47"/>
      <c r="D15" s="47"/>
      <c r="E15" s="47"/>
      <c r="F15" s="51"/>
      <c r="G15" s="51"/>
      <c r="H15" s="23"/>
      <c r="I15" s="49">
        <f t="shared" si="0"/>
        <v>0</v>
      </c>
      <c r="J15" s="47"/>
      <c r="K15" s="23"/>
      <c r="L15" s="49">
        <f t="shared" si="1"/>
        <v>0</v>
      </c>
      <c r="M15" s="47"/>
      <c r="N15" s="23"/>
      <c r="O15" s="49">
        <f t="shared" si="2"/>
        <v>0</v>
      </c>
      <c r="P15" s="50"/>
      <c r="Q15" s="50"/>
      <c r="R15" s="50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" customHeight="1">
      <c r="A16" s="47"/>
      <c r="B16" s="47"/>
      <c r="C16" s="47"/>
      <c r="D16" s="47"/>
      <c r="E16" s="47"/>
      <c r="F16" s="51"/>
      <c r="G16" s="51"/>
      <c r="H16" s="23"/>
      <c r="I16" s="49">
        <f t="shared" si="0"/>
        <v>0</v>
      </c>
      <c r="J16" s="47"/>
      <c r="K16" s="23"/>
      <c r="L16" s="49">
        <f t="shared" si="1"/>
        <v>0</v>
      </c>
      <c r="M16" s="47"/>
      <c r="N16" s="23"/>
      <c r="O16" s="49">
        <f t="shared" si="2"/>
        <v>0</v>
      </c>
      <c r="P16" s="50"/>
      <c r="Q16" s="50"/>
      <c r="R16" s="50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" customHeight="1">
      <c r="A17" s="47"/>
      <c r="B17" s="47"/>
      <c r="C17" s="47"/>
      <c r="D17" s="47"/>
      <c r="E17" s="47"/>
      <c r="F17" s="51"/>
      <c r="G17" s="51"/>
      <c r="H17" s="23"/>
      <c r="I17" s="49">
        <f t="shared" si="0"/>
        <v>0</v>
      </c>
      <c r="J17" s="47"/>
      <c r="K17" s="23"/>
      <c r="L17" s="49">
        <f t="shared" si="1"/>
        <v>0</v>
      </c>
      <c r="M17" s="47"/>
      <c r="N17" s="23"/>
      <c r="O17" s="49">
        <f t="shared" si="2"/>
        <v>0</v>
      </c>
      <c r="P17" s="50"/>
      <c r="Q17" s="50"/>
      <c r="R17" s="50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53" customFormat="1" ht="12" customHeight="1">
      <c r="A18" s="52" t="s">
        <v>2712</v>
      </c>
      <c r="B18" s="52"/>
      <c r="C18" s="52"/>
      <c r="D18" s="52"/>
      <c r="E18" s="52">
        <f t="shared" ref="E18:R18" si="3">SUM(E8:E17)</f>
        <v>3</v>
      </c>
      <c r="F18" s="52">
        <f t="shared" si="3"/>
        <v>0</v>
      </c>
      <c r="G18" s="52">
        <f t="shared" si="3"/>
        <v>3</v>
      </c>
      <c r="H18" s="52">
        <f t="shared" si="3"/>
        <v>5</v>
      </c>
      <c r="I18" s="52">
        <f t="shared" si="3"/>
        <v>-2</v>
      </c>
      <c r="J18" s="52">
        <f t="shared" si="3"/>
        <v>9</v>
      </c>
      <c r="K18" s="52">
        <f t="shared" si="3"/>
        <v>7</v>
      </c>
      <c r="L18" s="52">
        <f t="shared" si="3"/>
        <v>2</v>
      </c>
      <c r="M18" s="52">
        <f t="shared" si="3"/>
        <v>3</v>
      </c>
      <c r="N18" s="52">
        <f t="shared" si="3"/>
        <v>3</v>
      </c>
      <c r="O18" s="52">
        <f t="shared" si="3"/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</row>
    <row r="19" spans="1:256">
      <c r="A19" s="54" t="s">
        <v>2749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5" customHeight="1"/>
    <row r="21" spans="1:256" ht="14.25" customHeight="1"/>
  </sheetData>
  <sheetProtection selectLockedCells="1" selectUnlockedCells="1"/>
  <mergeCells count="6">
    <mergeCell ref="E6:O6"/>
    <mergeCell ref="P6:R6"/>
    <mergeCell ref="A6:A7"/>
    <mergeCell ref="B6:B7"/>
    <mergeCell ref="C6:C7"/>
    <mergeCell ref="D6:D7"/>
  </mergeCells>
  <phoneticPr fontId="51" type="noConversion"/>
  <pageMargins left="0.31" right="0.2361111111111111" top="0.55000000000000004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23"/>
  <sheetViews>
    <sheetView view="pageBreakPreview" zoomScaleNormal="100" zoomScaleSheetLayoutView="100" workbookViewId="0">
      <selection activeCell="I28" sqref="I28"/>
    </sheetView>
  </sheetViews>
  <sheetFormatPr defaultColWidth="7.85546875" defaultRowHeight="12.75"/>
  <cols>
    <col min="1" max="1" width="31.42578125" style="6" customWidth="1"/>
    <col min="2" max="2" width="5.85546875" style="6" customWidth="1"/>
    <col min="3" max="3" width="4.28515625" style="6" customWidth="1"/>
    <col min="4" max="9" width="4.42578125" style="6" customWidth="1"/>
    <col min="10" max="10" width="3.85546875" style="6" customWidth="1"/>
    <col min="11" max="11" width="4.140625" style="6" customWidth="1"/>
    <col min="12" max="14" width="4.42578125" style="6" customWidth="1"/>
    <col min="15" max="15" width="4" style="6" customWidth="1"/>
    <col min="16" max="16" width="4.140625" style="6" customWidth="1"/>
    <col min="17" max="23" width="4.42578125" style="6" customWidth="1"/>
    <col min="24" max="16384" width="7.85546875" style="6"/>
  </cols>
  <sheetData>
    <row r="1" spans="1:256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 t="s">
        <v>2702</v>
      </c>
      <c r="C3" s="35" t="str">
        <f>Kadar.ode.!C3</f>
        <v>01.01.2018.</v>
      </c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7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3466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2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" customHeight="1">
      <c r="A5" s="14"/>
      <c r="B5" s="40"/>
      <c r="C5" s="15"/>
      <c r="D5" s="55"/>
      <c r="E5" s="55"/>
      <c r="F5" s="55"/>
      <c r="G5" s="55"/>
      <c r="H5" s="55"/>
      <c r="I5" s="55"/>
      <c r="J5" s="55"/>
      <c r="K5" s="55"/>
      <c r="L5" s="55"/>
      <c r="M5" s="5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45.75" customHeight="1">
      <c r="A6" s="731" t="s">
        <v>2750</v>
      </c>
      <c r="B6" s="732" t="s">
        <v>2751</v>
      </c>
      <c r="C6" s="724" t="s">
        <v>2752</v>
      </c>
      <c r="D6" s="730" t="s">
        <v>2707</v>
      </c>
      <c r="E6" s="730"/>
      <c r="F6" s="730"/>
      <c r="G6" s="730"/>
      <c r="H6" s="730"/>
      <c r="I6" s="730"/>
      <c r="J6" s="730"/>
      <c r="K6" s="730"/>
      <c r="L6" s="730"/>
      <c r="M6" s="730"/>
      <c r="N6" s="730"/>
      <c r="O6" s="730"/>
      <c r="P6" s="730"/>
      <c r="Q6" s="730"/>
      <c r="R6" s="730"/>
      <c r="S6" s="730"/>
      <c r="T6" s="730" t="s">
        <v>2708</v>
      </c>
      <c r="U6" s="730"/>
      <c r="V6" s="730"/>
      <c r="W6" s="730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60" customFormat="1" ht="66" customHeight="1">
      <c r="A7" s="731"/>
      <c r="B7" s="732"/>
      <c r="C7" s="724"/>
      <c r="D7" s="56" t="s">
        <v>2738</v>
      </c>
      <c r="E7" s="56" t="s">
        <v>2753</v>
      </c>
      <c r="F7" s="17" t="s">
        <v>2714</v>
      </c>
      <c r="G7" s="17" t="s">
        <v>2715</v>
      </c>
      <c r="H7" s="56" t="s">
        <v>2754</v>
      </c>
      <c r="I7" s="57" t="s">
        <v>2723</v>
      </c>
      <c r="J7" s="17" t="s">
        <v>2755</v>
      </c>
      <c r="K7" s="58" t="s">
        <v>2756</v>
      </c>
      <c r="L7" s="58" t="s">
        <v>2757</v>
      </c>
      <c r="M7" s="58" t="s">
        <v>2754</v>
      </c>
      <c r="N7" s="57" t="s">
        <v>2723</v>
      </c>
      <c r="O7" s="17" t="s">
        <v>2755</v>
      </c>
      <c r="P7" s="56" t="s">
        <v>2756</v>
      </c>
      <c r="Q7" s="59" t="s">
        <v>2758</v>
      </c>
      <c r="R7" s="59" t="s">
        <v>2759</v>
      </c>
      <c r="S7" s="59" t="s">
        <v>2760</v>
      </c>
      <c r="T7" s="56" t="s">
        <v>2746</v>
      </c>
      <c r="U7" s="56" t="s">
        <v>2761</v>
      </c>
      <c r="V7" s="56" t="s">
        <v>2762</v>
      </c>
      <c r="W7" s="56" t="s">
        <v>2748</v>
      </c>
    </row>
    <row r="8" spans="1:256">
      <c r="A8" s="61" t="s">
        <v>2763</v>
      </c>
      <c r="B8" s="388">
        <v>270</v>
      </c>
      <c r="C8" s="395"/>
      <c r="D8" s="388">
        <v>6</v>
      </c>
      <c r="E8" s="388"/>
      <c r="F8" s="395">
        <v>1</v>
      </c>
      <c r="G8" s="395">
        <v>5</v>
      </c>
      <c r="H8" s="388">
        <v>4</v>
      </c>
      <c r="I8" s="388">
        <v>2</v>
      </c>
      <c r="J8" s="23">
        <f t="shared" ref="J8:J21" si="0">SUM(H8:I8)</f>
        <v>6</v>
      </c>
      <c r="K8" s="62">
        <f>D8-(H8+I8)</f>
        <v>0</v>
      </c>
      <c r="L8" s="388">
        <v>20</v>
      </c>
      <c r="M8" s="388">
        <v>8</v>
      </c>
      <c r="N8" s="388">
        <v>4</v>
      </c>
      <c r="O8" s="23">
        <f t="shared" ref="O8:O21" si="1">SUM(M8:N8)</f>
        <v>12</v>
      </c>
      <c r="P8" s="63">
        <f t="shared" ref="P8:P21" si="2">L8-(M8+N8)</f>
        <v>8</v>
      </c>
      <c r="Q8" s="398"/>
      <c r="R8" s="398"/>
      <c r="S8" s="63">
        <f t="shared" ref="S8:S21" si="3">Q8-R8</f>
        <v>0</v>
      </c>
      <c r="T8" s="399"/>
      <c r="U8" s="399"/>
      <c r="V8" s="399"/>
      <c r="W8" s="399"/>
    </row>
    <row r="9" spans="1:256">
      <c r="A9" s="61" t="s">
        <v>2764</v>
      </c>
      <c r="B9" s="388">
        <v>270</v>
      </c>
      <c r="C9" s="395"/>
      <c r="D9" s="388"/>
      <c r="E9" s="388"/>
      <c r="F9" s="395"/>
      <c r="G9" s="395"/>
      <c r="H9" s="388"/>
      <c r="I9" s="388"/>
      <c r="J9" s="23">
        <f t="shared" si="0"/>
        <v>0</v>
      </c>
      <c r="K9" s="62">
        <f>D9-(H9+I9)</f>
        <v>0</v>
      </c>
      <c r="L9" s="388"/>
      <c r="M9" s="388"/>
      <c r="N9" s="388"/>
      <c r="O9" s="23">
        <f t="shared" si="1"/>
        <v>0</v>
      </c>
      <c r="P9" s="63">
        <f t="shared" si="2"/>
        <v>0</v>
      </c>
      <c r="Q9" s="398"/>
      <c r="R9" s="398"/>
      <c r="S9" s="63">
        <f t="shared" si="3"/>
        <v>0</v>
      </c>
      <c r="T9" s="399"/>
      <c r="U9" s="399"/>
      <c r="V9" s="399"/>
      <c r="W9" s="399"/>
    </row>
    <row r="10" spans="1:256">
      <c r="A10" s="61" t="s">
        <v>2765</v>
      </c>
      <c r="B10" s="388">
        <v>270</v>
      </c>
      <c r="C10" s="395"/>
      <c r="D10" s="388"/>
      <c r="E10" s="388"/>
      <c r="F10" s="395"/>
      <c r="G10" s="395"/>
      <c r="H10" s="388"/>
      <c r="I10" s="388"/>
      <c r="J10" s="23">
        <f t="shared" si="0"/>
        <v>0</v>
      </c>
      <c r="K10" s="62">
        <f>D10-(H10+I10)</f>
        <v>0</v>
      </c>
      <c r="L10" s="388"/>
      <c r="M10" s="388"/>
      <c r="N10" s="388"/>
      <c r="O10" s="23">
        <f t="shared" si="1"/>
        <v>0</v>
      </c>
      <c r="P10" s="63">
        <f t="shared" si="2"/>
        <v>0</v>
      </c>
      <c r="Q10" s="398"/>
      <c r="R10" s="398"/>
      <c r="S10" s="63">
        <f t="shared" si="3"/>
        <v>0</v>
      </c>
      <c r="T10" s="399"/>
      <c r="U10" s="399"/>
      <c r="V10" s="399"/>
      <c r="W10" s="399"/>
    </row>
    <row r="11" spans="1:256" ht="24">
      <c r="A11" s="61" t="s">
        <v>2766</v>
      </c>
      <c r="B11" s="388">
        <v>270</v>
      </c>
      <c r="C11" s="395"/>
      <c r="D11" s="388">
        <v>1</v>
      </c>
      <c r="E11" s="388">
        <v>3</v>
      </c>
      <c r="F11" s="395"/>
      <c r="G11" s="395">
        <v>3</v>
      </c>
      <c r="H11" s="388">
        <v>5</v>
      </c>
      <c r="I11" s="388"/>
      <c r="J11" s="23">
        <f t="shared" si="0"/>
        <v>5</v>
      </c>
      <c r="K11" s="62">
        <f>(D11+E11)-(H11+I11)</f>
        <v>-1</v>
      </c>
      <c r="L11" s="388">
        <v>29</v>
      </c>
      <c r="M11" s="388">
        <v>30</v>
      </c>
      <c r="N11" s="388"/>
      <c r="O11" s="23">
        <f t="shared" si="1"/>
        <v>30</v>
      </c>
      <c r="P11" s="63">
        <f t="shared" si="2"/>
        <v>-1</v>
      </c>
      <c r="Q11" s="398">
        <v>1</v>
      </c>
      <c r="R11" s="398"/>
      <c r="S11" s="63">
        <f t="shared" si="3"/>
        <v>1</v>
      </c>
      <c r="T11" s="399"/>
      <c r="U11" s="399"/>
      <c r="V11" s="399"/>
      <c r="W11" s="399"/>
    </row>
    <row r="12" spans="1:256">
      <c r="A12" s="61" t="s">
        <v>2767</v>
      </c>
      <c r="B12" s="388">
        <v>270</v>
      </c>
      <c r="C12" s="395"/>
      <c r="D12" s="388">
        <v>2</v>
      </c>
      <c r="E12" s="388"/>
      <c r="F12" s="395"/>
      <c r="G12" s="395">
        <v>2</v>
      </c>
      <c r="H12" s="388">
        <v>1</v>
      </c>
      <c r="I12" s="388">
        <v>1</v>
      </c>
      <c r="J12" s="23">
        <f t="shared" si="0"/>
        <v>2</v>
      </c>
      <c r="K12" s="62">
        <f t="shared" ref="K12:K17" si="4">D12-(H12+I12)</f>
        <v>0</v>
      </c>
      <c r="L12" s="388">
        <v>6</v>
      </c>
      <c r="M12" s="388">
        <v>2</v>
      </c>
      <c r="N12" s="388">
        <v>3</v>
      </c>
      <c r="O12" s="23">
        <f t="shared" si="1"/>
        <v>5</v>
      </c>
      <c r="P12" s="63">
        <f t="shared" si="2"/>
        <v>1</v>
      </c>
      <c r="Q12" s="398"/>
      <c r="R12" s="398"/>
      <c r="S12" s="63">
        <f t="shared" si="3"/>
        <v>0</v>
      </c>
      <c r="T12" s="399"/>
      <c r="U12" s="399"/>
      <c r="V12" s="399"/>
      <c r="W12" s="399"/>
    </row>
    <row r="13" spans="1:256" ht="24">
      <c r="A13" s="61" t="s">
        <v>2768</v>
      </c>
      <c r="B13" s="388">
        <v>270</v>
      </c>
      <c r="C13" s="395"/>
      <c r="D13" s="388">
        <v>2</v>
      </c>
      <c r="E13" s="388"/>
      <c r="F13" s="395">
        <v>1</v>
      </c>
      <c r="G13" s="395">
        <v>1</v>
      </c>
      <c r="H13" s="388">
        <v>2</v>
      </c>
      <c r="I13" s="388"/>
      <c r="J13" s="23">
        <f t="shared" si="0"/>
        <v>2</v>
      </c>
      <c r="K13" s="62">
        <f t="shared" si="4"/>
        <v>0</v>
      </c>
      <c r="L13" s="388">
        <v>3</v>
      </c>
      <c r="M13" s="388">
        <v>4</v>
      </c>
      <c r="N13" s="388"/>
      <c r="O13" s="23">
        <f t="shared" si="1"/>
        <v>4</v>
      </c>
      <c r="P13" s="63">
        <f t="shared" si="2"/>
        <v>-1</v>
      </c>
      <c r="Q13" s="398">
        <v>1</v>
      </c>
      <c r="R13" s="398"/>
      <c r="S13" s="63">
        <f t="shared" si="3"/>
        <v>1</v>
      </c>
      <c r="T13" s="399"/>
      <c r="U13" s="399"/>
      <c r="V13" s="399"/>
      <c r="W13" s="399"/>
    </row>
    <row r="14" spans="1:256">
      <c r="A14" s="61" t="s">
        <v>3000</v>
      </c>
      <c r="B14" s="388">
        <v>112</v>
      </c>
      <c r="C14" s="395"/>
      <c r="D14" s="388">
        <v>6</v>
      </c>
      <c r="E14" s="388"/>
      <c r="F14" s="395">
        <v>1</v>
      </c>
      <c r="G14" s="395">
        <v>5</v>
      </c>
      <c r="H14" s="388">
        <v>7</v>
      </c>
      <c r="I14" s="388"/>
      <c r="J14" s="23">
        <f t="shared" si="0"/>
        <v>7</v>
      </c>
      <c r="K14" s="62">
        <f t="shared" si="4"/>
        <v>-1</v>
      </c>
      <c r="L14" s="388">
        <v>10</v>
      </c>
      <c r="M14" s="388">
        <v>14</v>
      </c>
      <c r="N14" s="388"/>
      <c r="O14" s="23">
        <f t="shared" si="1"/>
        <v>14</v>
      </c>
      <c r="P14" s="63">
        <f t="shared" si="2"/>
        <v>-4</v>
      </c>
      <c r="Q14" s="398"/>
      <c r="R14" s="398"/>
      <c r="S14" s="63">
        <f t="shared" si="3"/>
        <v>0</v>
      </c>
      <c r="T14" s="399"/>
      <c r="U14" s="399"/>
      <c r="V14" s="399"/>
      <c r="W14" s="399"/>
    </row>
    <row r="15" spans="1:256">
      <c r="A15" s="61" t="s">
        <v>3001</v>
      </c>
      <c r="B15" s="388">
        <v>270</v>
      </c>
      <c r="C15" s="395"/>
      <c r="D15" s="388">
        <v>1</v>
      </c>
      <c r="E15" s="388"/>
      <c r="F15" s="395"/>
      <c r="G15" s="395">
        <v>1</v>
      </c>
      <c r="H15" s="388">
        <v>2</v>
      </c>
      <c r="I15" s="388"/>
      <c r="J15" s="23">
        <f t="shared" si="0"/>
        <v>2</v>
      </c>
      <c r="K15" s="62">
        <f t="shared" si="4"/>
        <v>-1</v>
      </c>
      <c r="L15" s="388">
        <v>9</v>
      </c>
      <c r="M15" s="388">
        <v>8</v>
      </c>
      <c r="N15" s="388"/>
      <c r="O15" s="23">
        <f t="shared" si="1"/>
        <v>8</v>
      </c>
      <c r="P15" s="63">
        <f t="shared" si="2"/>
        <v>1</v>
      </c>
      <c r="Q15" s="398"/>
      <c r="R15" s="398"/>
      <c r="S15" s="63">
        <f t="shared" si="3"/>
        <v>0</v>
      </c>
      <c r="T15" s="399"/>
      <c r="U15" s="399"/>
      <c r="V15" s="399"/>
      <c r="W15" s="399"/>
    </row>
    <row r="16" spans="1:256">
      <c r="A16" s="61" t="s">
        <v>3002</v>
      </c>
      <c r="B16" s="388">
        <v>270</v>
      </c>
      <c r="C16" s="395"/>
      <c r="D16" s="388"/>
      <c r="E16" s="388"/>
      <c r="F16" s="395"/>
      <c r="G16" s="395"/>
      <c r="H16" s="388"/>
      <c r="I16" s="388"/>
      <c r="J16" s="23">
        <f t="shared" si="0"/>
        <v>0</v>
      </c>
      <c r="K16" s="62">
        <f t="shared" si="4"/>
        <v>0</v>
      </c>
      <c r="L16" s="388"/>
      <c r="M16" s="388"/>
      <c r="N16" s="388"/>
      <c r="O16" s="23">
        <f t="shared" si="1"/>
        <v>0</v>
      </c>
      <c r="P16" s="63">
        <f t="shared" si="2"/>
        <v>0</v>
      </c>
      <c r="Q16" s="398"/>
      <c r="R16" s="398"/>
      <c r="S16" s="63">
        <f t="shared" si="3"/>
        <v>0</v>
      </c>
      <c r="T16" s="399"/>
      <c r="U16" s="399"/>
      <c r="V16" s="399"/>
      <c r="W16" s="399"/>
    </row>
    <row r="17" spans="1:23" ht="24">
      <c r="A17" s="61" t="s">
        <v>3003</v>
      </c>
      <c r="B17" s="388">
        <v>270</v>
      </c>
      <c r="C17" s="395"/>
      <c r="D17" s="388">
        <v>5</v>
      </c>
      <c r="E17" s="388"/>
      <c r="F17" s="395"/>
      <c r="G17" s="395">
        <v>5</v>
      </c>
      <c r="H17" s="388">
        <v>2</v>
      </c>
      <c r="I17" s="388">
        <v>2</v>
      </c>
      <c r="J17" s="23">
        <f t="shared" si="0"/>
        <v>4</v>
      </c>
      <c r="K17" s="62">
        <f t="shared" si="4"/>
        <v>1</v>
      </c>
      <c r="L17" s="388">
        <v>23</v>
      </c>
      <c r="M17" s="388">
        <v>10</v>
      </c>
      <c r="N17" s="388">
        <v>12</v>
      </c>
      <c r="O17" s="23">
        <f t="shared" si="1"/>
        <v>22</v>
      </c>
      <c r="P17" s="63">
        <f t="shared" si="2"/>
        <v>1</v>
      </c>
      <c r="Q17" s="398"/>
      <c r="R17" s="398"/>
      <c r="S17" s="63">
        <f t="shared" si="3"/>
        <v>0</v>
      </c>
      <c r="T17" s="399"/>
      <c r="U17" s="399"/>
      <c r="V17" s="399">
        <v>3</v>
      </c>
      <c r="W17" s="399"/>
    </row>
    <row r="18" spans="1:23" ht="24">
      <c r="A18" s="61" t="s">
        <v>3004</v>
      </c>
      <c r="B18" s="388">
        <v>270</v>
      </c>
      <c r="C18" s="395"/>
      <c r="D18" s="388"/>
      <c r="E18" s="388">
        <v>1</v>
      </c>
      <c r="F18" s="395"/>
      <c r="G18" s="395">
        <v>1</v>
      </c>
      <c r="H18" s="388">
        <v>1</v>
      </c>
      <c r="I18" s="388"/>
      <c r="J18" s="23">
        <f t="shared" si="0"/>
        <v>1</v>
      </c>
      <c r="K18" s="62">
        <f>E18-(H18+I18)</f>
        <v>0</v>
      </c>
      <c r="L18" s="388">
        <v>1</v>
      </c>
      <c r="M18" s="388">
        <v>1</v>
      </c>
      <c r="N18" s="388"/>
      <c r="O18" s="23">
        <f t="shared" si="1"/>
        <v>1</v>
      </c>
      <c r="P18" s="63">
        <f t="shared" si="2"/>
        <v>0</v>
      </c>
      <c r="Q18" s="398"/>
      <c r="R18" s="398"/>
      <c r="S18" s="63">
        <f t="shared" si="3"/>
        <v>0</v>
      </c>
      <c r="T18" s="399"/>
      <c r="U18" s="399">
        <v>1</v>
      </c>
      <c r="V18" s="399"/>
      <c r="W18" s="399"/>
    </row>
    <row r="19" spans="1:23">
      <c r="A19" s="61" t="s">
        <v>3005</v>
      </c>
      <c r="B19" s="388">
        <v>270</v>
      </c>
      <c r="C19" s="395"/>
      <c r="D19" s="388"/>
      <c r="E19" s="388"/>
      <c r="F19" s="395"/>
      <c r="G19" s="395"/>
      <c r="H19" s="388"/>
      <c r="I19" s="388"/>
      <c r="J19" s="23">
        <f t="shared" si="0"/>
        <v>0</v>
      </c>
      <c r="K19" s="62">
        <f>D19-(H19+I19)</f>
        <v>0</v>
      </c>
      <c r="L19" s="388"/>
      <c r="M19" s="388"/>
      <c r="N19" s="388"/>
      <c r="O19" s="23">
        <f t="shared" si="1"/>
        <v>0</v>
      </c>
      <c r="P19" s="63">
        <f t="shared" si="2"/>
        <v>0</v>
      </c>
      <c r="Q19" s="398"/>
      <c r="R19" s="398"/>
      <c r="S19" s="63">
        <f t="shared" si="3"/>
        <v>0</v>
      </c>
      <c r="T19" s="399"/>
      <c r="U19" s="399"/>
      <c r="V19" s="399"/>
      <c r="W19" s="399"/>
    </row>
    <row r="20" spans="1:23" ht="24">
      <c r="A20" s="64" t="s">
        <v>3006</v>
      </c>
      <c r="B20" s="388">
        <v>270</v>
      </c>
      <c r="C20" s="395"/>
      <c r="D20" s="388"/>
      <c r="E20" s="388"/>
      <c r="F20" s="395"/>
      <c r="G20" s="395"/>
      <c r="H20" s="388"/>
      <c r="I20" s="388"/>
      <c r="J20" s="23">
        <f t="shared" si="0"/>
        <v>0</v>
      </c>
      <c r="K20" s="62">
        <f>D20-(H20+I20)</f>
        <v>0</v>
      </c>
      <c r="L20" s="397"/>
      <c r="M20" s="388"/>
      <c r="N20" s="388"/>
      <c r="O20" s="23">
        <f t="shared" si="1"/>
        <v>0</v>
      </c>
      <c r="P20" s="63">
        <f t="shared" si="2"/>
        <v>0</v>
      </c>
      <c r="Q20" s="398">
        <v>1</v>
      </c>
      <c r="R20" s="398">
        <v>1</v>
      </c>
      <c r="S20" s="63">
        <f t="shared" si="3"/>
        <v>0</v>
      </c>
      <c r="T20" s="399"/>
      <c r="U20" s="399"/>
      <c r="V20" s="399"/>
      <c r="W20" s="399"/>
    </row>
    <row r="21" spans="1:23" ht="27" customHeight="1">
      <c r="A21" s="64" t="s">
        <v>3007</v>
      </c>
      <c r="B21" s="388">
        <v>270</v>
      </c>
      <c r="C21" s="395"/>
      <c r="D21" s="388"/>
      <c r="E21" s="388"/>
      <c r="F21" s="395"/>
      <c r="G21" s="395"/>
      <c r="H21" s="388"/>
      <c r="I21" s="388"/>
      <c r="J21" s="23">
        <f t="shared" si="0"/>
        <v>0</v>
      </c>
      <c r="K21" s="62">
        <f>D21-(H21+I21)</f>
        <v>0</v>
      </c>
      <c r="L21" s="397"/>
      <c r="M21" s="388"/>
      <c r="N21" s="388"/>
      <c r="O21" s="23">
        <f t="shared" si="1"/>
        <v>0</v>
      </c>
      <c r="P21" s="63">
        <f t="shared" si="2"/>
        <v>0</v>
      </c>
      <c r="Q21" s="398">
        <v>1</v>
      </c>
      <c r="R21" s="398">
        <v>1</v>
      </c>
      <c r="S21" s="63">
        <f t="shared" si="3"/>
        <v>0</v>
      </c>
      <c r="T21" s="399"/>
      <c r="U21" s="399"/>
      <c r="V21" s="399"/>
      <c r="W21" s="399"/>
    </row>
    <row r="22" spans="1:23" ht="20.25" customHeight="1">
      <c r="A22" s="65" t="s">
        <v>3008</v>
      </c>
      <c r="B22" s="23"/>
      <c r="C22" s="23"/>
      <c r="D22" s="23">
        <f t="shared" ref="D22:W22" si="5">SUM(D8:D21)</f>
        <v>23</v>
      </c>
      <c r="E22" s="23">
        <f t="shared" si="5"/>
        <v>4</v>
      </c>
      <c r="F22" s="23">
        <f t="shared" si="5"/>
        <v>3</v>
      </c>
      <c r="G22" s="23">
        <f t="shared" si="5"/>
        <v>23</v>
      </c>
      <c r="H22" s="23">
        <f t="shared" si="5"/>
        <v>24</v>
      </c>
      <c r="I22" s="23">
        <f t="shared" si="5"/>
        <v>5</v>
      </c>
      <c r="J22" s="23">
        <f t="shared" si="5"/>
        <v>29</v>
      </c>
      <c r="K22" s="62">
        <f t="shared" si="5"/>
        <v>-2</v>
      </c>
      <c r="L22" s="23">
        <f t="shared" si="5"/>
        <v>101</v>
      </c>
      <c r="M22" s="23">
        <f t="shared" si="5"/>
        <v>77</v>
      </c>
      <c r="N22" s="23">
        <f t="shared" si="5"/>
        <v>19</v>
      </c>
      <c r="O22" s="23">
        <f t="shared" si="5"/>
        <v>96</v>
      </c>
      <c r="P22" s="63">
        <f t="shared" si="5"/>
        <v>5</v>
      </c>
      <c r="Q22" s="52">
        <f t="shared" si="5"/>
        <v>4</v>
      </c>
      <c r="R22" s="52">
        <f t="shared" si="5"/>
        <v>2</v>
      </c>
      <c r="S22" s="63">
        <f t="shared" si="5"/>
        <v>2</v>
      </c>
      <c r="T22" s="23">
        <f t="shared" si="5"/>
        <v>0</v>
      </c>
      <c r="U22" s="23">
        <f t="shared" si="5"/>
        <v>1</v>
      </c>
      <c r="V22" s="23">
        <f t="shared" si="5"/>
        <v>3</v>
      </c>
      <c r="W22" s="23">
        <f t="shared" si="5"/>
        <v>0</v>
      </c>
    </row>
    <row r="23" spans="1:23" ht="15.75" customHeight="1">
      <c r="A23" s="66" t="s">
        <v>3009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8"/>
      <c r="R23" s="68"/>
      <c r="S23" s="68"/>
      <c r="T23" s="68"/>
      <c r="U23" s="68"/>
      <c r="V23" s="68"/>
      <c r="W23" s="68"/>
    </row>
  </sheetData>
  <sheetProtection selectLockedCells="1" selectUnlockedCells="1"/>
  <mergeCells count="5">
    <mergeCell ref="T6:W6"/>
    <mergeCell ref="A6:A7"/>
    <mergeCell ref="B6:B7"/>
    <mergeCell ref="C6:C7"/>
    <mergeCell ref="D6:S6"/>
  </mergeCells>
  <phoneticPr fontId="51" type="noConversion"/>
  <pageMargins left="0.2361111111111111" right="0.2361111111111111" top="0.35416666666666669" bottom="0.35486111111111107" header="0.51180555555555551" footer="0.31527777777777777"/>
  <pageSetup paperSize="9" firstPageNumber="0" orientation="landscape" horizontalDpi="300" verticalDpi="300" r:id="rId1"/>
  <headerFooter alignWithMargins="0">
    <oddFooter>&amp;R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23"/>
  <sheetViews>
    <sheetView view="pageBreakPreview" zoomScaleNormal="100" zoomScaleSheetLayoutView="100" workbookViewId="0">
      <selection activeCell="L34" sqref="L34"/>
    </sheetView>
  </sheetViews>
  <sheetFormatPr defaultColWidth="7.85546875" defaultRowHeight="12.75"/>
  <cols>
    <col min="1" max="1" width="24.140625" style="6" customWidth="1"/>
    <col min="2" max="2" width="12.85546875" style="6" customWidth="1"/>
    <col min="3" max="3" width="10" style="6" customWidth="1"/>
    <col min="4" max="4" width="7" style="6" customWidth="1"/>
    <col min="5" max="5" width="11.28515625" style="6" customWidth="1"/>
    <col min="6" max="6" width="8.5703125" style="6" customWidth="1"/>
    <col min="7" max="7" width="6.85546875" style="6" customWidth="1"/>
    <col min="8" max="8" width="12.28515625" style="6" customWidth="1"/>
    <col min="9" max="9" width="9.85546875" style="6" customWidth="1"/>
    <col min="10" max="16384" width="7.85546875" style="6"/>
  </cols>
  <sheetData>
    <row r="1" spans="1:256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7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 t="s">
        <v>2702</v>
      </c>
      <c r="C3" s="35" t="str">
        <f>Kadar.ode.!C3</f>
        <v>01.01.2018.</v>
      </c>
      <c r="D3" s="36"/>
      <c r="E3" s="36"/>
      <c r="F3" s="36"/>
      <c r="G3" s="37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3467</v>
      </c>
      <c r="D4" s="4"/>
      <c r="E4" s="4"/>
      <c r="F4" s="4"/>
      <c r="G4" s="4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" customHeight="1">
      <c r="A5" s="14"/>
      <c r="B5" s="40"/>
      <c r="C5" s="15"/>
      <c r="D5" s="69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1.75" customHeight="1">
      <c r="A6" s="733" t="s">
        <v>2751</v>
      </c>
      <c r="B6" s="733"/>
      <c r="C6" s="70"/>
      <c r="D6" s="70"/>
      <c r="E6" s="70"/>
      <c r="F6" s="7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24">
      <c r="A7" s="71" t="s">
        <v>3010</v>
      </c>
      <c r="B7" s="72"/>
      <c r="C7" s="70"/>
      <c r="D7" s="70"/>
      <c r="E7" s="70"/>
      <c r="F7" s="7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>
      <c r="A8" s="71" t="s">
        <v>3011</v>
      </c>
      <c r="B8" s="72"/>
      <c r="C8" s="70"/>
      <c r="D8" s="70"/>
      <c r="E8" s="70"/>
      <c r="F8" s="7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>
      <c r="A9" s="71" t="s">
        <v>3008</v>
      </c>
      <c r="B9" s="72"/>
      <c r="C9" s="70"/>
      <c r="D9" s="70"/>
      <c r="E9" s="70"/>
      <c r="F9" s="7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>
      <c r="A10" s="70"/>
      <c r="B10" s="70"/>
      <c r="C10" s="70"/>
      <c r="D10" s="70"/>
      <c r="E10" s="70"/>
      <c r="F10" s="70"/>
      <c r="G10" s="70"/>
      <c r="H10" s="70"/>
      <c r="I10" s="73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57.75" customHeight="1">
      <c r="A11" s="728" t="s">
        <v>3012</v>
      </c>
      <c r="B11" s="734" t="s">
        <v>2707</v>
      </c>
      <c r="C11" s="734"/>
      <c r="D11" s="734"/>
      <c r="E11" s="734"/>
      <c r="F11" s="734"/>
      <c r="G11" s="734"/>
      <c r="H11" s="734" t="s">
        <v>2708</v>
      </c>
      <c r="I11" s="734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54.75" customHeight="1">
      <c r="A12" s="728"/>
      <c r="B12" s="74" t="s">
        <v>3013</v>
      </c>
      <c r="C12" s="74" t="s">
        <v>3014</v>
      </c>
      <c r="D12" s="74" t="s">
        <v>2760</v>
      </c>
      <c r="E12" s="74" t="s">
        <v>3015</v>
      </c>
      <c r="F12" s="74" t="s">
        <v>3014</v>
      </c>
      <c r="G12" s="74" t="s">
        <v>2760</v>
      </c>
      <c r="H12" s="74" t="s">
        <v>3016</v>
      </c>
      <c r="I12" s="74" t="s">
        <v>3017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>
      <c r="A13" s="75" t="s">
        <v>3018</v>
      </c>
      <c r="B13" s="402"/>
      <c r="C13" s="402"/>
      <c r="D13" s="77">
        <f t="shared" ref="D13:D23" si="0">B13-C13</f>
        <v>0</v>
      </c>
      <c r="E13" s="403"/>
      <c r="F13" s="404"/>
      <c r="G13" s="77">
        <f t="shared" ref="G13:G23" si="1">E13-F13</f>
        <v>0</v>
      </c>
      <c r="H13" s="403"/>
      <c r="I13" s="404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>
      <c r="A14" s="75" t="s">
        <v>3019</v>
      </c>
      <c r="B14" s="402"/>
      <c r="C14" s="402"/>
      <c r="D14" s="77">
        <f t="shared" si="0"/>
        <v>0</v>
      </c>
      <c r="E14" s="403">
        <v>8</v>
      </c>
      <c r="F14" s="404">
        <v>7</v>
      </c>
      <c r="G14" s="77">
        <f t="shared" si="1"/>
        <v>1</v>
      </c>
      <c r="H14" s="403"/>
      <c r="I14" s="40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>
      <c r="A15" s="400" t="s">
        <v>1945</v>
      </c>
      <c r="B15" s="402">
        <v>26</v>
      </c>
      <c r="C15" s="402">
        <v>19</v>
      </c>
      <c r="D15" s="77">
        <f t="shared" si="0"/>
        <v>7</v>
      </c>
      <c r="E15" s="403">
        <v>63</v>
      </c>
      <c r="F15" s="404">
        <v>77</v>
      </c>
      <c r="G15" s="77">
        <f t="shared" si="1"/>
        <v>-14</v>
      </c>
      <c r="H15" s="403">
        <v>1</v>
      </c>
      <c r="I15" s="404">
        <v>15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>
      <c r="A16" s="400" t="s">
        <v>1946</v>
      </c>
      <c r="B16" s="402"/>
      <c r="C16" s="402"/>
      <c r="D16" s="77">
        <f t="shared" si="0"/>
        <v>0</v>
      </c>
      <c r="E16" s="403">
        <v>2</v>
      </c>
      <c r="F16" s="404">
        <v>2</v>
      </c>
      <c r="G16" s="77">
        <f t="shared" si="1"/>
        <v>0</v>
      </c>
      <c r="H16" s="78"/>
      <c r="I16" s="79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>
      <c r="A17" s="401" t="s">
        <v>1947</v>
      </c>
      <c r="B17" s="402">
        <v>1</v>
      </c>
      <c r="C17" s="402"/>
      <c r="D17" s="77">
        <f t="shared" si="0"/>
        <v>1</v>
      </c>
      <c r="E17" s="78"/>
      <c r="F17" s="79"/>
      <c r="G17" s="77">
        <f t="shared" si="1"/>
        <v>0</v>
      </c>
      <c r="H17" s="78"/>
      <c r="I17" s="79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>
      <c r="A18" s="75"/>
      <c r="B18" s="76"/>
      <c r="C18" s="76"/>
      <c r="D18" s="77">
        <f t="shared" si="0"/>
        <v>0</v>
      </c>
      <c r="E18" s="78"/>
      <c r="F18" s="79"/>
      <c r="G18" s="77">
        <f t="shared" si="1"/>
        <v>0</v>
      </c>
      <c r="H18" s="78"/>
      <c r="I18" s="79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>
      <c r="A19" s="75"/>
      <c r="B19" s="76"/>
      <c r="C19" s="76"/>
      <c r="D19" s="77">
        <f t="shared" si="0"/>
        <v>0</v>
      </c>
      <c r="E19" s="78"/>
      <c r="F19" s="79"/>
      <c r="G19" s="77">
        <f t="shared" si="1"/>
        <v>0</v>
      </c>
      <c r="H19" s="78"/>
      <c r="I19" s="7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>
      <c r="A20" s="75"/>
      <c r="B20" s="76"/>
      <c r="C20" s="76"/>
      <c r="D20" s="77">
        <f t="shared" si="0"/>
        <v>0</v>
      </c>
      <c r="E20" s="78"/>
      <c r="F20" s="79"/>
      <c r="G20" s="77">
        <f t="shared" si="1"/>
        <v>0</v>
      </c>
      <c r="H20" s="78"/>
      <c r="I20" s="79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1" customFormat="1">
      <c r="A21" s="80"/>
      <c r="B21" s="76"/>
      <c r="C21" s="76"/>
      <c r="D21" s="77">
        <f t="shared" si="0"/>
        <v>0</v>
      </c>
      <c r="E21" s="78"/>
      <c r="F21" s="79"/>
      <c r="G21" s="77">
        <f t="shared" si="1"/>
        <v>0</v>
      </c>
      <c r="H21" s="78"/>
      <c r="I21" s="79"/>
    </row>
    <row r="22" spans="1:256" s="81" customFormat="1">
      <c r="A22" s="80"/>
      <c r="B22" s="76"/>
      <c r="C22" s="76"/>
      <c r="D22" s="77">
        <f t="shared" si="0"/>
        <v>0</v>
      </c>
      <c r="E22" s="78"/>
      <c r="F22" s="79"/>
      <c r="G22" s="77">
        <f t="shared" si="1"/>
        <v>0</v>
      </c>
      <c r="H22" s="78"/>
      <c r="I22" s="79"/>
    </row>
    <row r="23" spans="1:256">
      <c r="A23" s="82" t="s">
        <v>2712</v>
      </c>
      <c r="B23" s="72">
        <f>SUM(B13:B22)</f>
        <v>27</v>
      </c>
      <c r="C23" s="72">
        <f>SUM(C13:C22)</f>
        <v>19</v>
      </c>
      <c r="D23" s="83">
        <f t="shared" si="0"/>
        <v>8</v>
      </c>
      <c r="E23" s="72">
        <f>SUM(E13:E22)</f>
        <v>73</v>
      </c>
      <c r="F23" s="72">
        <f>SUM(F13:F22)</f>
        <v>86</v>
      </c>
      <c r="G23" s="83">
        <f t="shared" si="1"/>
        <v>-13</v>
      </c>
      <c r="H23" s="72">
        <f>SUM(H13:H22)</f>
        <v>1</v>
      </c>
      <c r="I23" s="72">
        <f>SUM(I13:I22)</f>
        <v>15</v>
      </c>
    </row>
  </sheetData>
  <sheetProtection selectLockedCells="1" selectUnlockedCells="1"/>
  <mergeCells count="4">
    <mergeCell ref="A6:B6"/>
    <mergeCell ref="A11:A12"/>
    <mergeCell ref="B11:G11"/>
    <mergeCell ref="H11:I11"/>
  </mergeCells>
  <phoneticPr fontId="51" type="noConversion"/>
  <pageMargins left="0.2361111111111111" right="0.2361111111111111" top="0.35416666666666669" bottom="0.35416666666666669" header="0.51180555555555551" footer="0.51180555555555551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W14"/>
  <sheetViews>
    <sheetView view="pageBreakPreview" zoomScaleNormal="100" zoomScaleSheetLayoutView="100" workbookViewId="0">
      <selection activeCell="J3" sqref="J3"/>
    </sheetView>
  </sheetViews>
  <sheetFormatPr defaultColWidth="7.42578125" defaultRowHeight="12.75"/>
  <cols>
    <col min="1" max="1" width="40.28515625" customWidth="1"/>
    <col min="2" max="2" width="2" customWidth="1"/>
    <col min="3" max="3" width="22" customWidth="1"/>
    <col min="4" max="4" width="11.85546875" customWidth="1"/>
    <col min="5" max="5" width="9.5703125" customWidth="1"/>
    <col min="6" max="6" width="16.28515625" customWidth="1"/>
    <col min="7" max="7" width="13.140625" customWidth="1"/>
    <col min="8" max="8" width="14.85546875" customWidth="1"/>
    <col min="9" max="9" width="14.42578125" customWidth="1"/>
  </cols>
  <sheetData>
    <row r="1" spans="1:23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7"/>
      <c r="H1" s="84"/>
      <c r="I1" s="85"/>
      <c r="J1" s="86"/>
      <c r="K1" s="86"/>
      <c r="L1" s="86"/>
      <c r="M1" s="86"/>
      <c r="N1" s="86"/>
      <c r="O1" s="86"/>
      <c r="P1" s="86"/>
      <c r="Q1" s="86"/>
      <c r="R1" s="87"/>
      <c r="S1" s="87"/>
      <c r="T1" s="87"/>
      <c r="U1" s="87"/>
      <c r="V1" s="87"/>
      <c r="W1" s="87"/>
    </row>
    <row r="2" spans="1:23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  <c r="H2" s="84"/>
      <c r="I2" s="86"/>
      <c r="J2" s="86"/>
      <c r="K2" s="86"/>
      <c r="L2" s="86"/>
      <c r="M2" s="86"/>
      <c r="N2" s="87"/>
      <c r="O2" s="87"/>
      <c r="P2" s="87"/>
      <c r="Q2" s="87"/>
      <c r="R2" s="87"/>
      <c r="S2" s="87"/>
    </row>
    <row r="3" spans="1:23">
      <c r="A3" s="33"/>
      <c r="B3" s="34" t="s">
        <v>2702</v>
      </c>
      <c r="C3" s="35" t="str">
        <f>Kadar.ode.!C3</f>
        <v>01.01.2018.</v>
      </c>
      <c r="D3" s="36"/>
      <c r="E3" s="36"/>
      <c r="F3" s="36"/>
      <c r="G3" s="37"/>
      <c r="H3" s="84"/>
      <c r="I3" s="86"/>
      <c r="J3" s="86"/>
      <c r="K3" s="86"/>
      <c r="L3" s="86"/>
      <c r="M3" s="86"/>
      <c r="N3" s="86"/>
      <c r="O3" s="86"/>
      <c r="P3" s="86"/>
      <c r="Q3" s="86"/>
      <c r="R3" s="87"/>
      <c r="S3" s="87"/>
      <c r="T3" s="87"/>
      <c r="U3" s="87"/>
      <c r="V3" s="87"/>
      <c r="W3" s="87"/>
    </row>
    <row r="4" spans="1:23" ht="14.25">
      <c r="A4" s="33"/>
      <c r="B4" s="34" t="s">
        <v>2704</v>
      </c>
      <c r="C4" s="3" t="s">
        <v>3468</v>
      </c>
      <c r="D4" s="4"/>
      <c r="E4" s="4"/>
      <c r="F4" s="4"/>
      <c r="G4" s="42"/>
      <c r="H4" s="88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</row>
    <row r="5" spans="1:23">
      <c r="C5" s="89"/>
      <c r="D5" s="89"/>
      <c r="E5" s="89"/>
      <c r="F5" s="89"/>
      <c r="G5" s="90"/>
      <c r="H5" s="90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</row>
    <row r="6" spans="1:23" ht="123" customHeight="1">
      <c r="A6" s="91"/>
      <c r="B6" s="91"/>
      <c r="C6" s="92" t="s">
        <v>2707</v>
      </c>
      <c r="D6" s="92" t="s">
        <v>3014</v>
      </c>
      <c r="E6" s="92" t="s">
        <v>2756</v>
      </c>
      <c r="F6" s="92" t="s">
        <v>2708</v>
      </c>
      <c r="G6" s="92" t="s">
        <v>3020</v>
      </c>
      <c r="H6" s="92" t="s">
        <v>3021</v>
      </c>
      <c r="I6" s="92" t="s">
        <v>3022</v>
      </c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</row>
    <row r="7" spans="1:23" ht="6" customHeight="1">
      <c r="A7" s="91"/>
      <c r="B7" s="91"/>
      <c r="C7" s="91"/>
      <c r="D7" s="91"/>
      <c r="E7" s="91"/>
      <c r="F7" s="91"/>
      <c r="G7" s="91"/>
      <c r="H7" s="91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</row>
    <row r="8" spans="1:23" ht="15">
      <c r="A8" s="91" t="s">
        <v>3023</v>
      </c>
      <c r="B8" s="91"/>
      <c r="C8" s="91">
        <f>SUM(Kadar.ode.!I25,Kadar.dne.bol.dij.!E18,Kadar.zaj.med.del.!D22)</f>
        <v>109</v>
      </c>
      <c r="D8" s="93">
        <f>SUM(Kadar.ode.!P25,Kadar.dne.bol.dij.!H18,Kadar.zaj.med.del.!J22)-Kadar.zaj.med.del.!E11</f>
        <v>111</v>
      </c>
      <c r="E8" s="93">
        <f t="shared" ref="E8:E13" si="0">C8-D8</f>
        <v>-2</v>
      </c>
      <c r="F8" s="91">
        <f>SUM(Kadar.ode.!AD25,Kadar.dne.bol.dij.!P18,Kadar.zaj.med.del.!T22)</f>
        <v>0</v>
      </c>
      <c r="G8" s="91">
        <f t="shared" ref="G8:G13" si="1">SUM(C8,F8)</f>
        <v>109</v>
      </c>
      <c r="H8" s="91"/>
      <c r="I8" s="94">
        <v>4</v>
      </c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</row>
    <row r="9" spans="1:23" ht="15">
      <c r="A9" s="91" t="s">
        <v>3024</v>
      </c>
      <c r="B9" s="91"/>
      <c r="C9" s="91">
        <f>SUM(Kadar.zaj.med.del.!E22)</f>
        <v>4</v>
      </c>
      <c r="D9" s="91">
        <f>SUM(Kadar.zaj.med.del.!H18)+(Kadar.zaj.med.del.!J11-Kadar.zaj.med.del.!D11)</f>
        <v>5</v>
      </c>
      <c r="E9" s="91">
        <f t="shared" si="0"/>
        <v>-1</v>
      </c>
      <c r="F9" s="91">
        <f>SUM(Kadar.zaj.med.del.!U22)</f>
        <v>1</v>
      </c>
      <c r="G9" s="91">
        <f t="shared" si="1"/>
        <v>5</v>
      </c>
      <c r="H9" s="91"/>
      <c r="I9" s="91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</row>
    <row r="10" spans="1:23" ht="15">
      <c r="A10" s="91" t="s">
        <v>3025</v>
      </c>
      <c r="B10" s="91"/>
      <c r="C10" s="91">
        <f>SUM(Kadar.ode.!R25,Kadar.dne.bol.dij.!J18,Kadar.zaj.med.del.!L22)</f>
        <v>351</v>
      </c>
      <c r="D10" s="93">
        <f>SUM(Kadar.ode.!X25,Kadar.dne.bol.dij.!K18,Kadar.zaj.med.del.!O22)</f>
        <v>352</v>
      </c>
      <c r="E10" s="91">
        <f t="shared" si="0"/>
        <v>-1</v>
      </c>
      <c r="F10" s="91">
        <f>SUM(Kadar.ode.!AE25,Kadar.dne.bol.dij.!Q18,Kadar.zaj.med.del.!V22)</f>
        <v>3</v>
      </c>
      <c r="G10" s="91">
        <f t="shared" si="1"/>
        <v>354</v>
      </c>
      <c r="H10" s="91">
        <v>14</v>
      </c>
      <c r="I10" s="91"/>
    </row>
    <row r="11" spans="1:23" ht="15">
      <c r="A11" s="91" t="s">
        <v>3026</v>
      </c>
      <c r="B11" s="91"/>
      <c r="C11" s="91">
        <f>SUM(Kadar.ode.!Z25,Kadar.dne.bol.dij.!M18,Kadar.zaj.med.del.!Q22)</f>
        <v>7</v>
      </c>
      <c r="D11" s="91">
        <f>SUM(Kadar.ode.!AA25,Kadar.ode.!AB25,Kadar.dne.bol.dij.!N18,Kadar.zaj.med.del.!R22)</f>
        <v>6</v>
      </c>
      <c r="E11" s="91">
        <f t="shared" si="0"/>
        <v>1</v>
      </c>
      <c r="F11" s="91">
        <f>SUM(Kadar.ode.!AF25,Kadar.dne.bol.dij.!R18,Kadar.zaj.med.del.!W22)</f>
        <v>0</v>
      </c>
      <c r="G11" s="91">
        <f t="shared" si="1"/>
        <v>7</v>
      </c>
      <c r="H11" s="91"/>
      <c r="I11" s="91"/>
    </row>
    <row r="12" spans="1:23" ht="15">
      <c r="A12" s="91" t="s">
        <v>3027</v>
      </c>
      <c r="B12" s="91"/>
      <c r="C12" s="91">
        <f>SUM(Kadar.nem.!B23)</f>
        <v>27</v>
      </c>
      <c r="D12" s="91">
        <f>SUM(Kadar.nem.!C23)</f>
        <v>19</v>
      </c>
      <c r="E12" s="91">
        <f t="shared" si="0"/>
        <v>8</v>
      </c>
      <c r="F12" s="91">
        <f>SUM(Kadar.nem.!H23)</f>
        <v>1</v>
      </c>
      <c r="G12" s="91">
        <f t="shared" si="1"/>
        <v>28</v>
      </c>
      <c r="H12" s="91"/>
      <c r="I12" s="91"/>
    </row>
    <row r="13" spans="1:23" ht="15">
      <c r="A13" s="91" t="s">
        <v>3028</v>
      </c>
      <c r="B13" s="91"/>
      <c r="C13" s="91">
        <f>SUM(Kadar.nem.!E23)</f>
        <v>73</v>
      </c>
      <c r="D13" s="91">
        <f>SUM(Kadar.nem.!F23)</f>
        <v>86</v>
      </c>
      <c r="E13" s="91">
        <f t="shared" si="0"/>
        <v>-13</v>
      </c>
      <c r="F13" s="91">
        <f>SUM(Kadar.nem.!I23)</f>
        <v>15</v>
      </c>
      <c r="G13" s="91">
        <f t="shared" si="1"/>
        <v>88</v>
      </c>
      <c r="H13" s="91"/>
      <c r="I13" s="91">
        <v>6</v>
      </c>
    </row>
    <row r="14" spans="1:23" ht="15">
      <c r="A14" s="91" t="s">
        <v>2712</v>
      </c>
      <c r="B14" s="91"/>
      <c r="C14" s="91">
        <f t="shared" ref="C14:I14" si="2">SUM(C8:C13)</f>
        <v>571</v>
      </c>
      <c r="D14" s="91">
        <f t="shared" si="2"/>
        <v>579</v>
      </c>
      <c r="E14" s="91">
        <f t="shared" si="2"/>
        <v>-8</v>
      </c>
      <c r="F14" s="91">
        <f t="shared" si="2"/>
        <v>20</v>
      </c>
      <c r="G14" s="91">
        <f t="shared" si="2"/>
        <v>591</v>
      </c>
      <c r="H14" s="91">
        <f t="shared" si="2"/>
        <v>14</v>
      </c>
      <c r="I14" s="91">
        <f t="shared" si="2"/>
        <v>10</v>
      </c>
    </row>
  </sheetData>
  <sheetProtection selectLockedCells="1" selectUnlockedCells="1"/>
  <phoneticPr fontId="51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L43"/>
  <sheetViews>
    <sheetView tabSelected="1" view="pageBreakPreview" topLeftCell="A10" zoomScaleNormal="100" zoomScaleSheetLayoutView="100" workbookViewId="0">
      <selection activeCell="H8" sqref="H8:H39"/>
    </sheetView>
  </sheetViews>
  <sheetFormatPr defaultColWidth="7.42578125" defaultRowHeight="12.75"/>
  <cols>
    <col min="1" max="1" width="6.42578125" customWidth="1"/>
    <col min="2" max="2" width="23" customWidth="1"/>
    <col min="3" max="3" width="17.7109375" customWidth="1"/>
  </cols>
  <sheetData>
    <row r="1" spans="1:12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7"/>
    </row>
    <row r="2" spans="1:12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</row>
    <row r="3" spans="1:12">
      <c r="A3" s="33"/>
      <c r="B3" s="34"/>
      <c r="C3" s="35"/>
      <c r="D3" s="36"/>
      <c r="E3" s="36"/>
      <c r="F3" s="36"/>
      <c r="G3" s="37"/>
    </row>
    <row r="4" spans="1:12" ht="14.25">
      <c r="A4" s="33"/>
      <c r="B4" s="34" t="s">
        <v>2704</v>
      </c>
      <c r="C4" s="3" t="s">
        <v>3469</v>
      </c>
      <c r="D4" s="4"/>
      <c r="E4" s="4"/>
      <c r="F4" s="4"/>
      <c r="G4" s="42"/>
    </row>
    <row r="6" spans="1:12" ht="33.75" customHeight="1">
      <c r="A6" s="737" t="s">
        <v>3029</v>
      </c>
      <c r="B6" s="737" t="s">
        <v>2734</v>
      </c>
      <c r="C6" s="735" t="s">
        <v>3030</v>
      </c>
      <c r="D6" s="735"/>
      <c r="E6" s="735" t="s">
        <v>3031</v>
      </c>
      <c r="F6" s="735"/>
      <c r="G6" s="735" t="s">
        <v>3032</v>
      </c>
      <c r="H6" s="735"/>
      <c r="I6" s="735" t="s">
        <v>3033</v>
      </c>
      <c r="J6" s="735"/>
      <c r="K6" s="735" t="s">
        <v>3034</v>
      </c>
      <c r="L6" s="735"/>
    </row>
    <row r="7" spans="1:12" ht="27.75" customHeight="1" thickTop="1" thickBot="1">
      <c r="A7" s="737"/>
      <c r="B7" s="737"/>
      <c r="C7" s="95" t="s">
        <v>3035</v>
      </c>
      <c r="D7" s="96" t="s">
        <v>3036</v>
      </c>
      <c r="E7" s="97" t="s">
        <v>3037</v>
      </c>
      <c r="F7" s="97" t="s">
        <v>3038</v>
      </c>
      <c r="G7" s="97" t="s">
        <v>3037</v>
      </c>
      <c r="H7" s="97" t="s">
        <v>3038</v>
      </c>
      <c r="I7" s="97" t="s">
        <v>3037</v>
      </c>
      <c r="J7" s="97" t="s">
        <v>3038</v>
      </c>
      <c r="K7" s="97" t="s">
        <v>3037</v>
      </c>
      <c r="L7" s="97" t="s">
        <v>3038</v>
      </c>
    </row>
    <row r="8" spans="1:12" ht="13.5" thickTop="1">
      <c r="A8" s="98"/>
      <c r="B8" s="98"/>
      <c r="C8" s="99" t="s">
        <v>2712</v>
      </c>
      <c r="D8" s="100">
        <v>16</v>
      </c>
      <c r="E8" s="101">
        <v>229</v>
      </c>
      <c r="F8" s="101">
        <v>230</v>
      </c>
      <c r="G8" s="100">
        <v>3762</v>
      </c>
      <c r="H8" s="100">
        <v>3765</v>
      </c>
      <c r="I8" s="102">
        <f t="shared" ref="I8:I27" si="0">G8/E8</f>
        <v>16.427947598253276</v>
      </c>
      <c r="J8" s="102">
        <f t="shared" ref="J8:J27" si="1">H8/F8</f>
        <v>16.369565217391305</v>
      </c>
      <c r="K8" s="102">
        <f t="shared" ref="K8:K27" si="2">G8/(365*D8)*100</f>
        <v>64.417808219178085</v>
      </c>
      <c r="L8" s="102">
        <f t="shared" ref="L8:L27" si="3">H8/(365*D8)*100</f>
        <v>64.469178082191775</v>
      </c>
    </row>
    <row r="9" spans="1:12">
      <c r="A9" s="482">
        <v>331</v>
      </c>
      <c r="B9" s="458" t="s">
        <v>3803</v>
      </c>
      <c r="C9" s="103" t="s">
        <v>3039</v>
      </c>
      <c r="D9" s="101"/>
      <c r="E9" s="101"/>
      <c r="F9" s="101"/>
      <c r="G9" s="101"/>
      <c r="H9" s="101"/>
      <c r="I9" s="102" t="e">
        <f t="shared" si="0"/>
        <v>#DIV/0!</v>
      </c>
      <c r="J9" s="102" t="e">
        <f t="shared" si="1"/>
        <v>#DIV/0!</v>
      </c>
      <c r="K9" s="102" t="e">
        <f t="shared" si="2"/>
        <v>#DIV/0!</v>
      </c>
      <c r="L9" s="102" t="e">
        <f t="shared" si="3"/>
        <v>#DIV/0!</v>
      </c>
    </row>
    <row r="10" spans="1:12">
      <c r="A10" s="482"/>
      <c r="B10" s="458" t="s">
        <v>3804</v>
      </c>
      <c r="C10" s="103" t="s">
        <v>3040</v>
      </c>
      <c r="D10" s="101"/>
      <c r="E10" s="101"/>
      <c r="F10" s="101"/>
      <c r="G10" s="101"/>
      <c r="H10" s="101"/>
      <c r="I10" s="102" t="e">
        <f t="shared" si="0"/>
        <v>#DIV/0!</v>
      </c>
      <c r="J10" s="102" t="e">
        <f t="shared" si="1"/>
        <v>#DIV/0!</v>
      </c>
      <c r="K10" s="102" t="e">
        <f t="shared" si="2"/>
        <v>#DIV/0!</v>
      </c>
      <c r="L10" s="102" t="e">
        <f t="shared" si="3"/>
        <v>#DIV/0!</v>
      </c>
    </row>
    <row r="11" spans="1:12" ht="13.5" thickBot="1">
      <c r="A11" s="483"/>
      <c r="B11" s="104"/>
      <c r="C11" s="105" t="s">
        <v>3041</v>
      </c>
      <c r="D11" s="106">
        <v>16</v>
      </c>
      <c r="E11" s="106">
        <v>229</v>
      </c>
      <c r="F11" s="106">
        <v>230</v>
      </c>
      <c r="G11" s="106">
        <v>3762</v>
      </c>
      <c r="H11" s="106">
        <v>3765</v>
      </c>
      <c r="I11" s="107">
        <f t="shared" si="0"/>
        <v>16.427947598253276</v>
      </c>
      <c r="J11" s="108">
        <f t="shared" si="1"/>
        <v>16.369565217391305</v>
      </c>
      <c r="K11" s="107">
        <f t="shared" si="2"/>
        <v>64.417808219178085</v>
      </c>
      <c r="L11" s="108">
        <f t="shared" si="3"/>
        <v>64.469178082191775</v>
      </c>
    </row>
    <row r="12" spans="1:12" ht="13.5" thickTop="1">
      <c r="A12" s="482"/>
      <c r="B12" s="98"/>
      <c r="C12" s="102" t="s">
        <v>2712</v>
      </c>
      <c r="D12" s="101">
        <v>23</v>
      </c>
      <c r="E12" s="101">
        <v>427</v>
      </c>
      <c r="F12" s="101">
        <v>500</v>
      </c>
      <c r="G12" s="101">
        <v>5373</v>
      </c>
      <c r="H12" s="101">
        <v>5380</v>
      </c>
      <c r="I12" s="99">
        <f t="shared" si="0"/>
        <v>12.583138173302109</v>
      </c>
      <c r="J12" s="99">
        <f t="shared" si="1"/>
        <v>10.76</v>
      </c>
      <c r="K12" s="102">
        <f t="shared" si="2"/>
        <v>64.002382370458605</v>
      </c>
      <c r="L12" s="102">
        <f t="shared" si="3"/>
        <v>64.085765336509823</v>
      </c>
    </row>
    <row r="13" spans="1:12">
      <c r="A13" s="482">
        <v>260</v>
      </c>
      <c r="B13" s="467" t="s">
        <v>4502</v>
      </c>
      <c r="C13" s="103" t="s">
        <v>3039</v>
      </c>
      <c r="D13" s="101"/>
      <c r="E13" s="101"/>
      <c r="F13" s="101"/>
      <c r="G13" s="101"/>
      <c r="H13" s="101"/>
      <c r="I13" s="102" t="e">
        <f t="shared" si="0"/>
        <v>#DIV/0!</v>
      </c>
      <c r="J13" s="102" t="e">
        <f t="shared" si="1"/>
        <v>#DIV/0!</v>
      </c>
      <c r="K13" s="102" t="e">
        <f t="shared" si="2"/>
        <v>#DIV/0!</v>
      </c>
      <c r="L13" s="102" t="e">
        <f t="shared" si="3"/>
        <v>#DIV/0!</v>
      </c>
    </row>
    <row r="14" spans="1:12">
      <c r="A14" s="482"/>
      <c r="B14" s="467" t="s">
        <v>4503</v>
      </c>
      <c r="C14" s="103" t="s">
        <v>3040</v>
      </c>
      <c r="D14" s="101"/>
      <c r="E14" s="101"/>
      <c r="F14" s="101"/>
      <c r="G14" s="101"/>
      <c r="H14" s="101"/>
      <c r="I14" s="102" t="e">
        <f t="shared" si="0"/>
        <v>#DIV/0!</v>
      </c>
      <c r="J14" s="102" t="e">
        <f t="shared" si="1"/>
        <v>#DIV/0!</v>
      </c>
      <c r="K14" s="102" t="e">
        <f t="shared" si="2"/>
        <v>#DIV/0!</v>
      </c>
      <c r="L14" s="102" t="e">
        <f t="shared" si="3"/>
        <v>#DIV/0!</v>
      </c>
    </row>
    <row r="15" spans="1:12" ht="13.5" thickBot="1">
      <c r="A15" s="483"/>
      <c r="B15" s="104"/>
      <c r="C15" s="105" t="s">
        <v>3041</v>
      </c>
      <c r="D15" s="106">
        <v>23</v>
      </c>
      <c r="E15" s="106">
        <v>427</v>
      </c>
      <c r="F15" s="106">
        <v>500</v>
      </c>
      <c r="G15" s="106">
        <v>5373</v>
      </c>
      <c r="H15" s="106">
        <v>5380</v>
      </c>
      <c r="I15" s="107">
        <f t="shared" si="0"/>
        <v>12.583138173302109</v>
      </c>
      <c r="J15" s="108">
        <f t="shared" si="1"/>
        <v>10.76</v>
      </c>
      <c r="K15" s="107">
        <f t="shared" si="2"/>
        <v>64.002382370458605</v>
      </c>
      <c r="L15" s="108">
        <f t="shared" si="3"/>
        <v>64.085765336509823</v>
      </c>
    </row>
    <row r="16" spans="1:12" ht="13.5" thickTop="1">
      <c r="A16" s="482"/>
      <c r="B16" s="98"/>
      <c r="C16" s="102" t="s">
        <v>2712</v>
      </c>
      <c r="D16" s="101">
        <v>20</v>
      </c>
      <c r="E16" s="101">
        <v>735</v>
      </c>
      <c r="F16" s="101">
        <v>750</v>
      </c>
      <c r="G16" s="100">
        <v>4334</v>
      </c>
      <c r="H16" s="100">
        <v>4580</v>
      </c>
      <c r="I16" s="99">
        <f t="shared" si="0"/>
        <v>5.8965986394557826</v>
      </c>
      <c r="J16" s="99">
        <f t="shared" si="1"/>
        <v>6.1066666666666665</v>
      </c>
      <c r="K16" s="102">
        <f t="shared" si="2"/>
        <v>59.369863013698634</v>
      </c>
      <c r="L16" s="102">
        <f t="shared" si="3"/>
        <v>62.739726027397261</v>
      </c>
    </row>
    <row r="17" spans="1:12">
      <c r="A17" s="482">
        <v>135</v>
      </c>
      <c r="B17" s="467" t="s">
        <v>4502</v>
      </c>
      <c r="C17" s="103" t="s">
        <v>3039</v>
      </c>
      <c r="D17" s="101">
        <v>3</v>
      </c>
      <c r="E17" s="101">
        <v>53</v>
      </c>
      <c r="F17" s="101">
        <v>70</v>
      </c>
      <c r="G17" s="101">
        <v>342</v>
      </c>
      <c r="H17" s="101">
        <v>360</v>
      </c>
      <c r="I17" s="102">
        <f t="shared" si="0"/>
        <v>6.4528301886792452</v>
      </c>
      <c r="J17" s="102">
        <f t="shared" si="1"/>
        <v>5.1428571428571432</v>
      </c>
      <c r="K17" s="102">
        <f t="shared" si="2"/>
        <v>31.232876712328768</v>
      </c>
      <c r="L17" s="102">
        <f t="shared" si="3"/>
        <v>32.87671232876712</v>
      </c>
    </row>
    <row r="18" spans="1:12">
      <c r="A18" s="482"/>
      <c r="B18" s="467" t="s">
        <v>1243</v>
      </c>
      <c r="C18" s="103" t="s">
        <v>3040</v>
      </c>
      <c r="D18" s="101">
        <v>1</v>
      </c>
      <c r="E18" s="101">
        <v>53</v>
      </c>
      <c r="F18" s="101">
        <v>60</v>
      </c>
      <c r="G18" s="101">
        <v>210</v>
      </c>
      <c r="H18" s="101">
        <v>220</v>
      </c>
      <c r="I18" s="102">
        <f t="shared" si="0"/>
        <v>3.9622641509433962</v>
      </c>
      <c r="J18" s="102">
        <f t="shared" si="1"/>
        <v>3.6666666666666665</v>
      </c>
      <c r="K18" s="102">
        <f t="shared" si="2"/>
        <v>57.534246575342465</v>
      </c>
      <c r="L18" s="102">
        <f t="shared" si="3"/>
        <v>60.273972602739725</v>
      </c>
    </row>
    <row r="19" spans="1:12" ht="13.5" thickBot="1">
      <c r="A19" s="483"/>
      <c r="B19" s="104"/>
      <c r="C19" s="105" t="s">
        <v>3041</v>
      </c>
      <c r="D19" s="106">
        <v>16</v>
      </c>
      <c r="E19" s="106">
        <v>735</v>
      </c>
      <c r="F19" s="106">
        <v>750</v>
      </c>
      <c r="G19" s="106">
        <v>3782</v>
      </c>
      <c r="H19" s="106">
        <v>4000</v>
      </c>
      <c r="I19" s="107">
        <f t="shared" si="0"/>
        <v>5.1455782312925171</v>
      </c>
      <c r="J19" s="108">
        <f t="shared" si="1"/>
        <v>5.333333333333333</v>
      </c>
      <c r="K19" s="107">
        <f t="shared" si="2"/>
        <v>64.760273972602747</v>
      </c>
      <c r="L19" s="108">
        <f t="shared" si="3"/>
        <v>68.493150684931507</v>
      </c>
    </row>
    <row r="20" spans="1:12" ht="13.5" thickTop="1">
      <c r="A20" s="482"/>
      <c r="B20" s="98"/>
      <c r="C20" s="102" t="s">
        <v>2712</v>
      </c>
      <c r="D20" s="101">
        <v>27</v>
      </c>
      <c r="E20" s="101">
        <f>E23</f>
        <v>1421</v>
      </c>
      <c r="F20" s="101">
        <f>F23</f>
        <v>1450</v>
      </c>
      <c r="G20" s="101">
        <f>G21+G22+G23</f>
        <v>6824</v>
      </c>
      <c r="H20" s="101">
        <f>H23</f>
        <v>6900</v>
      </c>
      <c r="I20" s="99">
        <f t="shared" si="0"/>
        <v>4.8022519352568613</v>
      </c>
      <c r="J20" s="99">
        <f t="shared" si="1"/>
        <v>4.7586206896551726</v>
      </c>
      <c r="K20" s="102">
        <f t="shared" si="2"/>
        <v>69.244038559107054</v>
      </c>
      <c r="L20" s="102">
        <f t="shared" si="3"/>
        <v>70.015220700152199</v>
      </c>
    </row>
    <row r="21" spans="1:12">
      <c r="A21" s="482">
        <v>311</v>
      </c>
      <c r="B21" s="467" t="s">
        <v>3803</v>
      </c>
      <c r="C21" s="103" t="s">
        <v>3039</v>
      </c>
      <c r="D21" s="101"/>
      <c r="E21" s="101"/>
      <c r="F21" s="101"/>
      <c r="G21" s="101"/>
      <c r="H21" s="101"/>
      <c r="I21" s="102" t="e">
        <f t="shared" si="0"/>
        <v>#DIV/0!</v>
      </c>
      <c r="J21" s="102" t="e">
        <f t="shared" si="1"/>
        <v>#DIV/0!</v>
      </c>
      <c r="K21" s="102" t="e">
        <f t="shared" si="2"/>
        <v>#DIV/0!</v>
      </c>
      <c r="L21" s="102" t="e">
        <f t="shared" si="3"/>
        <v>#DIV/0!</v>
      </c>
    </row>
    <row r="22" spans="1:12">
      <c r="A22" s="482"/>
      <c r="B22" s="467" t="s">
        <v>1273</v>
      </c>
      <c r="C22" s="103" t="s">
        <v>3040</v>
      </c>
      <c r="D22" s="101"/>
      <c r="E22" s="101"/>
      <c r="F22" s="101"/>
      <c r="G22" s="101"/>
      <c r="H22" s="101"/>
      <c r="I22" s="102" t="e">
        <f t="shared" si="0"/>
        <v>#DIV/0!</v>
      </c>
      <c r="J22" s="102" t="e">
        <f t="shared" si="1"/>
        <v>#DIV/0!</v>
      </c>
      <c r="K22" s="102" t="e">
        <f t="shared" si="2"/>
        <v>#DIV/0!</v>
      </c>
      <c r="L22" s="102" t="e">
        <f t="shared" si="3"/>
        <v>#DIV/0!</v>
      </c>
    </row>
    <row r="23" spans="1:12" ht="13.5" thickBot="1">
      <c r="A23" s="483"/>
      <c r="B23" s="104"/>
      <c r="C23" s="105" t="s">
        <v>3041</v>
      </c>
      <c r="D23" s="106">
        <v>27</v>
      </c>
      <c r="E23" s="106">
        <v>1421</v>
      </c>
      <c r="F23" s="106">
        <v>1450</v>
      </c>
      <c r="G23" s="106">
        <v>6824</v>
      </c>
      <c r="H23" s="106">
        <v>6900</v>
      </c>
      <c r="I23" s="107">
        <f t="shared" si="0"/>
        <v>4.8022519352568613</v>
      </c>
      <c r="J23" s="108">
        <f t="shared" si="1"/>
        <v>4.7586206896551726</v>
      </c>
      <c r="K23" s="107">
        <f t="shared" si="2"/>
        <v>69.244038559107054</v>
      </c>
      <c r="L23" s="108">
        <f t="shared" si="3"/>
        <v>70.015220700152199</v>
      </c>
    </row>
    <row r="24" spans="1:12" ht="13.5" thickTop="1">
      <c r="A24" s="484"/>
      <c r="B24" s="109"/>
      <c r="C24" s="110" t="s">
        <v>2712</v>
      </c>
      <c r="D24" s="111">
        <v>72</v>
      </c>
      <c r="E24" s="101">
        <v>2252</v>
      </c>
      <c r="F24" s="101">
        <v>2255</v>
      </c>
      <c r="G24" s="100">
        <f>SUM(G25:G27)</f>
        <v>14584</v>
      </c>
      <c r="H24" s="100">
        <f>SUM(H25:H27)</f>
        <v>14620</v>
      </c>
      <c r="I24" s="99">
        <f t="shared" si="0"/>
        <v>6.4760213143872116</v>
      </c>
      <c r="J24" s="99">
        <f t="shared" si="1"/>
        <v>6.4833702882483371</v>
      </c>
      <c r="K24" s="102">
        <f t="shared" si="2"/>
        <v>55.494672754946727</v>
      </c>
      <c r="L24" s="102">
        <f t="shared" si="3"/>
        <v>55.631659056316593</v>
      </c>
    </row>
    <row r="25" spans="1:12">
      <c r="A25" s="482">
        <v>105</v>
      </c>
      <c r="B25" s="480" t="s">
        <v>261</v>
      </c>
      <c r="C25" s="103" t="s">
        <v>3039</v>
      </c>
      <c r="D25" s="101">
        <v>6</v>
      </c>
      <c r="E25" s="101">
        <v>415</v>
      </c>
      <c r="F25" s="101">
        <v>420</v>
      </c>
      <c r="G25" s="101">
        <v>1573</v>
      </c>
      <c r="H25" s="101">
        <v>1580</v>
      </c>
      <c r="I25" s="102">
        <f t="shared" si="0"/>
        <v>3.7903614457831325</v>
      </c>
      <c r="J25" s="102">
        <f t="shared" si="1"/>
        <v>3.7619047619047619</v>
      </c>
      <c r="K25" s="102">
        <f t="shared" si="2"/>
        <v>71.826484018264836</v>
      </c>
      <c r="L25" s="102">
        <f t="shared" si="3"/>
        <v>72.146118721461178</v>
      </c>
    </row>
    <row r="26" spans="1:12">
      <c r="A26" s="480"/>
      <c r="B26" s="480" t="s">
        <v>262</v>
      </c>
      <c r="C26" s="103" t="s">
        <v>3040</v>
      </c>
      <c r="D26" s="101">
        <v>12</v>
      </c>
      <c r="E26" s="101">
        <v>477</v>
      </c>
      <c r="F26" s="101">
        <v>480</v>
      </c>
      <c r="G26" s="101">
        <v>2980</v>
      </c>
      <c r="H26" s="101">
        <v>2990</v>
      </c>
      <c r="I26" s="102">
        <f t="shared" si="0"/>
        <v>6.2473794549266248</v>
      </c>
      <c r="J26" s="102">
        <f t="shared" si="1"/>
        <v>6.229166666666667</v>
      </c>
      <c r="K26" s="102">
        <f t="shared" si="2"/>
        <v>68.036529680365305</v>
      </c>
      <c r="L26" s="102">
        <f t="shared" si="3"/>
        <v>68.264840182648399</v>
      </c>
    </row>
    <row r="27" spans="1:12" ht="13.5" thickBot="1">
      <c r="A27" s="104"/>
      <c r="B27" s="104"/>
      <c r="C27" s="105" t="s">
        <v>3041</v>
      </c>
      <c r="D27" s="106">
        <v>54</v>
      </c>
      <c r="E27" s="106">
        <v>2252</v>
      </c>
      <c r="F27" s="106">
        <v>2255</v>
      </c>
      <c r="G27" s="106">
        <v>10031</v>
      </c>
      <c r="H27" s="106">
        <v>10050</v>
      </c>
      <c r="I27" s="107">
        <f t="shared" si="0"/>
        <v>4.4542628774422734</v>
      </c>
      <c r="J27" s="108">
        <f t="shared" si="1"/>
        <v>4.4567627494456765</v>
      </c>
      <c r="K27" s="107">
        <f t="shared" si="2"/>
        <v>50.892947742262805</v>
      </c>
      <c r="L27" s="108">
        <f t="shared" si="3"/>
        <v>50.989345509893461</v>
      </c>
    </row>
    <row r="28" spans="1:12" ht="13.5" thickTop="1">
      <c r="A28" s="98"/>
      <c r="B28" s="98"/>
      <c r="C28" s="99" t="s">
        <v>2712</v>
      </c>
      <c r="D28" s="100">
        <v>15</v>
      </c>
      <c r="E28" s="101">
        <v>432</v>
      </c>
      <c r="F28" s="488">
        <v>432</v>
      </c>
      <c r="G28" s="101">
        <v>4353</v>
      </c>
      <c r="H28" s="488">
        <v>4353</v>
      </c>
      <c r="I28" s="102">
        <f t="shared" ref="I28:I43" si="4">G28/E28</f>
        <v>10.076388888888889</v>
      </c>
      <c r="J28" s="102">
        <f t="shared" ref="J28:J43" si="5">H28/F28</f>
        <v>10.076388888888889</v>
      </c>
      <c r="K28" s="102">
        <f t="shared" ref="K28:K43" si="6">G28/(365*D28)*100</f>
        <v>79.506849315068493</v>
      </c>
      <c r="L28" s="102">
        <f t="shared" ref="L28:L43" si="7">H28/(365*D28)*100</f>
        <v>79.506849315068493</v>
      </c>
    </row>
    <row r="29" spans="1:12">
      <c r="A29" s="98">
        <v>205</v>
      </c>
      <c r="B29" s="487" t="s">
        <v>4502</v>
      </c>
      <c r="C29" s="103" t="s">
        <v>3039</v>
      </c>
      <c r="D29" s="101">
        <v>1</v>
      </c>
      <c r="E29" s="101">
        <v>0</v>
      </c>
      <c r="F29" s="488">
        <v>250</v>
      </c>
      <c r="G29" s="101">
        <v>0</v>
      </c>
      <c r="H29" s="488">
        <v>250</v>
      </c>
      <c r="I29" s="102" t="e">
        <f t="shared" si="4"/>
        <v>#DIV/0!</v>
      </c>
      <c r="J29" s="102">
        <f t="shared" si="5"/>
        <v>1</v>
      </c>
      <c r="K29" s="102">
        <f t="shared" si="6"/>
        <v>0</v>
      </c>
      <c r="L29" s="102">
        <f t="shared" si="7"/>
        <v>68.493150684931507</v>
      </c>
    </row>
    <row r="30" spans="1:12">
      <c r="A30" s="98"/>
      <c r="B30" s="487" t="s">
        <v>312</v>
      </c>
      <c r="C30" s="103" t="s">
        <v>3040</v>
      </c>
      <c r="D30" s="101">
        <v>1</v>
      </c>
      <c r="E30" s="101">
        <v>0</v>
      </c>
      <c r="F30" s="488">
        <v>180</v>
      </c>
      <c r="G30" s="101">
        <v>0</v>
      </c>
      <c r="H30" s="488">
        <v>360</v>
      </c>
      <c r="I30" s="102" t="e">
        <f t="shared" si="4"/>
        <v>#DIV/0!</v>
      </c>
      <c r="J30" s="102">
        <f t="shared" si="5"/>
        <v>2</v>
      </c>
      <c r="K30" s="102">
        <f t="shared" si="6"/>
        <v>0</v>
      </c>
      <c r="L30" s="102">
        <f t="shared" si="7"/>
        <v>98.630136986301366</v>
      </c>
    </row>
    <row r="31" spans="1:12" ht="13.5" thickBot="1">
      <c r="A31" s="104"/>
      <c r="B31" s="481" t="s">
        <v>313</v>
      </c>
      <c r="C31" s="105" t="s">
        <v>3041</v>
      </c>
      <c r="D31" s="106">
        <v>13</v>
      </c>
      <c r="E31" s="106">
        <v>432</v>
      </c>
      <c r="F31" s="489">
        <v>432</v>
      </c>
      <c r="G31" s="106">
        <v>4353</v>
      </c>
      <c r="H31" s="489">
        <f>H28-(H29+H30)</f>
        <v>3743</v>
      </c>
      <c r="I31" s="107">
        <f t="shared" si="4"/>
        <v>10.076388888888889</v>
      </c>
      <c r="J31" s="108">
        <f t="shared" si="5"/>
        <v>8.6643518518518512</v>
      </c>
      <c r="K31" s="107">
        <f t="shared" si="6"/>
        <v>91.738672286617501</v>
      </c>
      <c r="L31" s="108">
        <f t="shared" si="7"/>
        <v>78.883034773445743</v>
      </c>
    </row>
    <row r="32" spans="1:12" ht="13.5" thickTop="1">
      <c r="A32" s="98"/>
      <c r="B32" s="98"/>
      <c r="C32" s="102" t="s">
        <v>2712</v>
      </c>
      <c r="D32" s="530">
        <v>53</v>
      </c>
      <c r="E32" s="533">
        <v>1714</v>
      </c>
      <c r="F32" s="533">
        <v>1720</v>
      </c>
      <c r="G32" s="533">
        <f>SUM(G33,G34,G35)</f>
        <v>15249</v>
      </c>
      <c r="H32" s="533">
        <f>SUM(H33,H34,H35)</f>
        <v>15260</v>
      </c>
      <c r="I32" s="99">
        <f t="shared" si="4"/>
        <v>8.8967327887981327</v>
      </c>
      <c r="J32" s="99">
        <f t="shared" si="5"/>
        <v>8.8720930232558146</v>
      </c>
      <c r="K32" s="102">
        <f>G32/(365*D32)*100</f>
        <v>78.826570173171362</v>
      </c>
      <c r="L32" s="102">
        <f t="shared" si="7"/>
        <v>78.883432411475823</v>
      </c>
    </row>
    <row r="33" spans="1:12">
      <c r="A33" s="482">
        <v>260</v>
      </c>
      <c r="B33" s="467" t="s">
        <v>4502</v>
      </c>
      <c r="C33" s="103" t="s">
        <v>3039</v>
      </c>
      <c r="D33" s="531">
        <v>4</v>
      </c>
      <c r="E33" s="533">
        <v>183</v>
      </c>
      <c r="F33" s="533">
        <v>185</v>
      </c>
      <c r="G33" s="533">
        <v>1242</v>
      </c>
      <c r="H33" s="533">
        <v>1245</v>
      </c>
      <c r="I33" s="102">
        <f t="shared" si="4"/>
        <v>6.7868852459016393</v>
      </c>
      <c r="J33" s="102">
        <f t="shared" si="5"/>
        <v>6.7297297297297298</v>
      </c>
      <c r="K33" s="102">
        <f t="shared" si="6"/>
        <v>85.06849315068493</v>
      </c>
      <c r="L33" s="102">
        <f t="shared" si="7"/>
        <v>85.273972602739718</v>
      </c>
    </row>
    <row r="34" spans="1:12">
      <c r="A34" s="482"/>
      <c r="B34" s="467" t="s">
        <v>1542</v>
      </c>
      <c r="C34" s="103" t="s">
        <v>3040</v>
      </c>
      <c r="D34" s="531">
        <v>4</v>
      </c>
      <c r="E34" s="533">
        <v>1</v>
      </c>
      <c r="F34" s="533">
        <v>1</v>
      </c>
      <c r="G34" s="533">
        <v>2</v>
      </c>
      <c r="H34" s="533">
        <v>5</v>
      </c>
      <c r="I34" s="102">
        <f t="shared" si="4"/>
        <v>2</v>
      </c>
      <c r="J34" s="102">
        <f t="shared" si="5"/>
        <v>5</v>
      </c>
      <c r="K34" s="102">
        <f t="shared" si="6"/>
        <v>0.13698630136986301</v>
      </c>
      <c r="L34" s="102">
        <f t="shared" si="7"/>
        <v>0.34246575342465752</v>
      </c>
    </row>
    <row r="35" spans="1:12" ht="13.5" thickBot="1">
      <c r="A35" s="483"/>
      <c r="B35" s="481" t="s">
        <v>1543</v>
      </c>
      <c r="C35" s="105" t="s">
        <v>3041</v>
      </c>
      <c r="D35" s="532">
        <v>45</v>
      </c>
      <c r="E35" s="534">
        <v>1714</v>
      </c>
      <c r="F35" s="534">
        <v>1720</v>
      </c>
      <c r="G35" s="534">
        <v>14005</v>
      </c>
      <c r="H35" s="534">
        <v>14010</v>
      </c>
      <c r="I35" s="107">
        <f t="shared" si="4"/>
        <v>8.1709451575262548</v>
      </c>
      <c r="J35" s="108">
        <f t="shared" si="5"/>
        <v>8.145348837209303</v>
      </c>
      <c r="K35" s="107">
        <f t="shared" si="6"/>
        <v>85.266362252663612</v>
      </c>
      <c r="L35" s="108">
        <f t="shared" si="7"/>
        <v>85.296803652968038</v>
      </c>
    </row>
    <row r="36" spans="1:12" ht="13.5" thickTop="1">
      <c r="A36" s="98"/>
      <c r="B36" s="98"/>
      <c r="C36" s="102" t="s">
        <v>2712</v>
      </c>
      <c r="D36" s="101">
        <v>44</v>
      </c>
      <c r="E36" s="101">
        <v>1895</v>
      </c>
      <c r="F36" s="101">
        <v>1900</v>
      </c>
      <c r="G36" s="101">
        <f>SUM(G37:G39)</f>
        <v>9226</v>
      </c>
      <c r="H36" s="101">
        <f>SUM(H37:H39)</f>
        <v>9230</v>
      </c>
      <c r="I36" s="99">
        <f t="shared" si="4"/>
        <v>4.8686015831134561</v>
      </c>
      <c r="J36" s="99">
        <f t="shared" si="5"/>
        <v>4.8578947368421055</v>
      </c>
      <c r="K36" s="102">
        <f t="shared" si="6"/>
        <v>57.447073474470734</v>
      </c>
      <c r="L36" s="102">
        <f t="shared" si="7"/>
        <v>57.471980074719795</v>
      </c>
    </row>
    <row r="37" spans="1:12">
      <c r="A37" s="98">
        <v>255</v>
      </c>
      <c r="B37" s="580" t="s">
        <v>3803</v>
      </c>
      <c r="C37" s="103" t="s">
        <v>3039</v>
      </c>
      <c r="D37" s="581">
        <v>2</v>
      </c>
      <c r="E37" s="101">
        <v>105</v>
      </c>
      <c r="F37" s="101">
        <v>205</v>
      </c>
      <c r="G37" s="101">
        <v>205</v>
      </c>
      <c r="H37" s="101">
        <v>200</v>
      </c>
      <c r="I37" s="102">
        <f t="shared" si="4"/>
        <v>1.9523809523809523</v>
      </c>
      <c r="J37" s="102">
        <f t="shared" si="5"/>
        <v>0.97560975609756095</v>
      </c>
      <c r="K37" s="102">
        <f t="shared" si="6"/>
        <v>28.082191780821919</v>
      </c>
      <c r="L37" s="102">
        <f t="shared" si="7"/>
        <v>27.397260273972602</v>
      </c>
    </row>
    <row r="38" spans="1:12">
      <c r="A38" s="98"/>
      <c r="B38" s="580" t="s">
        <v>1594</v>
      </c>
      <c r="C38" s="103" t="s">
        <v>3040</v>
      </c>
      <c r="D38" s="581">
        <v>5</v>
      </c>
      <c r="E38" s="101">
        <v>280</v>
      </c>
      <c r="F38" s="101">
        <v>300</v>
      </c>
      <c r="G38" s="101">
        <v>769</v>
      </c>
      <c r="H38" s="101">
        <v>770</v>
      </c>
      <c r="I38" s="102">
        <f t="shared" si="4"/>
        <v>2.7464285714285714</v>
      </c>
      <c r="J38" s="102">
        <f t="shared" si="5"/>
        <v>2.5666666666666669</v>
      </c>
      <c r="K38" s="102">
        <f t="shared" si="6"/>
        <v>42.136986301369859</v>
      </c>
      <c r="L38" s="102">
        <f t="shared" si="7"/>
        <v>42.19178082191781</v>
      </c>
    </row>
    <row r="39" spans="1:12" ht="13.5" thickBot="1">
      <c r="A39" s="104"/>
      <c r="B39" s="481" t="s">
        <v>1595</v>
      </c>
      <c r="C39" s="105" t="s">
        <v>3041</v>
      </c>
      <c r="D39" s="582">
        <v>37</v>
      </c>
      <c r="E39" s="106">
        <v>1895</v>
      </c>
      <c r="F39" s="106">
        <v>1900</v>
      </c>
      <c r="G39" s="106">
        <v>8252</v>
      </c>
      <c r="H39" s="106">
        <v>8260</v>
      </c>
      <c r="I39" s="107">
        <f t="shared" si="4"/>
        <v>4.354617414248021</v>
      </c>
      <c r="J39" s="108">
        <f t="shared" si="5"/>
        <v>4.3473684210526313</v>
      </c>
      <c r="K39" s="107">
        <f t="shared" si="6"/>
        <v>61.103295075897812</v>
      </c>
      <c r="L39" s="108">
        <f t="shared" si="7"/>
        <v>61.162532395409109</v>
      </c>
    </row>
    <row r="40" spans="1:12" ht="14.25" thickTop="1" thickBot="1">
      <c r="A40" s="736" t="s">
        <v>3042</v>
      </c>
      <c r="B40" s="736"/>
      <c r="C40" s="99" t="s">
        <v>2712</v>
      </c>
      <c r="D40" s="589">
        <f>SUM(D8,D12,D16,D20,D24,D28,D32,D36)</f>
        <v>270</v>
      </c>
      <c r="E40" s="589">
        <f>SUM(E8,E12,E16,E20,E24,E28,E32,E36)</f>
        <v>9105</v>
      </c>
      <c r="F40" s="589">
        <f>SUM(F8,F12,F16,F20,F24,F28,F32,F36)</f>
        <v>9237</v>
      </c>
      <c r="G40" s="589">
        <f>SUM(G8,G12,G16,G20,G24,G28,G32,G36)</f>
        <v>63705</v>
      </c>
      <c r="H40" s="589">
        <f>SUM(H8,H12,H16,H20,H24,H28,H32,H36)</f>
        <v>64088</v>
      </c>
      <c r="I40" s="99">
        <f t="shared" si="4"/>
        <v>6.9967051070840194</v>
      </c>
      <c r="J40" s="99">
        <f t="shared" si="5"/>
        <v>6.9381833928764749</v>
      </c>
      <c r="K40" s="102">
        <f t="shared" si="6"/>
        <v>64.642313546423139</v>
      </c>
      <c r="L40" s="102">
        <f t="shared" si="7"/>
        <v>65.030948756976159</v>
      </c>
    </row>
    <row r="41" spans="1:12" ht="14.25" thickTop="1" thickBot="1">
      <c r="A41" s="736"/>
      <c r="B41" s="736"/>
      <c r="C41" s="103" t="s">
        <v>3039</v>
      </c>
      <c r="D41" s="589">
        <f t="shared" ref="D41:E43" si="8">SUM(D9,D13,D17,D21,D25,D29,D33,D37)</f>
        <v>16</v>
      </c>
      <c r="E41" s="589">
        <f t="shared" si="8"/>
        <v>756</v>
      </c>
      <c r="F41" s="589">
        <f t="shared" ref="F41:H43" si="9">SUM(F9,F13,F17,F21,F25,F29,F33,F37)</f>
        <v>1130</v>
      </c>
      <c r="G41" s="589">
        <f t="shared" si="9"/>
        <v>3362</v>
      </c>
      <c r="H41" s="589">
        <f t="shared" si="9"/>
        <v>3635</v>
      </c>
      <c r="I41" s="102">
        <f t="shared" si="4"/>
        <v>4.447089947089947</v>
      </c>
      <c r="J41" s="102">
        <f t="shared" si="5"/>
        <v>3.2168141592920354</v>
      </c>
      <c r="K41" s="102">
        <f t="shared" si="6"/>
        <v>57.56849315068493</v>
      </c>
      <c r="L41" s="102">
        <f t="shared" si="7"/>
        <v>62.2431506849315</v>
      </c>
    </row>
    <row r="42" spans="1:12" ht="14.25" thickTop="1" thickBot="1">
      <c r="A42" s="736"/>
      <c r="B42" s="736"/>
      <c r="C42" s="103" t="s">
        <v>3040</v>
      </c>
      <c r="D42" s="589">
        <f t="shared" si="8"/>
        <v>23</v>
      </c>
      <c r="E42" s="589">
        <f t="shared" si="8"/>
        <v>811</v>
      </c>
      <c r="F42" s="589">
        <f t="shared" si="9"/>
        <v>1021</v>
      </c>
      <c r="G42" s="589">
        <f t="shared" si="9"/>
        <v>3961</v>
      </c>
      <c r="H42" s="589">
        <f t="shared" si="9"/>
        <v>4345</v>
      </c>
      <c r="I42" s="102">
        <f t="shared" si="4"/>
        <v>4.8840937114673242</v>
      </c>
      <c r="J42" s="102">
        <f t="shared" si="5"/>
        <v>4.2556317335945151</v>
      </c>
      <c r="K42" s="102">
        <f t="shared" si="6"/>
        <v>47.182846932698034</v>
      </c>
      <c r="L42" s="102">
        <f t="shared" si="7"/>
        <v>51.756998213222161</v>
      </c>
    </row>
    <row r="43" spans="1:12" ht="13.5" thickTop="1">
      <c r="A43" s="736"/>
      <c r="B43" s="736"/>
      <c r="C43" s="112" t="s">
        <v>3041</v>
      </c>
      <c r="D43" s="589">
        <f t="shared" si="8"/>
        <v>231</v>
      </c>
      <c r="E43" s="589">
        <f t="shared" si="8"/>
        <v>9105</v>
      </c>
      <c r="F43" s="589">
        <f t="shared" si="9"/>
        <v>9237</v>
      </c>
      <c r="G43" s="589">
        <f t="shared" si="9"/>
        <v>56382</v>
      </c>
      <c r="H43" s="589">
        <f t="shared" si="9"/>
        <v>56108</v>
      </c>
      <c r="I43" s="113">
        <f t="shared" si="4"/>
        <v>6.1924217462932454</v>
      </c>
      <c r="J43" s="114">
        <f t="shared" si="5"/>
        <v>6.0742665367543571</v>
      </c>
      <c r="K43" s="113">
        <f t="shared" si="6"/>
        <v>66.87066358299235</v>
      </c>
      <c r="L43" s="114">
        <f t="shared" si="7"/>
        <v>66.545691751171205</v>
      </c>
    </row>
  </sheetData>
  <sheetProtection selectLockedCells="1" selectUnlockedCells="1"/>
  <mergeCells count="8">
    <mergeCell ref="G6:H6"/>
    <mergeCell ref="I6:J6"/>
    <mergeCell ref="K6:L6"/>
    <mergeCell ref="A40:B43"/>
    <mergeCell ref="A6:A7"/>
    <mergeCell ref="B6:B7"/>
    <mergeCell ref="C6:D6"/>
    <mergeCell ref="E6:F6"/>
  </mergeCells>
  <phoneticPr fontId="51" type="noConversion"/>
  <pageMargins left="0.2361111111111111" right="0.2361111111111111" top="0.35416666666666669" bottom="0.35416666666666669" header="0.51180555555555551" footer="0.51180555555555551"/>
  <pageSetup paperSize="9" scale="93" firstPageNumber="0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18"/>
  <sheetViews>
    <sheetView view="pageBreakPreview" zoomScaleSheetLayoutView="100" workbookViewId="0">
      <selection activeCell="I9" sqref="I9"/>
    </sheetView>
  </sheetViews>
  <sheetFormatPr defaultColWidth="7.85546875" defaultRowHeight="12.75"/>
  <cols>
    <col min="1" max="1" width="7" style="115" customWidth="1"/>
    <col min="2" max="2" width="20.85546875" style="115" customWidth="1"/>
    <col min="3" max="3" width="8.7109375" style="115" customWidth="1"/>
    <col min="4" max="7" width="8.42578125" style="115" customWidth="1"/>
    <col min="8" max="16384" width="7.85546875" style="115"/>
  </cols>
  <sheetData>
    <row r="1" spans="1:7" s="116" customFormat="1">
      <c r="A1" s="33"/>
      <c r="B1" s="34" t="s">
        <v>2698</v>
      </c>
      <c r="C1" s="35" t="s">
        <v>2698</v>
      </c>
      <c r="D1" s="36"/>
      <c r="E1" s="36"/>
      <c r="F1" s="36"/>
      <c r="G1" s="37"/>
    </row>
    <row r="2" spans="1:7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</row>
    <row r="3" spans="1:7">
      <c r="A3" s="33"/>
      <c r="B3" s="34"/>
      <c r="C3" s="35"/>
      <c r="D3" s="36"/>
      <c r="E3" s="36"/>
      <c r="F3" s="36"/>
      <c r="G3" s="37"/>
    </row>
    <row r="4" spans="1:7" ht="15.75" customHeight="1">
      <c r="A4" s="33"/>
      <c r="B4" s="34" t="s">
        <v>2704</v>
      </c>
      <c r="C4" s="3" t="s">
        <v>3470</v>
      </c>
      <c r="D4" s="4"/>
      <c r="E4" s="4"/>
      <c r="F4" s="4"/>
      <c r="G4" s="42"/>
    </row>
    <row r="5" spans="1:7">
      <c r="A5"/>
      <c r="B5"/>
      <c r="C5"/>
      <c r="D5"/>
      <c r="E5"/>
      <c r="F5"/>
      <c r="G5"/>
    </row>
    <row r="6" spans="1:7" ht="34.5" customHeight="1">
      <c r="A6" s="740" t="s">
        <v>3029</v>
      </c>
      <c r="B6" s="738" t="s">
        <v>2734</v>
      </c>
      <c r="C6" s="738" t="s">
        <v>3043</v>
      </c>
      <c r="D6" s="738" t="s">
        <v>3044</v>
      </c>
      <c r="E6" s="738"/>
      <c r="F6" s="738" t="s">
        <v>3045</v>
      </c>
      <c r="G6" s="738"/>
    </row>
    <row r="7" spans="1:7" ht="35.25" customHeight="1">
      <c r="A7" s="740"/>
      <c r="B7" s="738"/>
      <c r="C7" s="738"/>
      <c r="D7" s="119" t="s">
        <v>3037</v>
      </c>
      <c r="E7" s="119" t="s">
        <v>3038</v>
      </c>
      <c r="F7" s="119" t="s">
        <v>3037</v>
      </c>
      <c r="G7" s="119" t="s">
        <v>3038</v>
      </c>
    </row>
    <row r="8" spans="1:7" ht="24.95" customHeight="1">
      <c r="A8" s="470">
        <v>311</v>
      </c>
      <c r="B8" s="471" t="s">
        <v>1272</v>
      </c>
      <c r="C8" s="121">
        <v>27</v>
      </c>
      <c r="D8" s="121">
        <v>587</v>
      </c>
      <c r="E8" s="122">
        <v>600</v>
      </c>
      <c r="F8" s="123">
        <v>2675</v>
      </c>
      <c r="G8" s="122">
        <v>2700</v>
      </c>
    </row>
    <row r="9" spans="1:7" ht="24.95" customHeight="1">
      <c r="A9" s="120"/>
      <c r="B9" s="113"/>
      <c r="C9" s="121"/>
      <c r="D9" s="121"/>
      <c r="E9" s="122"/>
      <c r="F9" s="123"/>
      <c r="G9" s="122"/>
    </row>
    <row r="10" spans="1:7" ht="24.95" customHeight="1">
      <c r="A10" s="124"/>
      <c r="B10" s="113"/>
      <c r="C10" s="121"/>
      <c r="D10" s="121"/>
      <c r="E10" s="122"/>
      <c r="F10" s="123"/>
      <c r="G10" s="122"/>
    </row>
    <row r="11" spans="1:7" ht="24.95" customHeight="1">
      <c r="A11" s="120"/>
      <c r="B11" s="113"/>
      <c r="C11" s="121"/>
      <c r="D11" s="121"/>
      <c r="E11" s="122"/>
      <c r="F11" s="123"/>
      <c r="G11" s="122"/>
    </row>
    <row r="12" spans="1:7" ht="24.95" customHeight="1">
      <c r="A12" s="120"/>
      <c r="B12" s="113"/>
      <c r="C12" s="121"/>
      <c r="D12" s="121"/>
      <c r="E12" s="122"/>
      <c r="F12" s="123"/>
      <c r="G12" s="122"/>
    </row>
    <row r="13" spans="1:7" ht="24.95" customHeight="1">
      <c r="A13" s="120"/>
      <c r="B13" s="113"/>
      <c r="C13" s="121"/>
      <c r="D13" s="121"/>
      <c r="E13" s="122"/>
      <c r="F13" s="123"/>
      <c r="G13" s="122"/>
    </row>
    <row r="14" spans="1:7" ht="24.95" customHeight="1">
      <c r="A14" s="120"/>
      <c r="B14" s="113"/>
      <c r="C14" s="121"/>
      <c r="D14" s="121"/>
      <c r="E14" s="122"/>
      <c r="F14" s="123"/>
      <c r="G14" s="122"/>
    </row>
    <row r="15" spans="1:7" ht="24.95" customHeight="1">
      <c r="A15" s="120"/>
      <c r="B15" s="113"/>
      <c r="C15" s="121"/>
      <c r="D15" s="121"/>
      <c r="E15" s="122"/>
      <c r="F15" s="123"/>
      <c r="G15" s="122"/>
    </row>
    <row r="16" spans="1:7" ht="24.95" customHeight="1">
      <c r="A16" s="120"/>
      <c r="B16" s="113"/>
      <c r="C16" s="121"/>
      <c r="D16" s="121"/>
      <c r="E16" s="122"/>
      <c r="F16" s="123"/>
      <c r="G16" s="122"/>
    </row>
    <row r="17" spans="1:7" ht="24.95" customHeight="1">
      <c r="A17" s="120"/>
      <c r="B17" s="113"/>
      <c r="C17" s="121"/>
      <c r="D17" s="121"/>
      <c r="E17" s="122"/>
      <c r="F17" s="123"/>
      <c r="G17" s="122"/>
    </row>
    <row r="18" spans="1:7" ht="24.95" customHeight="1">
      <c r="A18" s="739" t="s">
        <v>3008</v>
      </c>
      <c r="B18" s="739"/>
      <c r="C18" s="125"/>
      <c r="D18" s="125"/>
      <c r="E18" s="125"/>
      <c r="F18" s="126"/>
      <c r="G18" s="125"/>
    </row>
  </sheetData>
  <sheetProtection selectLockedCells="1" selectUnlockedCells="1"/>
  <mergeCells count="6">
    <mergeCell ref="F6:G6"/>
    <mergeCell ref="A18:B18"/>
    <mergeCell ref="A6:A7"/>
    <mergeCell ref="B6:B7"/>
    <mergeCell ref="C6:C7"/>
    <mergeCell ref="D6:E6"/>
  </mergeCells>
  <phoneticPr fontId="51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IV22"/>
  <sheetViews>
    <sheetView view="pageBreakPreview" zoomScaleNormal="100" zoomScaleSheetLayoutView="100" workbookViewId="0">
      <selection activeCell="L9" sqref="L9"/>
    </sheetView>
  </sheetViews>
  <sheetFormatPr defaultColWidth="7.85546875" defaultRowHeight="12.75"/>
  <cols>
    <col min="1" max="1" width="6.42578125" style="115" customWidth="1"/>
    <col min="2" max="2" width="25.5703125" style="115" customWidth="1"/>
    <col min="3" max="3" width="21.140625" style="115" customWidth="1"/>
    <col min="4" max="4" width="9.5703125" style="115" customWidth="1"/>
    <col min="5" max="8" width="7.140625" style="115" customWidth="1"/>
    <col min="9" max="16384" width="7.85546875" style="115"/>
  </cols>
  <sheetData>
    <row r="1" spans="1:256">
      <c r="A1" s="33"/>
      <c r="B1" s="34" t="s">
        <v>2698</v>
      </c>
      <c r="C1" s="35" t="str">
        <f>Kadar.ode.!C1</f>
        <v>Унети назив здравствене установе</v>
      </c>
      <c r="D1" s="36"/>
      <c r="E1" s="36"/>
      <c r="F1" s="36"/>
      <c r="G1" s="37"/>
      <c r="H1" s="127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>
      <c r="A2" s="33"/>
      <c r="B2" s="34" t="s">
        <v>2700</v>
      </c>
      <c r="C2" s="35" t="str">
        <f>Kadar.ode.!C2</f>
        <v>Унети матични број здравствене установе</v>
      </c>
      <c r="D2" s="36"/>
      <c r="E2" s="36"/>
      <c r="F2" s="36"/>
      <c r="G2" s="37"/>
      <c r="H2" s="127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>
      <c r="A3" s="33"/>
      <c r="B3" s="34"/>
      <c r="C3" s="35"/>
      <c r="D3" s="36"/>
      <c r="E3" s="36"/>
      <c r="F3" s="36"/>
      <c r="G3" s="37"/>
      <c r="H3" s="127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4.25">
      <c r="A4" s="33"/>
      <c r="B4" s="34" t="s">
        <v>2704</v>
      </c>
      <c r="C4" s="3" t="s">
        <v>3471</v>
      </c>
      <c r="D4" s="4"/>
      <c r="E4" s="4"/>
      <c r="F4" s="4"/>
      <c r="G4" s="42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12.75" customHeight="1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16" customFormat="1" ht="23.25" customHeight="1">
      <c r="A6" s="742" t="s">
        <v>3029</v>
      </c>
      <c r="B6" s="743" t="s">
        <v>2734</v>
      </c>
      <c r="C6" s="743" t="s">
        <v>3046</v>
      </c>
      <c r="D6" s="738" t="s">
        <v>3047</v>
      </c>
      <c r="E6" s="738"/>
      <c r="F6" s="738" t="s">
        <v>3048</v>
      </c>
      <c r="G6" s="738"/>
    </row>
    <row r="7" spans="1:256" ht="32.25" customHeight="1">
      <c r="A7" s="742"/>
      <c r="B7" s="743"/>
      <c r="C7" s="743"/>
      <c r="D7" s="128" t="s">
        <v>3037</v>
      </c>
      <c r="E7" s="128" t="s">
        <v>3038</v>
      </c>
      <c r="F7" s="128" t="s">
        <v>3037</v>
      </c>
      <c r="G7" s="128" t="s">
        <v>3038</v>
      </c>
    </row>
    <row r="8" spans="1:256" ht="21.95" customHeight="1">
      <c r="A8" s="454">
        <v>150</v>
      </c>
      <c r="B8" s="455" t="s">
        <v>3781</v>
      </c>
      <c r="C8" s="456">
        <v>9</v>
      </c>
      <c r="D8" s="130">
        <v>1759</v>
      </c>
      <c r="E8" s="130">
        <v>1760</v>
      </c>
      <c r="F8" s="131">
        <v>2444</v>
      </c>
      <c r="G8" s="131">
        <v>2450</v>
      </c>
    </row>
    <row r="9" spans="1:256" ht="21.95" customHeight="1">
      <c r="A9" s="462">
        <v>331</v>
      </c>
      <c r="B9" s="463" t="s">
        <v>3805</v>
      </c>
      <c r="C9" s="459">
        <v>35</v>
      </c>
      <c r="D9" s="130">
        <v>357</v>
      </c>
      <c r="E9" s="130">
        <v>300</v>
      </c>
      <c r="F9" s="131">
        <v>4481</v>
      </c>
      <c r="G9" s="131">
        <v>3600</v>
      </c>
    </row>
    <row r="10" spans="1:256" ht="21.95" customHeight="1">
      <c r="A10" s="460"/>
      <c r="B10" s="461"/>
      <c r="C10" s="122"/>
      <c r="D10" s="134"/>
      <c r="E10" s="134"/>
      <c r="F10" s="134"/>
      <c r="G10" s="134"/>
    </row>
    <row r="11" spans="1:256" ht="21.95" customHeight="1">
      <c r="A11" s="132"/>
      <c r="B11" s="133"/>
      <c r="C11" s="136"/>
      <c r="D11" s="137"/>
      <c r="E11" s="137"/>
      <c r="F11" s="137"/>
      <c r="G11" s="137"/>
    </row>
    <row r="12" spans="1:256" ht="21.95" customHeight="1">
      <c r="A12" s="138"/>
      <c r="B12" s="135"/>
      <c r="C12" s="122"/>
      <c r="D12" s="134"/>
      <c r="E12" s="134"/>
      <c r="F12" s="134"/>
      <c r="G12" s="134"/>
    </row>
    <row r="13" spans="1:256" ht="21.95" customHeight="1">
      <c r="A13" s="132"/>
      <c r="B13" s="139"/>
      <c r="C13" s="136"/>
      <c r="D13" s="137"/>
      <c r="E13" s="137"/>
      <c r="F13" s="137"/>
      <c r="G13" s="137"/>
    </row>
    <row r="14" spans="1:256" ht="21.95" customHeight="1">
      <c r="A14" s="138"/>
      <c r="B14" s="135"/>
      <c r="C14" s="122"/>
      <c r="D14" s="134"/>
      <c r="E14" s="134"/>
      <c r="F14" s="134"/>
      <c r="G14" s="134"/>
    </row>
    <row r="15" spans="1:256" ht="21.95" customHeight="1">
      <c r="A15" s="132"/>
      <c r="B15" s="133"/>
      <c r="C15" s="136"/>
      <c r="D15" s="137"/>
      <c r="E15" s="137"/>
      <c r="F15" s="137"/>
      <c r="G15" s="137"/>
    </row>
    <row r="16" spans="1:256" ht="21.95" customHeight="1">
      <c r="A16" s="138"/>
      <c r="B16" s="135"/>
      <c r="C16" s="122"/>
      <c r="D16" s="134"/>
      <c r="E16" s="134"/>
      <c r="F16" s="140"/>
      <c r="G16" s="140"/>
    </row>
    <row r="17" spans="1:7" ht="21.95" customHeight="1">
      <c r="A17" s="141"/>
      <c r="B17" s="142"/>
      <c r="C17" s="143"/>
      <c r="D17" s="144"/>
      <c r="E17" s="144"/>
      <c r="F17" s="145"/>
      <c r="G17" s="146"/>
    </row>
    <row r="18" spans="1:7" ht="24.95" customHeight="1">
      <c r="A18" s="741" t="s">
        <v>3008</v>
      </c>
      <c r="B18" s="741"/>
      <c r="C18" s="147"/>
      <c r="D18" s="148"/>
      <c r="E18" s="148"/>
      <c r="F18" s="148"/>
      <c r="G18" s="148"/>
    </row>
    <row r="19" spans="1:7" ht="12.95" customHeight="1"/>
    <row r="20" spans="1:7" ht="12.95" customHeight="1"/>
    <row r="21" spans="1:7" ht="12.95" customHeight="1"/>
    <row r="22" spans="1:7" ht="12.95" customHeight="1"/>
  </sheetData>
  <sheetProtection selectLockedCells="1" selectUnlockedCells="1"/>
  <mergeCells count="6">
    <mergeCell ref="F6:G6"/>
    <mergeCell ref="A18:B18"/>
    <mergeCell ref="A6:A7"/>
    <mergeCell ref="B6:B7"/>
    <mergeCell ref="C6:C7"/>
    <mergeCell ref="D6:E6"/>
  </mergeCells>
  <phoneticPr fontId="51" type="noConversion"/>
  <pageMargins left="0.75" right="0.75" top="1" bottom="1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29</vt:i4>
      </vt:variant>
    </vt:vector>
  </HeadingPairs>
  <TitlesOfParts>
    <vt:vector size="51" baseType="lpstr">
      <vt:lpstr>САДРЖАЈ</vt:lpstr>
      <vt:lpstr>Kadar.ode.</vt:lpstr>
      <vt:lpstr>Kadar.dne.bol.dij.</vt:lpstr>
      <vt:lpstr>Kadar.zaj.med.del.</vt:lpstr>
      <vt:lpstr>Kadar.nem.</vt:lpstr>
      <vt:lpstr>Kadar.zbirno </vt:lpstr>
      <vt:lpstr>Kapaciteti i korišćenje</vt:lpstr>
      <vt:lpstr>Pratioci</vt:lpstr>
      <vt:lpstr>Dnevne.bolnice</vt:lpstr>
      <vt:lpstr>Neonatologija</vt:lpstr>
      <vt:lpstr>Pregledi</vt:lpstr>
      <vt:lpstr>Operacije</vt:lpstr>
      <vt:lpstr>DSG</vt:lpstr>
      <vt:lpstr>Usluge</vt:lpstr>
      <vt:lpstr>Dijagnostika</vt:lpstr>
      <vt:lpstr>Lab</vt:lpstr>
      <vt:lpstr>Dijalize</vt:lpstr>
      <vt:lpstr>Krv</vt:lpstr>
      <vt:lpstr>Lekovi</vt:lpstr>
      <vt:lpstr>Implantati</vt:lpstr>
      <vt:lpstr>Sanitet.mat</vt:lpstr>
      <vt:lpstr>Liste.čekanja</vt:lpstr>
      <vt:lpstr>Kadar.nem.!_xlnm.Print_Area</vt:lpstr>
      <vt:lpstr>Krv!_xlnm.Print_Area</vt:lpstr>
      <vt:lpstr>Lab!_xlnm.Print_Area</vt:lpstr>
      <vt:lpstr>Lekovi!_xlnm.Print_Area</vt:lpstr>
      <vt:lpstr>Liste.čekanja!_xlnm.Print_Area</vt:lpstr>
      <vt:lpstr>Neonatologija!_xlnm.Print_Area</vt:lpstr>
      <vt:lpstr>Sanitet.mat!_xlnm.Print_Area</vt:lpstr>
      <vt:lpstr>Dijagnostika!_xlnm.Print_Titles</vt:lpstr>
      <vt:lpstr>Implantati!_xlnm.Print_Titles</vt:lpstr>
      <vt:lpstr>Kadar.zaj.med.del.!_xlnm.Print_Titles</vt:lpstr>
      <vt:lpstr>Lab!_xlnm.Print_Titles</vt:lpstr>
      <vt:lpstr>Lekovi!_xlnm.Print_Titles</vt:lpstr>
      <vt:lpstr>Liste.čekanja!_xlnm.Print_Titles</vt:lpstr>
      <vt:lpstr>Kadar.nem.!Print_Area</vt:lpstr>
      <vt:lpstr>Krv!Print_Area</vt:lpstr>
      <vt:lpstr>Lab!Print_Area</vt:lpstr>
      <vt:lpstr>Lekovi!Print_Area</vt:lpstr>
      <vt:lpstr>Liste.čekanja!Print_Area</vt:lpstr>
      <vt:lpstr>Neonatologija!Print_Area</vt:lpstr>
      <vt:lpstr>Operacije!Print_Area</vt:lpstr>
      <vt:lpstr>Pregledi!Print_Area</vt:lpstr>
      <vt:lpstr>Sanitet.mat!Print_Area</vt:lpstr>
      <vt:lpstr>Usluge!Print_Area</vt:lpstr>
      <vt:lpstr>Dijagnostika!Print_Titles</vt:lpstr>
      <vt:lpstr>Implantati!Print_Titles</vt:lpstr>
      <vt:lpstr>Kadar.zaj.med.del.!Print_Titles</vt:lpstr>
      <vt:lpstr>Lab!Print_Titles</vt:lpstr>
      <vt:lpstr>Lekovi!Print_Titles</vt:lpstr>
      <vt:lpstr>Liste.čekanja!Print_Titles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home</cp:lastModifiedBy>
  <cp:revision>0</cp:revision>
  <cp:lastPrinted>2018-02-08T11:20:06Z</cp:lastPrinted>
  <dcterms:created xsi:type="dcterms:W3CDTF">1998-03-25T07:50:17Z</dcterms:created>
  <dcterms:modified xsi:type="dcterms:W3CDTF">2018-10-17T20:34:49Z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