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1760" tabRatio="899" activeTab="3"/>
  </bookViews>
  <sheets>
    <sheet name="САДРЖАЈ" sheetId="203" r:id="rId1"/>
    <sheet name="Kadar.ode." sheetId="189" r:id="rId2"/>
    <sheet name="Kadar.dne.bol.dij." sheetId="191" r:id="rId3"/>
    <sheet name="Kadar.zaj.med.del." sheetId="192" r:id="rId4"/>
    <sheet name="Kadar.nem." sheetId="169" r:id="rId5"/>
    <sheet name="Kadar.zbirno " sheetId="174" r:id="rId6"/>
    <sheet name="Kapaciteti i korišćenje" sheetId="209" r:id="rId7"/>
    <sheet name="Usluge_Covid-19" sheetId="224" r:id="rId8"/>
    <sheet name="Pratioci" sheetId="197" r:id="rId9"/>
    <sheet name="Dnevne.bolnice" sheetId="208" r:id="rId10"/>
    <sheet name="Neonatologija" sheetId="183" r:id="rId11"/>
    <sheet name="Pregledi" sheetId="220" r:id="rId12"/>
    <sheet name="Operacije" sheetId="213" r:id="rId13"/>
    <sheet name="DSG" sheetId="212" r:id="rId14"/>
    <sheet name="Usluge" sheetId="216" r:id="rId15"/>
    <sheet name="Dijagnostika" sheetId="217" r:id="rId16"/>
    <sheet name="Lab" sheetId="218" r:id="rId17"/>
    <sheet name="Dijalize" sheetId="211" r:id="rId18"/>
    <sheet name="Krv" sheetId="159" r:id="rId19"/>
    <sheet name="Lekovi" sheetId="160" r:id="rId20"/>
    <sheet name="Implantati" sheetId="161" r:id="rId21"/>
    <sheet name="Sanitet.mat" sheetId="162" r:id="rId22"/>
    <sheet name="Liste.čekanja" sheetId="200" r:id="rId23"/>
    <sheet name="Zbirno_usluge" sheetId="222" r:id="rId24"/>
  </sheets>
  <externalReferences>
    <externalReference r:id="rId25"/>
    <externalReference r:id="rId26"/>
  </externalReferences>
  <definedNames>
    <definedName name="____W.O.R.K.B.O.O.K..C.O.N.T.E.N.T.S____" localSheetId="15">#REF!</definedName>
    <definedName name="____W.O.R.K.B.O.O.K..C.O.N.T.E.N.T.S____" localSheetId="13">#REF!</definedName>
    <definedName name="____W.O.R.K.B.O.O.K..C.O.N.T.E.N.T.S____" localSheetId="16">#REF!</definedName>
    <definedName name="____W.O.R.K.B.O.O.K..C.O.N.T.E.N.T.S____" localSheetId="12">#REF!</definedName>
    <definedName name="____W.O.R.K.B.O.O.K..C.O.N.T.E.N.T.S____" localSheetId="11">#REF!</definedName>
    <definedName name="____W.O.R.K.B.O.O.K..C.O.N.T.E.N.T.S____" localSheetId="14">#REF!</definedName>
    <definedName name="____W.O.R.K.B.O.O.K..C.O.N.T.E.N.T.S____" localSheetId="7">#REF!</definedName>
    <definedName name="____W.O.R.K.B.O.O.K..C.O.N.T.E.N.T.S____" localSheetId="23">#REF!</definedName>
    <definedName name="____W.O.R.K.B.O.O.K..C.O.N.T.E.N.T.S____">#REF!</definedName>
    <definedName name="_xlnm.Print_Area" localSheetId="15">Dijagnostika!$A$1:$K$238</definedName>
    <definedName name="_xlnm.Print_Area" localSheetId="20">Implantati!$A$1:$K$112</definedName>
    <definedName name="_xlnm.Print_Area" localSheetId="4">Kadar.nem.!$A$1:$I$23</definedName>
    <definedName name="_xlnm.Print_Area" localSheetId="18">Krv!$A$1:$J$73</definedName>
    <definedName name="_xlnm.Print_Area" localSheetId="16">Lab!$A$1:$K$380</definedName>
    <definedName name="_xlnm.Print_Area" localSheetId="19">Lekovi!$A$1:$L$95</definedName>
    <definedName name="_xlnm.Print_Area" localSheetId="22">Liste.čekanja!$A$1:$H$36</definedName>
    <definedName name="_xlnm.Print_Area" localSheetId="10">Neonatologija!$A$1:$H$12</definedName>
    <definedName name="_xlnm.Print_Area" localSheetId="12">Operacije!$A$1:$V$21</definedName>
    <definedName name="_xlnm.Print_Area" localSheetId="11">Pregledi!$A$1:$K$358</definedName>
    <definedName name="_xlnm.Print_Area" localSheetId="21">Sanitet.mat!$A$1:$G$15</definedName>
    <definedName name="_xlnm.Print_Area" localSheetId="14">Usluge!$A$1:$K$2294</definedName>
    <definedName name="_xlnm.Print_Area" localSheetId="7">'Usluge_Covid-19'!$A$1:$H$19</definedName>
    <definedName name="_xlnm.Print_Titles" localSheetId="15">Dijagnostika!$6:$7</definedName>
    <definedName name="_xlnm.Print_Titles" localSheetId="13">DSG!$7:$7</definedName>
    <definedName name="_xlnm.Print_Titles" localSheetId="20">Implantati!$5:$7</definedName>
    <definedName name="_xlnm.Print_Titles" localSheetId="3">Kadar.zaj.med.del.!$A:$A</definedName>
    <definedName name="_xlnm.Print_Titles" localSheetId="18">Krv!$6:$8</definedName>
    <definedName name="_xlnm.Print_Titles" localSheetId="16">Lab!$6:$7</definedName>
    <definedName name="_xlnm.Print_Titles" localSheetId="19">Lekovi!$5:$7</definedName>
    <definedName name="_xlnm.Print_Titles" localSheetId="22">Liste.čekanja!$1:$6</definedName>
  </definedNames>
  <calcPr calcId="125725"/>
</workbook>
</file>

<file path=xl/calcChain.xml><?xml version="1.0" encoding="utf-8"?>
<calcChain xmlns="http://schemas.openxmlformats.org/spreadsheetml/2006/main">
  <c r="J661" i="216"/>
  <c r="I661"/>
  <c r="J660"/>
  <c r="I660"/>
  <c r="J659"/>
  <c r="I659"/>
  <c r="J658"/>
  <c r="I658"/>
  <c r="J657"/>
  <c r="I657"/>
  <c r="J656"/>
  <c r="I656"/>
  <c r="J655"/>
  <c r="I655"/>
  <c r="C555"/>
  <c r="J2277"/>
  <c r="I2277"/>
  <c r="H2277"/>
  <c r="E2277"/>
  <c r="J2276"/>
  <c r="I2276"/>
  <c r="H2276"/>
  <c r="E2276"/>
  <c r="J2275"/>
  <c r="I2275"/>
  <c r="H2275"/>
  <c r="E2275"/>
  <c r="J2274"/>
  <c r="I2274"/>
  <c r="H2274"/>
  <c r="E2274"/>
  <c r="J2273"/>
  <c r="I2273"/>
  <c r="H2273"/>
  <c r="E2273"/>
  <c r="J2272"/>
  <c r="I2272"/>
  <c r="H2272"/>
  <c r="E2272"/>
  <c r="J2271"/>
  <c r="I2271"/>
  <c r="H2271"/>
  <c r="E2271"/>
  <c r="J2270"/>
  <c r="I2270"/>
  <c r="H2270"/>
  <c r="E2270"/>
  <c r="J2269"/>
  <c r="I2269"/>
  <c r="H2269"/>
  <c r="E2269"/>
  <c r="J2268"/>
  <c r="I2268"/>
  <c r="H2268"/>
  <c r="E2268"/>
  <c r="J2267"/>
  <c r="I2267"/>
  <c r="H2267"/>
  <c r="E2267"/>
  <c r="J2266"/>
  <c r="I2266"/>
  <c r="H2266"/>
  <c r="E2266"/>
  <c r="J2265"/>
  <c r="I2265"/>
  <c r="H2265"/>
  <c r="E2265"/>
  <c r="J2264"/>
  <c r="I2264"/>
  <c r="H2264"/>
  <c r="E2264"/>
  <c r="J2263"/>
  <c r="I2263"/>
  <c r="H2263"/>
  <c r="E2263"/>
  <c r="J2262"/>
  <c r="I2262"/>
  <c r="H2262"/>
  <c r="E2262"/>
  <c r="J2261"/>
  <c r="I2261"/>
  <c r="H2261"/>
  <c r="E2261"/>
  <c r="J2260"/>
  <c r="I2260"/>
  <c r="H2260"/>
  <c r="E2260"/>
  <c r="J2259"/>
  <c r="I2259"/>
  <c r="H2259"/>
  <c r="E2259"/>
  <c r="J2258"/>
  <c r="I2258"/>
  <c r="H2258"/>
  <c r="E2258"/>
  <c r="J2257"/>
  <c r="I2257"/>
  <c r="H2257"/>
  <c r="E2257"/>
  <c r="J2256"/>
  <c r="I2256"/>
  <c r="H2256"/>
  <c r="E2256"/>
  <c r="J2255"/>
  <c r="I2255"/>
  <c r="H2255"/>
  <c r="E2255"/>
  <c r="J2254"/>
  <c r="I2254"/>
  <c r="H2254"/>
  <c r="E2254"/>
  <c r="J2253"/>
  <c r="I2253"/>
  <c r="H2253"/>
  <c r="E2253"/>
  <c r="J2252"/>
  <c r="I2252"/>
  <c r="H2252"/>
  <c r="E2252"/>
  <c r="J2251"/>
  <c r="I2251"/>
  <c r="H2251"/>
  <c r="E2251"/>
  <c r="J2250"/>
  <c r="I2250"/>
  <c r="H2250"/>
  <c r="E2250"/>
  <c r="J2249"/>
  <c r="I2249"/>
  <c r="H2249"/>
  <c r="E2249"/>
  <c r="J2248"/>
  <c r="I2248"/>
  <c r="H2248"/>
  <c r="E2248"/>
  <c r="J2247"/>
  <c r="I2247"/>
  <c r="H2247"/>
  <c r="E2247"/>
  <c r="J2246"/>
  <c r="I2246"/>
  <c r="H2246"/>
  <c r="E2246"/>
  <c r="J2245"/>
  <c r="I2245"/>
  <c r="H2245"/>
  <c r="E2245"/>
  <c r="J2244"/>
  <c r="I2244"/>
  <c r="H2244"/>
  <c r="E2244"/>
  <c r="J2243"/>
  <c r="I2243"/>
  <c r="H2243"/>
  <c r="E2243"/>
  <c r="J2242"/>
  <c r="I2242"/>
  <c r="H2242"/>
  <c r="E2242"/>
  <c r="J2241"/>
  <c r="I2241"/>
  <c r="H2241"/>
  <c r="E2241"/>
  <c r="J2240"/>
  <c r="I2240"/>
  <c r="H2240"/>
  <c r="E2240"/>
  <c r="J2239"/>
  <c r="I2239"/>
  <c r="H2239"/>
  <c r="E2239"/>
  <c r="J2238"/>
  <c r="I2238"/>
  <c r="H2238"/>
  <c r="E2238"/>
  <c r="J2237"/>
  <c r="I2237"/>
  <c r="H2237"/>
  <c r="E2237"/>
  <c r="J2236"/>
  <c r="I2236"/>
  <c r="H2236"/>
  <c r="E2236"/>
  <c r="J2235"/>
  <c r="I2235"/>
  <c r="H2235"/>
  <c r="E2235"/>
  <c r="C1938"/>
  <c r="G1461"/>
  <c r="F1461"/>
  <c r="D1461"/>
  <c r="C1461"/>
  <c r="J1733"/>
  <c r="I1733"/>
  <c r="H1733"/>
  <c r="E1733"/>
  <c r="J1732"/>
  <c r="I1732"/>
  <c r="H1732"/>
  <c r="E1732"/>
  <c r="J1731"/>
  <c r="I1731"/>
  <c r="H1731"/>
  <c r="E1731"/>
  <c r="J1730"/>
  <c r="I1730"/>
  <c r="H1730"/>
  <c r="E1730"/>
  <c r="J1729"/>
  <c r="I1729"/>
  <c r="H1729"/>
  <c r="E1729"/>
  <c r="J1728"/>
  <c r="I1728"/>
  <c r="H1728"/>
  <c r="E1728"/>
  <c r="J1727"/>
  <c r="I1727"/>
  <c r="H1727"/>
  <c r="E1727"/>
  <c r="J1726"/>
  <c r="I1726"/>
  <c r="H1726"/>
  <c r="E1726"/>
  <c r="J1725"/>
  <c r="I1725"/>
  <c r="H1725"/>
  <c r="E1725"/>
  <c r="J1724"/>
  <c r="I1724"/>
  <c r="H1724"/>
  <c r="E1724"/>
  <c r="J1723"/>
  <c r="I1723"/>
  <c r="H1723"/>
  <c r="E1723"/>
  <c r="J1722"/>
  <c r="I1722"/>
  <c r="H1722"/>
  <c r="E1722"/>
  <c r="J1721"/>
  <c r="I1721"/>
  <c r="H1721"/>
  <c r="E1721"/>
  <c r="J1720"/>
  <c r="I1720"/>
  <c r="H1720"/>
  <c r="E1720"/>
  <c r="J1719"/>
  <c r="I1719"/>
  <c r="H1719"/>
  <c r="E1719"/>
  <c r="J1718"/>
  <c r="I1718"/>
  <c r="H1718"/>
  <c r="E1718"/>
  <c r="J1717"/>
  <c r="I1717"/>
  <c r="H1717"/>
  <c r="E1717"/>
  <c r="J1716"/>
  <c r="I1716"/>
  <c r="H1716"/>
  <c r="E1716"/>
  <c r="J1715"/>
  <c r="I1715"/>
  <c r="H1715"/>
  <c r="E1715"/>
  <c r="J1714"/>
  <c r="I1714"/>
  <c r="H1714"/>
  <c r="E1714"/>
  <c r="J1713"/>
  <c r="I1713"/>
  <c r="H1713"/>
  <c r="E1713"/>
  <c r="J1739"/>
  <c r="I1739"/>
  <c r="H1739"/>
  <c r="E1739"/>
  <c r="J1738"/>
  <c r="I1738"/>
  <c r="H1738"/>
  <c r="E1738"/>
  <c r="J1737"/>
  <c r="I1737"/>
  <c r="H1737"/>
  <c r="E1737"/>
  <c r="J1736"/>
  <c r="I1736"/>
  <c r="H1736"/>
  <c r="E1736"/>
  <c r="J1735"/>
  <c r="I1735"/>
  <c r="H1735"/>
  <c r="E1735"/>
  <c r="J1734"/>
  <c r="I1734"/>
  <c r="H1734"/>
  <c r="E1734"/>
  <c r="J1740"/>
  <c r="I1740"/>
  <c r="K1740"/>
  <c r="H1740"/>
  <c r="E1740"/>
  <c r="C1271"/>
  <c r="H1365"/>
  <c r="D15" i="162"/>
  <c r="C15"/>
  <c r="K95" i="160"/>
  <c r="H95"/>
  <c r="L94"/>
  <c r="L93"/>
  <c r="L92"/>
  <c r="L91"/>
  <c r="L90"/>
  <c r="L89"/>
  <c r="L88"/>
  <c r="L87"/>
  <c r="L86"/>
  <c r="L85"/>
  <c r="L84"/>
  <c r="L83"/>
  <c r="L82"/>
  <c r="L81"/>
  <c r="L80"/>
  <c r="H77"/>
  <c r="L77" s="1"/>
  <c r="H76"/>
  <c r="L76" s="1"/>
  <c r="H75"/>
  <c r="L75" s="1"/>
  <c r="H74"/>
  <c r="L74" s="1"/>
  <c r="H73"/>
  <c r="L72"/>
  <c r="K69"/>
  <c r="H68"/>
  <c r="H67"/>
  <c r="L67" s="1"/>
  <c r="H66"/>
  <c r="L66" s="1"/>
  <c r="H65"/>
  <c r="L65" s="1"/>
  <c r="H64"/>
  <c r="L64" s="1"/>
  <c r="H63"/>
  <c r="H62"/>
  <c r="L62" s="1"/>
  <c r="H61"/>
  <c r="L61" s="1"/>
  <c r="H60"/>
  <c r="H59"/>
  <c r="L59" s="1"/>
  <c r="H58"/>
  <c r="L58" s="1"/>
  <c r="H57"/>
  <c r="H56"/>
  <c r="L56" s="1"/>
  <c r="H55"/>
  <c r="L55" s="1"/>
  <c r="H54"/>
  <c r="L54" s="1"/>
  <c r="H53"/>
  <c r="L53" s="1"/>
  <c r="H52"/>
  <c r="L52" s="1"/>
  <c r="H51"/>
  <c r="L51" s="1"/>
  <c r="H50"/>
  <c r="H49"/>
  <c r="H48"/>
  <c r="L48" s="1"/>
  <c r="H47"/>
  <c r="L47" s="1"/>
  <c r="H46"/>
  <c r="L46" s="1"/>
  <c r="H45"/>
  <c r="H44"/>
  <c r="H43"/>
  <c r="L43" s="1"/>
  <c r="H42"/>
  <c r="L42" s="1"/>
  <c r="H41"/>
  <c r="L41" s="1"/>
  <c r="H40"/>
  <c r="L40" s="1"/>
  <c r="H39"/>
  <c r="L39" s="1"/>
  <c r="H38"/>
  <c r="L38" s="1"/>
  <c r="H37"/>
  <c r="L37" s="1"/>
  <c r="H36"/>
  <c r="L36" s="1"/>
  <c r="H35"/>
  <c r="L35" s="1"/>
  <c r="H34"/>
  <c r="L34" s="1"/>
  <c r="H33"/>
  <c r="L33" s="1"/>
  <c r="H32"/>
  <c r="L32" s="1"/>
  <c r="H31"/>
  <c r="L31" s="1"/>
  <c r="H30"/>
  <c r="L30" s="1"/>
  <c r="H29"/>
  <c r="H28"/>
  <c r="L28" s="1"/>
  <c r="H27"/>
  <c r="L27" s="1"/>
  <c r="H26"/>
  <c r="L26" s="1"/>
  <c r="H25"/>
  <c r="L25" s="1"/>
  <c r="H24"/>
  <c r="H23"/>
  <c r="L23" s="1"/>
  <c r="H22"/>
  <c r="L22" s="1"/>
  <c r="H21"/>
  <c r="L21" s="1"/>
  <c r="H20"/>
  <c r="L20" s="1"/>
  <c r="H19"/>
  <c r="L19" s="1"/>
  <c r="H18"/>
  <c r="L18" s="1"/>
  <c r="H17"/>
  <c r="H16"/>
  <c r="L16" s="1"/>
  <c r="H15"/>
  <c r="H14"/>
  <c r="L14" s="1"/>
  <c r="H13"/>
  <c r="L13" s="1"/>
  <c r="H12"/>
  <c r="H11"/>
  <c r="L11" s="1"/>
  <c r="H10"/>
  <c r="L10" s="1"/>
  <c r="H9"/>
  <c r="L9" s="1"/>
  <c r="L8"/>
  <c r="J1389" i="216"/>
  <c r="I1389"/>
  <c r="H1389"/>
  <c r="E1389"/>
  <c r="J1388"/>
  <c r="I1388"/>
  <c r="H1388"/>
  <c r="E1388"/>
  <c r="J1387"/>
  <c r="I1387"/>
  <c r="H1387"/>
  <c r="E1387"/>
  <c r="J1386"/>
  <c r="I1386"/>
  <c r="H1386"/>
  <c r="E1386"/>
  <c r="J1385"/>
  <c r="I1385"/>
  <c r="H1385"/>
  <c r="E1385"/>
  <c r="J1384"/>
  <c r="I1384"/>
  <c r="H1384"/>
  <c r="E1384"/>
  <c r="J1383"/>
  <c r="I1383"/>
  <c r="H1383"/>
  <c r="E1383"/>
  <c r="J1382"/>
  <c r="I1382"/>
  <c r="H1382"/>
  <c r="E1382"/>
  <c r="J1390"/>
  <c r="I1390"/>
  <c r="H1390"/>
  <c r="E1390"/>
  <c r="G1271"/>
  <c r="F1271"/>
  <c r="D1271"/>
  <c r="J1237"/>
  <c r="I1237"/>
  <c r="H1237"/>
  <c r="E1237"/>
  <c r="J1236"/>
  <c r="I1236"/>
  <c r="H1236"/>
  <c r="E1236"/>
  <c r="J1235"/>
  <c r="I1235"/>
  <c r="H1235"/>
  <c r="E1235"/>
  <c r="J1234"/>
  <c r="I1234"/>
  <c r="H1234"/>
  <c r="E1234"/>
  <c r="J1233"/>
  <c r="I1233"/>
  <c r="H1233"/>
  <c r="E1233"/>
  <c r="J1232"/>
  <c r="I1232"/>
  <c r="H1232"/>
  <c r="E1232"/>
  <c r="J1240"/>
  <c r="I1240"/>
  <c r="H1240"/>
  <c r="E1240"/>
  <c r="J1239"/>
  <c r="I1239"/>
  <c r="H1239"/>
  <c r="E1239"/>
  <c r="J1238"/>
  <c r="I1238"/>
  <c r="H1238"/>
  <c r="E1238"/>
  <c r="C1172"/>
  <c r="G1172"/>
  <c r="F1172"/>
  <c r="D1172"/>
  <c r="J1144"/>
  <c r="I1144"/>
  <c r="J1143"/>
  <c r="I1143"/>
  <c r="J1142"/>
  <c r="I1142"/>
  <c r="J1141"/>
  <c r="I1141"/>
  <c r="J1140"/>
  <c r="I1140"/>
  <c r="K1140" s="1"/>
  <c r="J1139"/>
  <c r="I1139"/>
  <c r="J1138"/>
  <c r="I1138"/>
  <c r="J1137"/>
  <c r="I1137"/>
  <c r="J1136"/>
  <c r="I1136"/>
  <c r="K1136" s="1"/>
  <c r="J1135"/>
  <c r="I1135"/>
  <c r="J1134"/>
  <c r="I1134"/>
  <c r="H1142"/>
  <c r="E1142"/>
  <c r="K1141"/>
  <c r="H1141"/>
  <c r="E1141"/>
  <c r="H1140"/>
  <c r="E1140"/>
  <c r="K1139"/>
  <c r="H1139"/>
  <c r="E1139"/>
  <c r="H1138"/>
  <c r="E1138"/>
  <c r="K1137"/>
  <c r="H1137"/>
  <c r="E1137"/>
  <c r="H1136"/>
  <c r="E1136"/>
  <c r="K1135"/>
  <c r="H1135"/>
  <c r="E1135"/>
  <c r="H1134"/>
  <c r="E1134"/>
  <c r="J1133"/>
  <c r="I1133"/>
  <c r="H1133"/>
  <c r="E1133"/>
  <c r="G1032"/>
  <c r="F1032"/>
  <c r="D1032"/>
  <c r="C1032"/>
  <c r="G932"/>
  <c r="F932"/>
  <c r="D932"/>
  <c r="C932"/>
  <c r="I932" s="1"/>
  <c r="J997"/>
  <c r="I997"/>
  <c r="H997"/>
  <c r="E997"/>
  <c r="J996"/>
  <c r="I996"/>
  <c r="H996"/>
  <c r="E996"/>
  <c r="J995"/>
  <c r="I995"/>
  <c r="H995"/>
  <c r="E995"/>
  <c r="J994"/>
  <c r="I994"/>
  <c r="H994"/>
  <c r="E994"/>
  <c r="J993"/>
  <c r="I993"/>
  <c r="H993"/>
  <c r="E993"/>
  <c r="J992"/>
  <c r="I992"/>
  <c r="H992"/>
  <c r="E992"/>
  <c r="J991"/>
  <c r="I991"/>
  <c r="H991"/>
  <c r="E991"/>
  <c r="J990"/>
  <c r="I990"/>
  <c r="H990"/>
  <c r="E990"/>
  <c r="J989"/>
  <c r="I989"/>
  <c r="H989"/>
  <c r="E989"/>
  <c r="J988"/>
  <c r="I988"/>
  <c r="H988"/>
  <c r="E988"/>
  <c r="J987"/>
  <c r="I987"/>
  <c r="H987"/>
  <c r="E987"/>
  <c r="J986"/>
  <c r="I986"/>
  <c r="H986"/>
  <c r="E986"/>
  <c r="J985"/>
  <c r="I985"/>
  <c r="H985"/>
  <c r="E985"/>
  <c r="J1001"/>
  <c r="I1001"/>
  <c r="H1001"/>
  <c r="E1001"/>
  <c r="J1000"/>
  <c r="I1000"/>
  <c r="H1000"/>
  <c r="E1000"/>
  <c r="J999"/>
  <c r="I999"/>
  <c r="H999"/>
  <c r="E999"/>
  <c r="J998"/>
  <c r="I998"/>
  <c r="H998"/>
  <c r="E998"/>
  <c r="J1002"/>
  <c r="I1002"/>
  <c r="H1002"/>
  <c r="E1002"/>
  <c r="J1003"/>
  <c r="I1003"/>
  <c r="H1003"/>
  <c r="E1003"/>
  <c r="C796"/>
  <c r="J887"/>
  <c r="I887"/>
  <c r="H887"/>
  <c r="E887"/>
  <c r="J886"/>
  <c r="I886"/>
  <c r="H886"/>
  <c r="E886"/>
  <c r="J885"/>
  <c r="I885"/>
  <c r="H885"/>
  <c r="E885"/>
  <c r="J884"/>
  <c r="I884"/>
  <c r="H884"/>
  <c r="E884"/>
  <c r="J883"/>
  <c r="I883"/>
  <c r="H883"/>
  <c r="E883"/>
  <c r="J882"/>
  <c r="I882"/>
  <c r="H882"/>
  <c r="E882"/>
  <c r="J881"/>
  <c r="I881"/>
  <c r="H881"/>
  <c r="E881"/>
  <c r="J903"/>
  <c r="I903"/>
  <c r="H903"/>
  <c r="E903"/>
  <c r="J902"/>
  <c r="I902"/>
  <c r="H902"/>
  <c r="E902"/>
  <c r="J901"/>
  <c r="I901"/>
  <c r="H901"/>
  <c r="E901"/>
  <c r="J900"/>
  <c r="I900"/>
  <c r="H900"/>
  <c r="E900"/>
  <c r="J899"/>
  <c r="I899"/>
  <c r="H899"/>
  <c r="E899"/>
  <c r="J898"/>
  <c r="I898"/>
  <c r="H898"/>
  <c r="E898"/>
  <c r="J897"/>
  <c r="I897"/>
  <c r="H897"/>
  <c r="E897"/>
  <c r="J896"/>
  <c r="I896"/>
  <c r="H896"/>
  <c r="E896"/>
  <c r="J895"/>
  <c r="I895"/>
  <c r="H895"/>
  <c r="E895"/>
  <c r="J894"/>
  <c r="I894"/>
  <c r="H894"/>
  <c r="E894"/>
  <c r="J893"/>
  <c r="I893"/>
  <c r="H893"/>
  <c r="E893"/>
  <c r="J892"/>
  <c r="I892"/>
  <c r="H892"/>
  <c r="E892"/>
  <c r="J891"/>
  <c r="I891"/>
  <c r="H891"/>
  <c r="E891"/>
  <c r="J890"/>
  <c r="I890"/>
  <c r="H890"/>
  <c r="E890"/>
  <c r="J889"/>
  <c r="I889"/>
  <c r="H889"/>
  <c r="E889"/>
  <c r="J888"/>
  <c r="I888"/>
  <c r="H888"/>
  <c r="E888"/>
  <c r="J904"/>
  <c r="I904"/>
  <c r="J880"/>
  <c r="I880"/>
  <c r="J879"/>
  <c r="I879"/>
  <c r="J878"/>
  <c r="I878"/>
  <c r="J877"/>
  <c r="I877"/>
  <c r="J876"/>
  <c r="I876"/>
  <c r="J875"/>
  <c r="I875"/>
  <c r="J874"/>
  <c r="I874"/>
  <c r="J873"/>
  <c r="I873"/>
  <c r="J872"/>
  <c r="I872"/>
  <c r="J871"/>
  <c r="I871"/>
  <c r="J870"/>
  <c r="I870"/>
  <c r="J869"/>
  <c r="I869"/>
  <c r="J868"/>
  <c r="I868"/>
  <c r="J867"/>
  <c r="I867"/>
  <c r="J866"/>
  <c r="I866"/>
  <c r="J865"/>
  <c r="I865"/>
  <c r="J864"/>
  <c r="I864"/>
  <c r="J863"/>
  <c r="I863"/>
  <c r="G796"/>
  <c r="F796"/>
  <c r="D796"/>
  <c r="G747"/>
  <c r="F747"/>
  <c r="D747"/>
  <c r="C747"/>
  <c r="G692"/>
  <c r="F692"/>
  <c r="D692"/>
  <c r="C692"/>
  <c r="K659"/>
  <c r="H659"/>
  <c r="E659"/>
  <c r="K658"/>
  <c r="H658"/>
  <c r="E658"/>
  <c r="K657"/>
  <c r="H657"/>
  <c r="E657"/>
  <c r="K656"/>
  <c r="H656"/>
  <c r="E656"/>
  <c r="K655"/>
  <c r="H655"/>
  <c r="E655"/>
  <c r="K662"/>
  <c r="H662"/>
  <c r="E662"/>
  <c r="K661"/>
  <c r="H661"/>
  <c r="E661"/>
  <c r="K660"/>
  <c r="H660"/>
  <c r="E660"/>
  <c r="K663"/>
  <c r="H663"/>
  <c r="E663"/>
  <c r="G555"/>
  <c r="F555"/>
  <c r="D555"/>
  <c r="C359"/>
  <c r="J267"/>
  <c r="I267"/>
  <c r="H267"/>
  <c r="E267"/>
  <c r="J266"/>
  <c r="I266"/>
  <c r="H266"/>
  <c r="E266"/>
  <c r="J265"/>
  <c r="I265"/>
  <c r="H265"/>
  <c r="E265"/>
  <c r="J264"/>
  <c r="I264"/>
  <c r="H264"/>
  <c r="E264"/>
  <c r="J263"/>
  <c r="I263"/>
  <c r="H263"/>
  <c r="E263"/>
  <c r="J262"/>
  <c r="I262"/>
  <c r="H262"/>
  <c r="E262"/>
  <c r="J261"/>
  <c r="I261"/>
  <c r="H261"/>
  <c r="E261"/>
  <c r="J260"/>
  <c r="I260"/>
  <c r="H260"/>
  <c r="E260"/>
  <c r="J269"/>
  <c r="I269"/>
  <c r="H269"/>
  <c r="E269"/>
  <c r="J268"/>
  <c r="I268"/>
  <c r="H268"/>
  <c r="E268"/>
  <c r="J259"/>
  <c r="I259"/>
  <c r="H259"/>
  <c r="E259"/>
  <c r="J258"/>
  <c r="I258"/>
  <c r="H258"/>
  <c r="E258"/>
  <c r="J257"/>
  <c r="I257"/>
  <c r="H257"/>
  <c r="E257"/>
  <c r="J272"/>
  <c r="I272"/>
  <c r="H272"/>
  <c r="E272"/>
  <c r="J271"/>
  <c r="I271"/>
  <c r="H271"/>
  <c r="E271"/>
  <c r="J270"/>
  <c r="I270"/>
  <c r="H270"/>
  <c r="E270"/>
  <c r="J273"/>
  <c r="I273"/>
  <c r="K273"/>
  <c r="H273"/>
  <c r="E273"/>
  <c r="G72"/>
  <c r="F72"/>
  <c r="D72"/>
  <c r="C72"/>
  <c r="G129" i="218"/>
  <c r="F129"/>
  <c r="D129"/>
  <c r="C129"/>
  <c r="J215"/>
  <c r="I215"/>
  <c r="H215"/>
  <c r="E215"/>
  <c r="J303"/>
  <c r="I303"/>
  <c r="H303"/>
  <c r="E303"/>
  <c r="J302"/>
  <c r="I302"/>
  <c r="H302"/>
  <c r="E302"/>
  <c r="J301"/>
  <c r="I301"/>
  <c r="H301"/>
  <c r="E301"/>
  <c r="J300"/>
  <c r="I300"/>
  <c r="H300"/>
  <c r="E300"/>
  <c r="J299"/>
  <c r="I299"/>
  <c r="H299"/>
  <c r="E299"/>
  <c r="J298"/>
  <c r="I298"/>
  <c r="H298"/>
  <c r="E298"/>
  <c r="J297"/>
  <c r="I297"/>
  <c r="H297"/>
  <c r="E297"/>
  <c r="J307"/>
  <c r="I307"/>
  <c r="H307"/>
  <c r="E307"/>
  <c r="J306"/>
  <c r="I306"/>
  <c r="H306"/>
  <c r="E306"/>
  <c r="J305"/>
  <c r="I305"/>
  <c r="H305"/>
  <c r="E305"/>
  <c r="J304"/>
  <c r="I304"/>
  <c r="H304"/>
  <c r="E304"/>
  <c r="J309"/>
  <c r="I309"/>
  <c r="H309"/>
  <c r="E309"/>
  <c r="J308"/>
  <c r="I308"/>
  <c r="H308"/>
  <c r="E308"/>
  <c r="C221"/>
  <c r="J310"/>
  <c r="I310"/>
  <c r="H310"/>
  <c r="E310"/>
  <c r="J311"/>
  <c r="I311"/>
  <c r="H311"/>
  <c r="E311"/>
  <c r="D170" i="217"/>
  <c r="E170" s="1"/>
  <c r="H218"/>
  <c r="H217"/>
  <c r="H216"/>
  <c r="H215"/>
  <c r="H214"/>
  <c r="H213"/>
  <c r="H212"/>
  <c r="H211"/>
  <c r="H210"/>
  <c r="H209"/>
  <c r="H208"/>
  <c r="H207"/>
  <c r="H206"/>
  <c r="H205"/>
  <c r="E218"/>
  <c r="E217"/>
  <c r="E216"/>
  <c r="E215"/>
  <c r="E214"/>
  <c r="E213"/>
  <c r="E212"/>
  <c r="E211"/>
  <c r="E210"/>
  <c r="E209"/>
  <c r="E208"/>
  <c r="E207"/>
  <c r="E206"/>
  <c r="E205"/>
  <c r="C170"/>
  <c r="H203"/>
  <c r="H202"/>
  <c r="H201"/>
  <c r="H200"/>
  <c r="H199"/>
  <c r="H198"/>
  <c r="H197"/>
  <c r="H196"/>
  <c r="H195"/>
  <c r="H194"/>
  <c r="E203"/>
  <c r="E202"/>
  <c r="E201"/>
  <c r="E200"/>
  <c r="E199"/>
  <c r="E198"/>
  <c r="E197"/>
  <c r="E196"/>
  <c r="E195"/>
  <c r="E194"/>
  <c r="E193"/>
  <c r="H193"/>
  <c r="J204"/>
  <c r="I204"/>
  <c r="J203"/>
  <c r="I203"/>
  <c r="J202"/>
  <c r="I202"/>
  <c r="J201"/>
  <c r="I201"/>
  <c r="J200"/>
  <c r="I200"/>
  <c r="J199"/>
  <c r="I199"/>
  <c r="J198"/>
  <c r="I198"/>
  <c r="J197"/>
  <c r="I197"/>
  <c r="J196"/>
  <c r="I196"/>
  <c r="J195"/>
  <c r="I195"/>
  <c r="J194"/>
  <c r="I194"/>
  <c r="J193"/>
  <c r="I193"/>
  <c r="J216"/>
  <c r="I216"/>
  <c r="J215"/>
  <c r="I215"/>
  <c r="J214"/>
  <c r="I214"/>
  <c r="J213"/>
  <c r="I213"/>
  <c r="J212"/>
  <c r="I212"/>
  <c r="J211"/>
  <c r="I211"/>
  <c r="J210"/>
  <c r="I210"/>
  <c r="J209"/>
  <c r="I209"/>
  <c r="J208"/>
  <c r="I208"/>
  <c r="J207"/>
  <c r="I207"/>
  <c r="J206"/>
  <c r="I206"/>
  <c r="J205"/>
  <c r="I205"/>
  <c r="J219"/>
  <c r="I219"/>
  <c r="J218"/>
  <c r="I218"/>
  <c r="J217"/>
  <c r="I217"/>
  <c r="J222"/>
  <c r="I222"/>
  <c r="J221"/>
  <c r="I221"/>
  <c r="J220"/>
  <c r="I220"/>
  <c r="G170"/>
  <c r="K1134" i="216" l="1"/>
  <c r="K1138"/>
  <c r="K1142"/>
  <c r="K310" i="218"/>
  <c r="K309"/>
  <c r="K304"/>
  <c r="K305"/>
  <c r="K306"/>
  <c r="K307"/>
  <c r="K297"/>
  <c r="K298"/>
  <c r="K299"/>
  <c r="K300"/>
  <c r="K301"/>
  <c r="K302"/>
  <c r="K303"/>
  <c r="K215"/>
  <c r="L95" i="160"/>
  <c r="K2235" i="216"/>
  <c r="K2236"/>
  <c r="K2237"/>
  <c r="K2238"/>
  <c r="K2239"/>
  <c r="K2240"/>
  <c r="K2241"/>
  <c r="K2242"/>
  <c r="K2243"/>
  <c r="K2244"/>
  <c r="K2245"/>
  <c r="K2246"/>
  <c r="K2247"/>
  <c r="K2248"/>
  <c r="K2249"/>
  <c r="K2250"/>
  <c r="K2251"/>
  <c r="K2252"/>
  <c r="K2253"/>
  <c r="K2254"/>
  <c r="K2255"/>
  <c r="K2256"/>
  <c r="K2257"/>
  <c r="K2258"/>
  <c r="K2259"/>
  <c r="K2260"/>
  <c r="K2261"/>
  <c r="K2262"/>
  <c r="K2263"/>
  <c r="K2264"/>
  <c r="K2265"/>
  <c r="K2266"/>
  <c r="K2267"/>
  <c r="K2268"/>
  <c r="K2269"/>
  <c r="K2270"/>
  <c r="K2271"/>
  <c r="K2272"/>
  <c r="K2273"/>
  <c r="K2274"/>
  <c r="K2275"/>
  <c r="K2276"/>
  <c r="K2277"/>
  <c r="K1734"/>
  <c r="K1735"/>
  <c r="K1736"/>
  <c r="K1737"/>
  <c r="K1738"/>
  <c r="K1739"/>
  <c r="K1713"/>
  <c r="K1714"/>
  <c r="K1715"/>
  <c r="K1716"/>
  <c r="K1717"/>
  <c r="K1718"/>
  <c r="K1719"/>
  <c r="K1720"/>
  <c r="K1721"/>
  <c r="K1722"/>
  <c r="K1723"/>
  <c r="K1724"/>
  <c r="K1725"/>
  <c r="K1726"/>
  <c r="K1727"/>
  <c r="K1728"/>
  <c r="K1729"/>
  <c r="K1730"/>
  <c r="K1731"/>
  <c r="K1732"/>
  <c r="K1733"/>
  <c r="K1238"/>
  <c r="K1239"/>
  <c r="K1240"/>
  <c r="K1232"/>
  <c r="K1233"/>
  <c r="K1234"/>
  <c r="K1235"/>
  <c r="K1236"/>
  <c r="K1237"/>
  <c r="K1390"/>
  <c r="K1382"/>
  <c r="K1383"/>
  <c r="K1384"/>
  <c r="K1385"/>
  <c r="K1386"/>
  <c r="K1387"/>
  <c r="K1388"/>
  <c r="K1389"/>
  <c r="K1133"/>
  <c r="K1003"/>
  <c r="K1002"/>
  <c r="K985"/>
  <c r="K986"/>
  <c r="K987"/>
  <c r="K988"/>
  <c r="K989"/>
  <c r="K990"/>
  <c r="K991"/>
  <c r="K992"/>
  <c r="K993"/>
  <c r="K994"/>
  <c r="K995"/>
  <c r="K996"/>
  <c r="K997"/>
  <c r="K998"/>
  <c r="K999"/>
  <c r="K1000"/>
  <c r="K1001"/>
  <c r="K888"/>
  <c r="K889"/>
  <c r="K890"/>
  <c r="K891"/>
  <c r="K892"/>
  <c r="K893"/>
  <c r="K894"/>
  <c r="K895"/>
  <c r="K896"/>
  <c r="K897"/>
  <c r="K898"/>
  <c r="K899"/>
  <c r="K900"/>
  <c r="K901"/>
  <c r="K902"/>
  <c r="K903"/>
  <c r="K881"/>
  <c r="K882"/>
  <c r="K883"/>
  <c r="K884"/>
  <c r="K885"/>
  <c r="K886"/>
  <c r="K887"/>
  <c r="K270"/>
  <c r="K271"/>
  <c r="K272"/>
  <c r="K260"/>
  <c r="K261"/>
  <c r="K262"/>
  <c r="K263"/>
  <c r="K264"/>
  <c r="K265"/>
  <c r="K266"/>
  <c r="K267"/>
  <c r="K257"/>
  <c r="K258"/>
  <c r="K259"/>
  <c r="K268"/>
  <c r="K269"/>
  <c r="K308" i="218"/>
  <c r="K311"/>
  <c r="K220" i="217"/>
  <c r="K221"/>
  <c r="K222"/>
  <c r="K217"/>
  <c r="K218"/>
  <c r="K219"/>
  <c r="K211"/>
  <c r="K212"/>
  <c r="K213"/>
  <c r="K214"/>
  <c r="K215"/>
  <c r="K216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I18" i="197"/>
  <c r="F18"/>
  <c r="O39" i="20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F14" i="174"/>
  <c r="D14"/>
  <c r="C14"/>
  <c r="K14" s="1"/>
  <c r="C2"/>
  <c r="C1"/>
  <c r="I23" i="169"/>
  <c r="H23"/>
  <c r="F23"/>
  <c r="E23"/>
  <c r="G23" s="1"/>
  <c r="C23"/>
  <c r="B23"/>
  <c r="D23" s="1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C2"/>
  <c r="C1"/>
  <c r="W23" i="192"/>
  <c r="V23"/>
  <c r="U23"/>
  <c r="T23"/>
  <c r="R23"/>
  <c r="Q23"/>
  <c r="N23"/>
  <c r="M23"/>
  <c r="L23"/>
  <c r="I23"/>
  <c r="H23"/>
  <c r="G23"/>
  <c r="F23"/>
  <c r="E23"/>
  <c r="D23"/>
  <c r="S22"/>
  <c r="P22"/>
  <c r="O22"/>
  <c r="K22"/>
  <c r="J22"/>
  <c r="S21"/>
  <c r="P21"/>
  <c r="O21"/>
  <c r="K21"/>
  <c r="J21"/>
  <c r="S20"/>
  <c r="P20"/>
  <c r="O20"/>
  <c r="K20"/>
  <c r="J20"/>
  <c r="S19"/>
  <c r="P19"/>
  <c r="O19"/>
  <c r="K19"/>
  <c r="J19"/>
  <c r="S18"/>
  <c r="P18"/>
  <c r="O18"/>
  <c r="K18"/>
  <c r="J18"/>
  <c r="S17"/>
  <c r="P17"/>
  <c r="O17"/>
  <c r="K17"/>
  <c r="J17"/>
  <c r="S16"/>
  <c r="P16"/>
  <c r="O16"/>
  <c r="K16"/>
  <c r="J16"/>
  <c r="S15"/>
  <c r="P15"/>
  <c r="O15"/>
  <c r="K15"/>
  <c r="J15"/>
  <c r="S14"/>
  <c r="P14"/>
  <c r="O14"/>
  <c r="K14"/>
  <c r="J14"/>
  <c r="S13"/>
  <c r="P13"/>
  <c r="O13"/>
  <c r="K13"/>
  <c r="J13"/>
  <c r="S12"/>
  <c r="P12"/>
  <c r="O12"/>
  <c r="K12"/>
  <c r="J12"/>
  <c r="S11"/>
  <c r="P11"/>
  <c r="O11"/>
  <c r="K11"/>
  <c r="J11"/>
  <c r="S10"/>
  <c r="P10"/>
  <c r="O10"/>
  <c r="K10"/>
  <c r="J10"/>
  <c r="S9"/>
  <c r="P9"/>
  <c r="O9"/>
  <c r="K9"/>
  <c r="J9"/>
  <c r="S8"/>
  <c r="S23" s="1"/>
  <c r="P8"/>
  <c r="O8"/>
  <c r="K8"/>
  <c r="J8"/>
  <c r="J23" s="1"/>
  <c r="R18" i="191"/>
  <c r="Q18"/>
  <c r="P18"/>
  <c r="N18"/>
  <c r="M18"/>
  <c r="K18"/>
  <c r="J18"/>
  <c r="H18"/>
  <c r="G18"/>
  <c r="F18"/>
  <c r="E18"/>
  <c r="O17"/>
  <c r="L17"/>
  <c r="I17"/>
  <c r="O16"/>
  <c r="L16"/>
  <c r="I16"/>
  <c r="O15"/>
  <c r="L15"/>
  <c r="I15"/>
  <c r="O14"/>
  <c r="L14"/>
  <c r="I14"/>
  <c r="O13"/>
  <c r="L13"/>
  <c r="I13"/>
  <c r="O12"/>
  <c r="L12"/>
  <c r="I12"/>
  <c r="O11"/>
  <c r="L11"/>
  <c r="I11"/>
  <c r="O10"/>
  <c r="L10"/>
  <c r="I10"/>
  <c r="O9"/>
  <c r="L9"/>
  <c r="I9"/>
  <c r="O8"/>
  <c r="L8"/>
  <c r="L18" s="1"/>
  <c r="I8"/>
  <c r="C1"/>
  <c r="AF25" i="189"/>
  <c r="AE25"/>
  <c r="AD25"/>
  <c r="AB25"/>
  <c r="AA25"/>
  <c r="Z25"/>
  <c r="AC25" s="1"/>
  <c r="W25"/>
  <c r="V25"/>
  <c r="U25"/>
  <c r="T25"/>
  <c r="S25"/>
  <c r="R25"/>
  <c r="O25"/>
  <c r="N25"/>
  <c r="M25"/>
  <c r="L25"/>
  <c r="K25"/>
  <c r="J25"/>
  <c r="I25"/>
  <c r="G25"/>
  <c r="F25"/>
  <c r="E25"/>
  <c r="H25" s="1"/>
  <c r="C25"/>
  <c r="B25"/>
  <c r="AC24"/>
  <c r="X24"/>
  <c r="Y24" s="1"/>
  <c r="P24"/>
  <c r="Q24" s="1"/>
  <c r="H24"/>
  <c r="D24" s="1"/>
  <c r="AC23"/>
  <c r="X23"/>
  <c r="Y23" s="1"/>
  <c r="P23"/>
  <c r="Q23" s="1"/>
  <c r="H23"/>
  <c r="D23"/>
  <c r="AC22"/>
  <c r="X22"/>
  <c r="Y22" s="1"/>
  <c r="P22"/>
  <c r="Q22" s="1"/>
  <c r="H22"/>
  <c r="D22" s="1"/>
  <c r="AC21"/>
  <c r="X21"/>
  <c r="Y21" s="1"/>
  <c r="P21"/>
  <c r="Q21" s="1"/>
  <c r="H21"/>
  <c r="D21"/>
  <c r="AC20"/>
  <c r="X20"/>
  <c r="Y20" s="1"/>
  <c r="P20"/>
  <c r="Q20" s="1"/>
  <c r="H20"/>
  <c r="D20" s="1"/>
  <c r="AC19"/>
  <c r="X19"/>
  <c r="Y19" s="1"/>
  <c r="P19"/>
  <c r="Q19" s="1"/>
  <c r="H19"/>
  <c r="D19"/>
  <c r="AC18"/>
  <c r="X18"/>
  <c r="Y18" s="1"/>
  <c r="P18"/>
  <c r="Q18" s="1"/>
  <c r="H18"/>
  <c r="D18" s="1"/>
  <c r="AC17"/>
  <c r="X17"/>
  <c r="Y17" s="1"/>
  <c r="P17"/>
  <c r="Q17" s="1"/>
  <c r="H17"/>
  <c r="D17"/>
  <c r="AC16"/>
  <c r="X16"/>
  <c r="Y16" s="1"/>
  <c r="P16"/>
  <c r="Q16" s="1"/>
  <c r="H16"/>
  <c r="D16" s="1"/>
  <c r="AC15"/>
  <c r="X15"/>
  <c r="Y15" s="1"/>
  <c r="P15"/>
  <c r="Q15" s="1"/>
  <c r="H15"/>
  <c r="D15"/>
  <c r="AC14"/>
  <c r="X14"/>
  <c r="Y14" s="1"/>
  <c r="P14"/>
  <c r="Q14" s="1"/>
  <c r="H14"/>
  <c r="D14" s="1"/>
  <c r="AC13"/>
  <c r="X13"/>
  <c r="Y13" s="1"/>
  <c r="P13"/>
  <c r="Q13" s="1"/>
  <c r="H13"/>
  <c r="D13"/>
  <c r="AC12"/>
  <c r="X12"/>
  <c r="Y12" s="1"/>
  <c r="P12"/>
  <c r="Q12" s="1"/>
  <c r="H12"/>
  <c r="D12" s="1"/>
  <c r="AC11"/>
  <c r="X11"/>
  <c r="Y11" s="1"/>
  <c r="P11"/>
  <c r="Q11" s="1"/>
  <c r="H11"/>
  <c r="D11"/>
  <c r="AC10"/>
  <c r="X10"/>
  <c r="Y10" s="1"/>
  <c r="P10"/>
  <c r="Q10" s="1"/>
  <c r="H10"/>
  <c r="D10" s="1"/>
  <c r="AC9"/>
  <c r="X9"/>
  <c r="Y9" s="1"/>
  <c r="P9"/>
  <c r="Q9" s="1"/>
  <c r="H9"/>
  <c r="D9"/>
  <c r="O18" i="191" l="1"/>
  <c r="K23" i="192"/>
  <c r="Y25" i="189"/>
  <c r="O23" i="192"/>
  <c r="P25" i="189"/>
  <c r="D25"/>
  <c r="Q25"/>
  <c r="X25"/>
  <c r="I18" i="191"/>
  <c r="P23" i="192"/>
  <c r="G14" i="174"/>
  <c r="E14"/>
  <c r="H21" i="161" l="1"/>
  <c r="H20"/>
  <c r="D21"/>
  <c r="D20"/>
  <c r="J296" i="218"/>
  <c r="I296"/>
  <c r="H296"/>
  <c r="E296"/>
  <c r="G221"/>
  <c r="F221"/>
  <c r="D221"/>
  <c r="H192" i="217"/>
  <c r="E192"/>
  <c r="H191"/>
  <c r="E191"/>
  <c r="H190"/>
  <c r="E190"/>
  <c r="J192"/>
  <c r="I192"/>
  <c r="J191"/>
  <c r="I191"/>
  <c r="J190"/>
  <c r="I190"/>
  <c r="J189"/>
  <c r="I189"/>
  <c r="H189"/>
  <c r="E189"/>
  <c r="F170"/>
  <c r="J170"/>
  <c r="I170"/>
  <c r="J188"/>
  <c r="I188"/>
  <c r="J187"/>
  <c r="I187"/>
  <c r="J186"/>
  <c r="I186"/>
  <c r="J185"/>
  <c r="I185"/>
  <c r="J184"/>
  <c r="I184"/>
  <c r="J183"/>
  <c r="I183"/>
  <c r="J182"/>
  <c r="I182"/>
  <c r="J181"/>
  <c r="I181"/>
  <c r="J180"/>
  <c r="I180"/>
  <c r="J179"/>
  <c r="I179"/>
  <c r="J178"/>
  <c r="I178"/>
  <c r="J177"/>
  <c r="I177"/>
  <c r="J176"/>
  <c r="I176"/>
  <c r="J175"/>
  <c r="I175"/>
  <c r="J174"/>
  <c r="I174"/>
  <c r="J173"/>
  <c r="I173"/>
  <c r="J172"/>
  <c r="I172"/>
  <c r="G234"/>
  <c r="F234"/>
  <c r="D234"/>
  <c r="C234"/>
  <c r="J169"/>
  <c r="I169"/>
  <c r="H170"/>
  <c r="H16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69"/>
  <c r="J1231" i="216"/>
  <c r="I1231"/>
  <c r="H1231"/>
  <c r="E1231"/>
  <c r="J1241"/>
  <c r="I1241"/>
  <c r="H1241"/>
  <c r="E1241"/>
  <c r="J1004"/>
  <c r="I1004"/>
  <c r="J984"/>
  <c r="I984"/>
  <c r="J983"/>
  <c r="I983"/>
  <c r="K983" s="1"/>
  <c r="J982"/>
  <c r="I982"/>
  <c r="J981"/>
  <c r="I981"/>
  <c r="J980"/>
  <c r="I980"/>
  <c r="J979"/>
  <c r="I979"/>
  <c r="K979" s="1"/>
  <c r="J978"/>
  <c r="I978"/>
  <c r="H983"/>
  <c r="E983"/>
  <c r="H982"/>
  <c r="E982"/>
  <c r="K981"/>
  <c r="H981"/>
  <c r="E981"/>
  <c r="H980"/>
  <c r="E980"/>
  <c r="H979"/>
  <c r="E979"/>
  <c r="H978"/>
  <c r="E978"/>
  <c r="K1004"/>
  <c r="H1004"/>
  <c r="E1004"/>
  <c r="H984"/>
  <c r="E984"/>
  <c r="C456"/>
  <c r="D456"/>
  <c r="E456"/>
  <c r="F456"/>
  <c r="G456"/>
  <c r="H456" l="1"/>
  <c r="K978"/>
  <c r="K980"/>
  <c r="K982"/>
  <c r="K984"/>
  <c r="E221" i="218"/>
  <c r="K296"/>
  <c r="K172" i="217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2"/>
  <c r="K191"/>
  <c r="K190"/>
  <c r="K170"/>
  <c r="K169"/>
  <c r="K1241" i="216"/>
  <c r="K1231"/>
  <c r="D292" i="220"/>
  <c r="J39" i="20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H19" i="161" l="1"/>
  <c r="H18"/>
  <c r="H17"/>
  <c r="K17" s="1"/>
  <c r="D19"/>
  <c r="D18"/>
  <c r="D17"/>
  <c r="K18"/>
  <c r="K20"/>
  <c r="K19"/>
  <c r="K21"/>
  <c r="G10" i="217"/>
  <c r="H97" i="218" l="1"/>
  <c r="H95"/>
  <c r="H94" i="217"/>
  <c r="H93"/>
  <c r="H92"/>
  <c r="H91"/>
  <c r="H90"/>
  <c r="H89"/>
  <c r="H88"/>
  <c r="H87"/>
  <c r="E94"/>
  <c r="E93"/>
  <c r="E92"/>
  <c r="E91"/>
  <c r="E90"/>
  <c r="E89"/>
  <c r="E88"/>
  <c r="E87"/>
  <c r="C10"/>
  <c r="J94"/>
  <c r="I94"/>
  <c r="J93"/>
  <c r="I93"/>
  <c r="J92"/>
  <c r="I92"/>
  <c r="J91"/>
  <c r="I91"/>
  <c r="J90"/>
  <c r="I90"/>
  <c r="J89"/>
  <c r="I89"/>
  <c r="J88"/>
  <c r="I88"/>
  <c r="J87"/>
  <c r="I87"/>
  <c r="J95"/>
  <c r="I95"/>
  <c r="J96"/>
  <c r="I96"/>
  <c r="D10"/>
  <c r="J2234" i="216"/>
  <c r="I2234"/>
  <c r="H2234"/>
  <c r="E2234"/>
  <c r="J2233"/>
  <c r="I2233"/>
  <c r="H2233"/>
  <c r="E2233"/>
  <c r="J2232"/>
  <c r="I2232"/>
  <c r="H2232"/>
  <c r="E2232"/>
  <c r="J2231"/>
  <c r="I2231"/>
  <c r="H2231"/>
  <c r="E2231"/>
  <c r="J2230"/>
  <c r="I2230"/>
  <c r="H2230"/>
  <c r="E2230"/>
  <c r="J2229"/>
  <c r="I2229"/>
  <c r="H2229"/>
  <c r="E2229"/>
  <c r="J2228"/>
  <c r="I2228"/>
  <c r="H2228"/>
  <c r="E2228"/>
  <c r="J2227"/>
  <c r="I2227"/>
  <c r="H2227"/>
  <c r="E2227"/>
  <c r="J2226"/>
  <c r="I2226"/>
  <c r="H2226"/>
  <c r="E2226"/>
  <c r="J2225"/>
  <c r="I2225"/>
  <c r="H2225"/>
  <c r="E2225"/>
  <c r="J2224"/>
  <c r="I2224"/>
  <c r="H2224"/>
  <c r="E2224"/>
  <c r="J2223"/>
  <c r="I2223"/>
  <c r="H2223"/>
  <c r="E2223"/>
  <c r="J2222"/>
  <c r="I2222"/>
  <c r="H2222"/>
  <c r="E2222"/>
  <c r="J2221"/>
  <c r="I2221"/>
  <c r="H2221"/>
  <c r="E2221"/>
  <c r="J2220"/>
  <c r="I2220"/>
  <c r="H2220"/>
  <c r="E2220"/>
  <c r="J2219"/>
  <c r="I2219"/>
  <c r="H2219"/>
  <c r="E2219"/>
  <c r="J2218"/>
  <c r="I2218"/>
  <c r="H2218"/>
  <c r="E2218"/>
  <c r="J2217"/>
  <c r="I2217"/>
  <c r="H2217"/>
  <c r="E2217"/>
  <c r="J2216"/>
  <c r="I2216"/>
  <c r="H2216"/>
  <c r="E2216"/>
  <c r="J2215"/>
  <c r="I2215"/>
  <c r="H2215"/>
  <c r="E2215"/>
  <c r="J2214"/>
  <c r="I2214"/>
  <c r="H2214"/>
  <c r="E2214"/>
  <c r="J2213"/>
  <c r="I2213"/>
  <c r="H2213"/>
  <c r="E2213"/>
  <c r="J2212"/>
  <c r="I2212"/>
  <c r="H2212"/>
  <c r="E2212"/>
  <c r="J2211"/>
  <c r="I2211"/>
  <c r="H2211"/>
  <c r="E2211"/>
  <c r="G1938"/>
  <c r="F1938"/>
  <c r="D1938"/>
  <c r="J1379"/>
  <c r="I1379"/>
  <c r="H1379"/>
  <c r="E1379"/>
  <c r="J1378"/>
  <c r="I1378"/>
  <c r="H1378"/>
  <c r="E1378"/>
  <c r="J1377"/>
  <c r="I1377"/>
  <c r="H1377"/>
  <c r="E1377"/>
  <c r="J1376"/>
  <c r="I1376"/>
  <c r="H1376"/>
  <c r="E1376"/>
  <c r="J1375"/>
  <c r="I1375"/>
  <c r="H1375"/>
  <c r="E1375"/>
  <c r="J1391"/>
  <c r="I1391"/>
  <c r="H1391"/>
  <c r="E1391"/>
  <c r="J1381"/>
  <c r="I1381"/>
  <c r="H1381"/>
  <c r="E1381"/>
  <c r="J1380"/>
  <c r="I1380"/>
  <c r="H1380"/>
  <c r="E1380"/>
  <c r="J1243"/>
  <c r="I1243"/>
  <c r="J1242"/>
  <c r="I1242"/>
  <c r="J1230"/>
  <c r="I1230"/>
  <c r="K1230" s="1"/>
  <c r="J1229"/>
  <c r="I1229"/>
  <c r="J1228"/>
  <c r="I1228"/>
  <c r="J1227"/>
  <c r="I1227"/>
  <c r="K1227" s="1"/>
  <c r="J1226"/>
  <c r="I1226"/>
  <c r="J1225"/>
  <c r="I1225"/>
  <c r="J1224"/>
  <c r="I1224"/>
  <c r="J1223"/>
  <c r="I1223"/>
  <c r="K1223" s="1"/>
  <c r="H1229"/>
  <c r="E1229"/>
  <c r="K1228"/>
  <c r="H1228"/>
  <c r="E1228"/>
  <c r="H1227"/>
  <c r="E1227"/>
  <c r="K1226"/>
  <c r="H1226"/>
  <c r="E1226"/>
  <c r="H1225"/>
  <c r="E1225"/>
  <c r="K1224"/>
  <c r="H1224"/>
  <c r="E1224"/>
  <c r="H1223"/>
  <c r="E1223"/>
  <c r="H1242"/>
  <c r="E1242"/>
  <c r="H1230"/>
  <c r="E1230"/>
  <c r="K874"/>
  <c r="H874"/>
  <c r="E874"/>
  <c r="K873"/>
  <c r="H873"/>
  <c r="E873"/>
  <c r="K872"/>
  <c r="H872"/>
  <c r="E872"/>
  <c r="K871"/>
  <c r="H871"/>
  <c r="E871"/>
  <c r="K870"/>
  <c r="H870"/>
  <c r="E870"/>
  <c r="K869"/>
  <c r="H869"/>
  <c r="E869"/>
  <c r="K868"/>
  <c r="H868"/>
  <c r="E868"/>
  <c r="K867"/>
  <c r="H867"/>
  <c r="E867"/>
  <c r="K866"/>
  <c r="H866"/>
  <c r="E866"/>
  <c r="K865"/>
  <c r="H865"/>
  <c r="E865"/>
  <c r="K864"/>
  <c r="H864"/>
  <c r="E864"/>
  <c r="K880"/>
  <c r="H880"/>
  <c r="E880"/>
  <c r="K879"/>
  <c r="H879"/>
  <c r="E879"/>
  <c r="K878"/>
  <c r="H878"/>
  <c r="E878"/>
  <c r="K877"/>
  <c r="H877"/>
  <c r="E877"/>
  <c r="K876"/>
  <c r="H876"/>
  <c r="E876"/>
  <c r="K875"/>
  <c r="H875"/>
  <c r="E875"/>
  <c r="K863"/>
  <c r="H863"/>
  <c r="E863"/>
  <c r="J253"/>
  <c r="I253"/>
  <c r="H253"/>
  <c r="E253"/>
  <c r="J252"/>
  <c r="I252"/>
  <c r="H252"/>
  <c r="E252"/>
  <c r="J251"/>
  <c r="I251"/>
  <c r="H251"/>
  <c r="E251"/>
  <c r="J256"/>
  <c r="I256"/>
  <c r="J255"/>
  <c r="I255"/>
  <c r="J254"/>
  <c r="I254"/>
  <c r="J250"/>
  <c r="I250"/>
  <c r="J249"/>
  <c r="I249"/>
  <c r="J248"/>
  <c r="I248"/>
  <c r="J247"/>
  <c r="I247"/>
  <c r="J246"/>
  <c r="I246"/>
  <c r="J245"/>
  <c r="I245"/>
  <c r="J244"/>
  <c r="I244"/>
  <c r="J243"/>
  <c r="I243"/>
  <c r="J242"/>
  <c r="I242"/>
  <c r="J241"/>
  <c r="I241"/>
  <c r="J240"/>
  <c r="I240"/>
  <c r="J239"/>
  <c r="I239"/>
  <c r="J238"/>
  <c r="I238"/>
  <c r="J237"/>
  <c r="I237"/>
  <c r="J236"/>
  <c r="I236"/>
  <c r="J235"/>
  <c r="I235"/>
  <c r="J234"/>
  <c r="I234"/>
  <c r="J233"/>
  <c r="I233"/>
  <c r="J232"/>
  <c r="I232"/>
  <c r="J231"/>
  <c r="I231"/>
  <c r="J230"/>
  <c r="I230"/>
  <c r="J229"/>
  <c r="I229"/>
  <c r="J228"/>
  <c r="I228"/>
  <c r="J227"/>
  <c r="I227"/>
  <c r="J226"/>
  <c r="I226"/>
  <c r="J225"/>
  <c r="I225"/>
  <c r="J224"/>
  <c r="I224"/>
  <c r="J223"/>
  <c r="I223"/>
  <c r="J222"/>
  <c r="I222"/>
  <c r="J221"/>
  <c r="I221"/>
  <c r="J220"/>
  <c r="I220"/>
  <c r="K1225" l="1"/>
  <c r="K1229"/>
  <c r="K1242"/>
  <c r="K96" i="217"/>
  <c r="K95"/>
  <c r="K87"/>
  <c r="K88"/>
  <c r="K89"/>
  <c r="K90"/>
  <c r="K91"/>
  <c r="K92"/>
  <c r="K93"/>
  <c r="K94"/>
  <c r="K2211" i="216"/>
  <c r="K2212"/>
  <c r="K2213"/>
  <c r="K2214"/>
  <c r="K2215"/>
  <c r="K2216"/>
  <c r="K2217"/>
  <c r="K2218"/>
  <c r="K2219"/>
  <c r="K2220"/>
  <c r="K2221"/>
  <c r="K2222"/>
  <c r="K2223"/>
  <c r="K2224"/>
  <c r="K2225"/>
  <c r="K2226"/>
  <c r="K2227"/>
  <c r="K2228"/>
  <c r="K2229"/>
  <c r="K2230"/>
  <c r="K2231"/>
  <c r="K2232"/>
  <c r="K2233"/>
  <c r="K2234"/>
  <c r="K1380"/>
  <c r="K1381"/>
  <c r="K1391"/>
  <c r="K1375"/>
  <c r="K1376"/>
  <c r="K1377"/>
  <c r="K1378"/>
  <c r="K1379"/>
  <c r="K251"/>
  <c r="K252"/>
  <c r="K253"/>
  <c r="D90" i="220"/>
  <c r="D51" i="161"/>
  <c r="D50"/>
  <c r="D49"/>
  <c r="H51"/>
  <c r="H50"/>
  <c r="H49"/>
  <c r="H61"/>
  <c r="H10"/>
  <c r="D10"/>
  <c r="D62"/>
  <c r="D61"/>
  <c r="D60"/>
  <c r="D59"/>
  <c r="D58"/>
  <c r="D57"/>
  <c r="D56"/>
  <c r="D55"/>
  <c r="D54"/>
  <c r="D53"/>
  <c r="D52"/>
  <c r="C731" i="212"/>
  <c r="C727"/>
  <c r="C713"/>
  <c r="C704"/>
  <c r="C674"/>
  <c r="C667"/>
  <c r="C655"/>
  <c r="C636"/>
  <c r="C617"/>
  <c r="C607"/>
  <c r="C581"/>
  <c r="C566"/>
  <c r="C547"/>
  <c r="C530"/>
  <c r="C492"/>
  <c r="C463"/>
  <c r="C428"/>
  <c r="C343"/>
  <c r="C314"/>
  <c r="C267"/>
  <c r="C186"/>
  <c r="C138"/>
  <c r="C109"/>
  <c r="C89"/>
  <c r="C27"/>
  <c r="C9"/>
  <c r="H97" i="161"/>
  <c r="H96"/>
  <c r="H95"/>
  <c r="H94"/>
  <c r="H93"/>
  <c r="H92"/>
  <c r="H91"/>
  <c r="H90"/>
  <c r="H89"/>
  <c r="H88"/>
  <c r="H87"/>
  <c r="H86"/>
  <c r="H85"/>
  <c r="H84"/>
  <c r="K84" s="1"/>
  <c r="H83"/>
  <c r="H82"/>
  <c r="H81"/>
  <c r="H80"/>
  <c r="K80" s="1"/>
  <c r="H79"/>
  <c r="H78"/>
  <c r="H77"/>
  <c r="H76"/>
  <c r="K76" s="1"/>
  <c r="H75"/>
  <c r="H74"/>
  <c r="H73"/>
  <c r="H72"/>
  <c r="K72" s="1"/>
  <c r="H71"/>
  <c r="H70"/>
  <c r="H69"/>
  <c r="H68"/>
  <c r="K68" s="1"/>
  <c r="H67"/>
  <c r="H66"/>
  <c r="D97"/>
  <c r="D96"/>
  <c r="D95"/>
  <c r="D94"/>
  <c r="D93"/>
  <c r="D92"/>
  <c r="K92" s="1"/>
  <c r="D91"/>
  <c r="D90"/>
  <c r="D89"/>
  <c r="D88"/>
  <c r="K88" s="1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H56"/>
  <c r="K56" s="1"/>
  <c r="H55"/>
  <c r="K55" s="1"/>
  <c r="H54"/>
  <c r="K54" s="1"/>
  <c r="H53"/>
  <c r="K53" s="1"/>
  <c r="H52"/>
  <c r="K52" s="1"/>
  <c r="K61"/>
  <c r="H60"/>
  <c r="K60" s="1"/>
  <c r="H59"/>
  <c r="K59" s="1"/>
  <c r="H58"/>
  <c r="K58" s="1"/>
  <c r="H57"/>
  <c r="K57" s="1"/>
  <c r="H62"/>
  <c r="K62" s="1"/>
  <c r="K51"/>
  <c r="K63"/>
  <c r="K86"/>
  <c r="K85"/>
  <c r="K83"/>
  <c r="K82"/>
  <c r="K81"/>
  <c r="K79"/>
  <c r="K78"/>
  <c r="K77"/>
  <c r="K75"/>
  <c r="K74"/>
  <c r="K73"/>
  <c r="K71"/>
  <c r="K70"/>
  <c r="K69"/>
  <c r="K67"/>
  <c r="K66"/>
  <c r="K65"/>
  <c r="K50"/>
  <c r="K49"/>
  <c r="K94"/>
  <c r="K93"/>
  <c r="K91"/>
  <c r="K90"/>
  <c r="K89"/>
  <c r="K87"/>
  <c r="K101"/>
  <c r="K99"/>
  <c r="K98"/>
  <c r="K97"/>
  <c r="K96"/>
  <c r="K95"/>
  <c r="H16"/>
  <c r="H15"/>
  <c r="K15" s="1"/>
  <c r="H14"/>
  <c r="K14" s="1"/>
  <c r="H13"/>
  <c r="H12"/>
  <c r="H11"/>
  <c r="K11" s="1"/>
  <c r="H9"/>
  <c r="H23" s="1"/>
  <c r="D16"/>
  <c r="D15"/>
  <c r="D14"/>
  <c r="D13"/>
  <c r="D12"/>
  <c r="D11"/>
  <c r="D9"/>
  <c r="K22"/>
  <c r="K16"/>
  <c r="K13"/>
  <c r="K12"/>
  <c r="K24"/>
  <c r="K9"/>
  <c r="E14" i="162"/>
  <c r="E13"/>
  <c r="E12"/>
  <c r="E11"/>
  <c r="E10"/>
  <c r="E9"/>
  <c r="E8"/>
  <c r="E15"/>
  <c r="I17" i="159"/>
  <c r="I16"/>
  <c r="I15"/>
  <c r="I14"/>
  <c r="I13"/>
  <c r="I12"/>
  <c r="I11"/>
  <c r="I10"/>
  <c r="M13" i="213"/>
  <c r="M12"/>
  <c r="M11"/>
  <c r="P13"/>
  <c r="P12"/>
  <c r="P11"/>
  <c r="U13"/>
  <c r="U12"/>
  <c r="U11"/>
  <c r="T13"/>
  <c r="T12"/>
  <c r="R13"/>
  <c r="R12"/>
  <c r="R11"/>
  <c r="Q13"/>
  <c r="Q12"/>
  <c r="T11"/>
  <c r="Q11"/>
  <c r="G377" i="218"/>
  <c r="G376"/>
  <c r="F377"/>
  <c r="F376"/>
  <c r="D377"/>
  <c r="E377" s="1"/>
  <c r="D376"/>
  <c r="E376" s="1"/>
  <c r="C377"/>
  <c r="C376"/>
  <c r="J377"/>
  <c r="I377"/>
  <c r="I376"/>
  <c r="H377"/>
  <c r="H376"/>
  <c r="J357"/>
  <c r="I357"/>
  <c r="J356"/>
  <c r="I356"/>
  <c r="J355"/>
  <c r="I355"/>
  <c r="H357"/>
  <c r="H356"/>
  <c r="H355"/>
  <c r="E357"/>
  <c r="E356"/>
  <c r="E355"/>
  <c r="G336"/>
  <c r="F336"/>
  <c r="H336" s="1"/>
  <c r="D336"/>
  <c r="C336"/>
  <c r="J350"/>
  <c r="I350"/>
  <c r="H350"/>
  <c r="E350"/>
  <c r="J349"/>
  <c r="I349"/>
  <c r="H349"/>
  <c r="E349"/>
  <c r="J348"/>
  <c r="I348"/>
  <c r="H348"/>
  <c r="E348"/>
  <c r="J347"/>
  <c r="I347"/>
  <c r="H347"/>
  <c r="E347"/>
  <c r="J346"/>
  <c r="I346"/>
  <c r="H346"/>
  <c r="E346"/>
  <c r="J345"/>
  <c r="I345"/>
  <c r="H345"/>
  <c r="E345"/>
  <c r="J344"/>
  <c r="I344"/>
  <c r="H344"/>
  <c r="E344"/>
  <c r="J343"/>
  <c r="I343"/>
  <c r="H343"/>
  <c r="E343"/>
  <c r="J342"/>
  <c r="I342"/>
  <c r="H342"/>
  <c r="E342"/>
  <c r="J341"/>
  <c r="I341"/>
  <c r="H341"/>
  <c r="E341"/>
  <c r="J340"/>
  <c r="I340"/>
  <c r="H340"/>
  <c r="E340"/>
  <c r="J339"/>
  <c r="I339"/>
  <c r="H339"/>
  <c r="E339"/>
  <c r="J338"/>
  <c r="I338"/>
  <c r="H338"/>
  <c r="E338"/>
  <c r="J369"/>
  <c r="I369"/>
  <c r="H369"/>
  <c r="E369"/>
  <c r="J368"/>
  <c r="I368"/>
  <c r="H368"/>
  <c r="E368"/>
  <c r="J367"/>
  <c r="I367"/>
  <c r="H367"/>
  <c r="E367"/>
  <c r="J366"/>
  <c r="I366"/>
  <c r="H366"/>
  <c r="E366"/>
  <c r="J365"/>
  <c r="I365"/>
  <c r="H365"/>
  <c r="E365"/>
  <c r="J364"/>
  <c r="I364"/>
  <c r="H364"/>
  <c r="E364"/>
  <c r="J363"/>
  <c r="I363"/>
  <c r="H363"/>
  <c r="E363"/>
  <c r="J362"/>
  <c r="I362"/>
  <c r="H362"/>
  <c r="E362"/>
  <c r="J361"/>
  <c r="I361"/>
  <c r="H361"/>
  <c r="E361"/>
  <c r="J360"/>
  <c r="I360"/>
  <c r="H360"/>
  <c r="E360"/>
  <c r="J359"/>
  <c r="I359"/>
  <c r="H359"/>
  <c r="E359"/>
  <c r="J358"/>
  <c r="I358"/>
  <c r="H358"/>
  <c r="E358"/>
  <c r="J354"/>
  <c r="I354"/>
  <c r="H354"/>
  <c r="E354"/>
  <c r="J353"/>
  <c r="I353"/>
  <c r="H353"/>
  <c r="E353"/>
  <c r="J352"/>
  <c r="I352"/>
  <c r="H352"/>
  <c r="E352"/>
  <c r="J351"/>
  <c r="I351"/>
  <c r="H351"/>
  <c r="E351"/>
  <c r="J374"/>
  <c r="I374"/>
  <c r="H374"/>
  <c r="E374"/>
  <c r="J373"/>
  <c r="I373"/>
  <c r="H373"/>
  <c r="E373"/>
  <c r="J372"/>
  <c r="I372"/>
  <c r="H372"/>
  <c r="E372"/>
  <c r="J371"/>
  <c r="I371"/>
  <c r="H371"/>
  <c r="E371"/>
  <c r="J370"/>
  <c r="I370"/>
  <c r="H370"/>
  <c r="E370"/>
  <c r="J337"/>
  <c r="K337" s="1"/>
  <c r="I337"/>
  <c r="H337"/>
  <c r="E337"/>
  <c r="J336"/>
  <c r="I336"/>
  <c r="J335"/>
  <c r="I335"/>
  <c r="J334"/>
  <c r="I334"/>
  <c r="H335"/>
  <c r="H334"/>
  <c r="E336"/>
  <c r="E335"/>
  <c r="E334"/>
  <c r="J294"/>
  <c r="I294"/>
  <c r="H294"/>
  <c r="E294"/>
  <c r="J293"/>
  <c r="I293"/>
  <c r="H293"/>
  <c r="E293"/>
  <c r="J292"/>
  <c r="I292"/>
  <c r="H292"/>
  <c r="E292"/>
  <c r="J291"/>
  <c r="I291"/>
  <c r="H291"/>
  <c r="E291"/>
  <c r="J290"/>
  <c r="I290"/>
  <c r="H290"/>
  <c r="E290"/>
  <c r="J289"/>
  <c r="I289"/>
  <c r="H289"/>
  <c r="E289"/>
  <c r="J288"/>
  <c r="I288"/>
  <c r="H288"/>
  <c r="E288"/>
  <c r="J287"/>
  <c r="I287"/>
  <c r="H287"/>
  <c r="E287"/>
  <c r="J286"/>
  <c r="I286"/>
  <c r="H286"/>
  <c r="E286"/>
  <c r="J285"/>
  <c r="I285"/>
  <c r="H285"/>
  <c r="E285"/>
  <c r="J284"/>
  <c r="I284"/>
  <c r="H284"/>
  <c r="E284"/>
  <c r="J283"/>
  <c r="I283"/>
  <c r="H283"/>
  <c r="E283"/>
  <c r="J282"/>
  <c r="I282"/>
  <c r="H282"/>
  <c r="E282"/>
  <c r="J281"/>
  <c r="I281"/>
  <c r="H281"/>
  <c r="E281"/>
  <c r="J280"/>
  <c r="I280"/>
  <c r="H280"/>
  <c r="E280"/>
  <c r="J279"/>
  <c r="I279"/>
  <c r="H279"/>
  <c r="E279"/>
  <c r="J278"/>
  <c r="I278"/>
  <c r="H278"/>
  <c r="E278"/>
  <c r="J277"/>
  <c r="I277"/>
  <c r="H277"/>
  <c r="E277"/>
  <c r="J276"/>
  <c r="I276"/>
  <c r="H276"/>
  <c r="E276"/>
  <c r="J275"/>
  <c r="I275"/>
  <c r="H275"/>
  <c r="E275"/>
  <c r="J274"/>
  <c r="I274"/>
  <c r="H274"/>
  <c r="E274"/>
  <c r="J273"/>
  <c r="I273"/>
  <c r="H273"/>
  <c r="E273"/>
  <c r="J272"/>
  <c r="I272"/>
  <c r="H272"/>
  <c r="E272"/>
  <c r="J271"/>
  <c r="I271"/>
  <c r="H271"/>
  <c r="E271"/>
  <c r="J270"/>
  <c r="I270"/>
  <c r="H270"/>
  <c r="E270"/>
  <c r="J269"/>
  <c r="I269"/>
  <c r="H269"/>
  <c r="E269"/>
  <c r="J268"/>
  <c r="I268"/>
  <c r="H268"/>
  <c r="E268"/>
  <c r="J267"/>
  <c r="I267"/>
  <c r="H267"/>
  <c r="E267"/>
  <c r="J266"/>
  <c r="I266"/>
  <c r="H266"/>
  <c r="E266"/>
  <c r="J265"/>
  <c r="I265"/>
  <c r="H265"/>
  <c r="E265"/>
  <c r="J264"/>
  <c r="I264"/>
  <c r="H264"/>
  <c r="E264"/>
  <c r="J263"/>
  <c r="I263"/>
  <c r="H263"/>
  <c r="E263"/>
  <c r="J262"/>
  <c r="I262"/>
  <c r="H262"/>
  <c r="E262"/>
  <c r="J261"/>
  <c r="I261"/>
  <c r="H261"/>
  <c r="E261"/>
  <c r="J260"/>
  <c r="I260"/>
  <c r="H260"/>
  <c r="E260"/>
  <c r="J259"/>
  <c r="I259"/>
  <c r="H259"/>
  <c r="E259"/>
  <c r="J258"/>
  <c r="I258"/>
  <c r="H258"/>
  <c r="E258"/>
  <c r="J257"/>
  <c r="I257"/>
  <c r="H257"/>
  <c r="E257"/>
  <c r="J256"/>
  <c r="I256"/>
  <c r="H256"/>
  <c r="E256"/>
  <c r="J255"/>
  <c r="I255"/>
  <c r="H255"/>
  <c r="E255"/>
  <c r="J254"/>
  <c r="I254"/>
  <c r="H254"/>
  <c r="E254"/>
  <c r="J253"/>
  <c r="I253"/>
  <c r="H253"/>
  <c r="E253"/>
  <c r="J252"/>
  <c r="I252"/>
  <c r="H252"/>
  <c r="E252"/>
  <c r="J251"/>
  <c r="I251"/>
  <c r="H251"/>
  <c r="E251"/>
  <c r="J250"/>
  <c r="I250"/>
  <c r="H250"/>
  <c r="E250"/>
  <c r="J249"/>
  <c r="I249"/>
  <c r="H249"/>
  <c r="E249"/>
  <c r="J248"/>
  <c r="I248"/>
  <c r="H248"/>
  <c r="E248"/>
  <c r="J247"/>
  <c r="I247"/>
  <c r="H247"/>
  <c r="E247"/>
  <c r="J246"/>
  <c r="I246"/>
  <c r="H246"/>
  <c r="E246"/>
  <c r="J245"/>
  <c r="I245"/>
  <c r="H245"/>
  <c r="E245"/>
  <c r="J244"/>
  <c r="I244"/>
  <c r="H244"/>
  <c r="E244"/>
  <c r="J243"/>
  <c r="I243"/>
  <c r="H243"/>
  <c r="E243"/>
  <c r="J242"/>
  <c r="I242"/>
  <c r="H242"/>
  <c r="E242"/>
  <c r="J241"/>
  <c r="I241"/>
  <c r="H241"/>
  <c r="E241"/>
  <c r="J240"/>
  <c r="I240"/>
  <c r="H240"/>
  <c r="E240"/>
  <c r="J239"/>
  <c r="I239"/>
  <c r="H239"/>
  <c r="E239"/>
  <c r="J238"/>
  <c r="I238"/>
  <c r="H238"/>
  <c r="E238"/>
  <c r="J237"/>
  <c r="I237"/>
  <c r="H237"/>
  <c r="E237"/>
  <c r="J236"/>
  <c r="I236"/>
  <c r="H236"/>
  <c r="E236"/>
  <c r="J235"/>
  <c r="I235"/>
  <c r="H235"/>
  <c r="E235"/>
  <c r="J234"/>
  <c r="I234"/>
  <c r="H234"/>
  <c r="E234"/>
  <c r="J233"/>
  <c r="I233"/>
  <c r="H233"/>
  <c r="E233"/>
  <c r="J232"/>
  <c r="I232"/>
  <c r="H232"/>
  <c r="E232"/>
  <c r="J231"/>
  <c r="I231"/>
  <c r="H231"/>
  <c r="E231"/>
  <c r="J230"/>
  <c r="I230"/>
  <c r="H230"/>
  <c r="E230"/>
  <c r="J229"/>
  <c r="I229"/>
  <c r="H229"/>
  <c r="E229"/>
  <c r="J228"/>
  <c r="I228"/>
  <c r="H228"/>
  <c r="E228"/>
  <c r="J227"/>
  <c r="I227"/>
  <c r="H227"/>
  <c r="E227"/>
  <c r="J226"/>
  <c r="I226"/>
  <c r="H226"/>
  <c r="E226"/>
  <c r="J225"/>
  <c r="I225"/>
  <c r="H225"/>
  <c r="E225"/>
  <c r="J224"/>
  <c r="I224"/>
  <c r="H224"/>
  <c r="E224"/>
  <c r="J223"/>
  <c r="I223"/>
  <c r="H223"/>
  <c r="E223"/>
  <c r="H312"/>
  <c r="H295"/>
  <c r="H222"/>
  <c r="E312"/>
  <c r="E295"/>
  <c r="E222"/>
  <c r="J312"/>
  <c r="I312"/>
  <c r="J295"/>
  <c r="I295"/>
  <c r="J222"/>
  <c r="I222"/>
  <c r="H221"/>
  <c r="H220"/>
  <c r="H219"/>
  <c r="E220"/>
  <c r="E219"/>
  <c r="J221"/>
  <c r="I221"/>
  <c r="J220"/>
  <c r="I220"/>
  <c r="J219"/>
  <c r="I219"/>
  <c r="J163"/>
  <c r="I163"/>
  <c r="H163"/>
  <c r="E163"/>
  <c r="J162"/>
  <c r="I162"/>
  <c r="H162"/>
  <c r="E162"/>
  <c r="J161"/>
  <c r="I161"/>
  <c r="H161"/>
  <c r="E161"/>
  <c r="J160"/>
  <c r="I160"/>
  <c r="H160"/>
  <c r="E160"/>
  <c r="J159"/>
  <c r="I159"/>
  <c r="H159"/>
  <c r="E159"/>
  <c r="J158"/>
  <c r="I158"/>
  <c r="H158"/>
  <c r="E158"/>
  <c r="J157"/>
  <c r="I157"/>
  <c r="H157"/>
  <c r="E157"/>
  <c r="J156"/>
  <c r="I156"/>
  <c r="H156"/>
  <c r="E156"/>
  <c r="J155"/>
  <c r="I155"/>
  <c r="H155"/>
  <c r="E155"/>
  <c r="J154"/>
  <c r="I154"/>
  <c r="H154"/>
  <c r="E154"/>
  <c r="J153"/>
  <c r="I153"/>
  <c r="H153"/>
  <c r="E153"/>
  <c r="J152"/>
  <c r="I152"/>
  <c r="H152"/>
  <c r="E152"/>
  <c r="J151"/>
  <c r="I151"/>
  <c r="H151"/>
  <c r="E151"/>
  <c r="J150"/>
  <c r="I150"/>
  <c r="H150"/>
  <c r="E150"/>
  <c r="J149"/>
  <c r="I149"/>
  <c r="H149"/>
  <c r="E149"/>
  <c r="J148"/>
  <c r="I148"/>
  <c r="H148"/>
  <c r="E148"/>
  <c r="J147"/>
  <c r="I147"/>
  <c r="H147"/>
  <c r="E147"/>
  <c r="J146"/>
  <c r="I146"/>
  <c r="H146"/>
  <c r="E146"/>
  <c r="J145"/>
  <c r="I145"/>
  <c r="H145"/>
  <c r="E145"/>
  <c r="J144"/>
  <c r="I144"/>
  <c r="H144"/>
  <c r="E144"/>
  <c r="J143"/>
  <c r="I143"/>
  <c r="H143"/>
  <c r="E143"/>
  <c r="J142"/>
  <c r="I142"/>
  <c r="H142"/>
  <c r="E142"/>
  <c r="J141"/>
  <c r="I141"/>
  <c r="H141"/>
  <c r="E141"/>
  <c r="J140"/>
  <c r="I140"/>
  <c r="H140"/>
  <c r="E140"/>
  <c r="J139"/>
  <c r="I139"/>
  <c r="H139"/>
  <c r="E139"/>
  <c r="J138"/>
  <c r="I138"/>
  <c r="H138"/>
  <c r="E138"/>
  <c r="J137"/>
  <c r="I137"/>
  <c r="H137"/>
  <c r="E137"/>
  <c r="J136"/>
  <c r="I136"/>
  <c r="H136"/>
  <c r="E136"/>
  <c r="J135"/>
  <c r="I135"/>
  <c r="H135"/>
  <c r="E135"/>
  <c r="J134"/>
  <c r="I134"/>
  <c r="H134"/>
  <c r="E134"/>
  <c r="J133"/>
  <c r="I133"/>
  <c r="H133"/>
  <c r="E133"/>
  <c r="J132"/>
  <c r="I132"/>
  <c r="H132"/>
  <c r="E132"/>
  <c r="J131"/>
  <c r="I131"/>
  <c r="H131"/>
  <c r="E131"/>
  <c r="J196"/>
  <c r="I196"/>
  <c r="H196"/>
  <c r="E196"/>
  <c r="J195"/>
  <c r="I195"/>
  <c r="H195"/>
  <c r="E195"/>
  <c r="J194"/>
  <c r="I194"/>
  <c r="H194"/>
  <c r="E194"/>
  <c r="J193"/>
  <c r="I193"/>
  <c r="H193"/>
  <c r="E193"/>
  <c r="J192"/>
  <c r="I192"/>
  <c r="H192"/>
  <c r="E192"/>
  <c r="J191"/>
  <c r="I191"/>
  <c r="H191"/>
  <c r="E191"/>
  <c r="J190"/>
  <c r="I190"/>
  <c r="H190"/>
  <c r="E190"/>
  <c r="J189"/>
  <c r="I189"/>
  <c r="H189"/>
  <c r="E189"/>
  <c r="J188"/>
  <c r="I188"/>
  <c r="H188"/>
  <c r="E188"/>
  <c r="J187"/>
  <c r="I187"/>
  <c r="H187"/>
  <c r="E187"/>
  <c r="J186"/>
  <c r="I186"/>
  <c r="H186"/>
  <c r="E186"/>
  <c r="J185"/>
  <c r="I185"/>
  <c r="H185"/>
  <c r="E185"/>
  <c r="J184"/>
  <c r="I184"/>
  <c r="H184"/>
  <c r="E184"/>
  <c r="J183"/>
  <c r="I183"/>
  <c r="H183"/>
  <c r="E183"/>
  <c r="J182"/>
  <c r="I182"/>
  <c r="H182"/>
  <c r="E182"/>
  <c r="J181"/>
  <c r="I181"/>
  <c r="H181"/>
  <c r="E181"/>
  <c r="J180"/>
  <c r="I180"/>
  <c r="H180"/>
  <c r="E180"/>
  <c r="J179"/>
  <c r="I179"/>
  <c r="H179"/>
  <c r="E179"/>
  <c r="J178"/>
  <c r="I178"/>
  <c r="H178"/>
  <c r="E178"/>
  <c r="J177"/>
  <c r="I177"/>
  <c r="H177"/>
  <c r="E177"/>
  <c r="J176"/>
  <c r="I176"/>
  <c r="H176"/>
  <c r="E176"/>
  <c r="J175"/>
  <c r="I175"/>
  <c r="H175"/>
  <c r="E175"/>
  <c r="J174"/>
  <c r="I174"/>
  <c r="H174"/>
  <c r="E174"/>
  <c r="J173"/>
  <c r="I173"/>
  <c r="H173"/>
  <c r="E173"/>
  <c r="J172"/>
  <c r="I172"/>
  <c r="H172"/>
  <c r="E172"/>
  <c r="J171"/>
  <c r="I171"/>
  <c r="H171"/>
  <c r="E171"/>
  <c r="J170"/>
  <c r="I170"/>
  <c r="H170"/>
  <c r="E170"/>
  <c r="J169"/>
  <c r="I169"/>
  <c r="H169"/>
  <c r="E169"/>
  <c r="J168"/>
  <c r="I168"/>
  <c r="H168"/>
  <c r="E168"/>
  <c r="J167"/>
  <c r="I167"/>
  <c r="H167"/>
  <c r="E167"/>
  <c r="J166"/>
  <c r="I166"/>
  <c r="H166"/>
  <c r="E166"/>
  <c r="J165"/>
  <c r="I165"/>
  <c r="H165"/>
  <c r="E165"/>
  <c r="J164"/>
  <c r="I164"/>
  <c r="H164"/>
  <c r="E164"/>
  <c r="J213"/>
  <c r="I213"/>
  <c r="H213"/>
  <c r="E213"/>
  <c r="J212"/>
  <c r="I212"/>
  <c r="H212"/>
  <c r="E212"/>
  <c r="J211"/>
  <c r="I211"/>
  <c r="H211"/>
  <c r="E211"/>
  <c r="J210"/>
  <c r="I210"/>
  <c r="H210"/>
  <c r="E210"/>
  <c r="J209"/>
  <c r="I209"/>
  <c r="H209"/>
  <c r="E209"/>
  <c r="J208"/>
  <c r="I208"/>
  <c r="H208"/>
  <c r="E208"/>
  <c r="J207"/>
  <c r="I207"/>
  <c r="H207"/>
  <c r="E207"/>
  <c r="J206"/>
  <c r="I206"/>
  <c r="H206"/>
  <c r="E206"/>
  <c r="J205"/>
  <c r="I205"/>
  <c r="H205"/>
  <c r="E205"/>
  <c r="J204"/>
  <c r="I204"/>
  <c r="H204"/>
  <c r="E204"/>
  <c r="J203"/>
  <c r="I203"/>
  <c r="H203"/>
  <c r="E203"/>
  <c r="J202"/>
  <c r="I202"/>
  <c r="H202"/>
  <c r="E202"/>
  <c r="J201"/>
  <c r="I201"/>
  <c r="H201"/>
  <c r="E201"/>
  <c r="J200"/>
  <c r="I200"/>
  <c r="H200"/>
  <c r="E200"/>
  <c r="J199"/>
  <c r="I199"/>
  <c r="H199"/>
  <c r="E199"/>
  <c r="J198"/>
  <c r="I198"/>
  <c r="H198"/>
  <c r="E198"/>
  <c r="J197"/>
  <c r="I197"/>
  <c r="H197"/>
  <c r="E197"/>
  <c r="J216"/>
  <c r="I216"/>
  <c r="H216"/>
  <c r="E216"/>
  <c r="J214"/>
  <c r="I214"/>
  <c r="H214"/>
  <c r="E214"/>
  <c r="C101"/>
  <c r="J217"/>
  <c r="I217"/>
  <c r="H217"/>
  <c r="E217"/>
  <c r="J130"/>
  <c r="I130"/>
  <c r="H130"/>
  <c r="E130"/>
  <c r="H129"/>
  <c r="H128"/>
  <c r="H127"/>
  <c r="E129"/>
  <c r="E128"/>
  <c r="E127"/>
  <c r="J129"/>
  <c r="I129"/>
  <c r="J128"/>
  <c r="I128"/>
  <c r="J127"/>
  <c r="I127"/>
  <c r="J97"/>
  <c r="I97"/>
  <c r="J96"/>
  <c r="I96"/>
  <c r="J95"/>
  <c r="I95"/>
  <c r="H96"/>
  <c r="E97"/>
  <c r="E96"/>
  <c r="E95"/>
  <c r="J66"/>
  <c r="I66"/>
  <c r="H66"/>
  <c r="E66"/>
  <c r="J124"/>
  <c r="I124"/>
  <c r="J123"/>
  <c r="I123"/>
  <c r="J122"/>
  <c r="I122"/>
  <c r="J121"/>
  <c r="I121"/>
  <c r="J120"/>
  <c r="I120"/>
  <c r="J119"/>
  <c r="I119"/>
  <c r="J118"/>
  <c r="I118"/>
  <c r="J117"/>
  <c r="I117"/>
  <c r="J116"/>
  <c r="I116"/>
  <c r="J115"/>
  <c r="I115"/>
  <c r="J114"/>
  <c r="I114"/>
  <c r="J113"/>
  <c r="I113"/>
  <c r="J112"/>
  <c r="I112"/>
  <c r="J111"/>
  <c r="I111"/>
  <c r="J110"/>
  <c r="I110"/>
  <c r="J109"/>
  <c r="I109"/>
  <c r="J108"/>
  <c r="I108"/>
  <c r="J107"/>
  <c r="I107"/>
  <c r="J106"/>
  <c r="I106"/>
  <c r="J105"/>
  <c r="I105"/>
  <c r="J104"/>
  <c r="I104"/>
  <c r="J103"/>
  <c r="I103"/>
  <c r="J102"/>
  <c r="I102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H100"/>
  <c r="H99"/>
  <c r="H98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E100"/>
  <c r="E99"/>
  <c r="E98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J100"/>
  <c r="I100"/>
  <c r="J99"/>
  <c r="I99"/>
  <c r="J98"/>
  <c r="I98"/>
  <c r="J94"/>
  <c r="I94"/>
  <c r="J93"/>
  <c r="I93"/>
  <c r="J92"/>
  <c r="I92"/>
  <c r="J91"/>
  <c r="I91"/>
  <c r="J90"/>
  <c r="I90"/>
  <c r="J89"/>
  <c r="I89"/>
  <c r="J88"/>
  <c r="I88"/>
  <c r="J87"/>
  <c r="I87"/>
  <c r="J86"/>
  <c r="I86"/>
  <c r="J85"/>
  <c r="I85"/>
  <c r="J84"/>
  <c r="I84"/>
  <c r="J83"/>
  <c r="I83"/>
  <c r="J82"/>
  <c r="I82"/>
  <c r="J81"/>
  <c r="I81"/>
  <c r="J80"/>
  <c r="I80"/>
  <c r="J79"/>
  <c r="I79"/>
  <c r="J78"/>
  <c r="I78"/>
  <c r="J77"/>
  <c r="I77"/>
  <c r="J76"/>
  <c r="I76"/>
  <c r="J75"/>
  <c r="I75"/>
  <c r="J74"/>
  <c r="I74"/>
  <c r="J73"/>
  <c r="I73"/>
  <c r="J72"/>
  <c r="I72"/>
  <c r="J71"/>
  <c r="I71"/>
  <c r="J70"/>
  <c r="I70"/>
  <c r="J68"/>
  <c r="I68"/>
  <c r="J67"/>
  <c r="K67" s="1"/>
  <c r="I67"/>
  <c r="J65"/>
  <c r="I65"/>
  <c r="K65" s="1"/>
  <c r="J64"/>
  <c r="K64" s="1"/>
  <c r="I64"/>
  <c r="J63"/>
  <c r="I63"/>
  <c r="J62"/>
  <c r="K62" s="1"/>
  <c r="I62"/>
  <c r="J61"/>
  <c r="I61"/>
  <c r="K61" s="1"/>
  <c r="J60"/>
  <c r="K60" s="1"/>
  <c r="I60"/>
  <c r="J59"/>
  <c r="I59"/>
  <c r="J58"/>
  <c r="K58" s="1"/>
  <c r="I58"/>
  <c r="J57"/>
  <c r="I57"/>
  <c r="K57" s="1"/>
  <c r="J56"/>
  <c r="K56" s="1"/>
  <c r="I56"/>
  <c r="J55"/>
  <c r="I55"/>
  <c r="J54"/>
  <c r="K54" s="1"/>
  <c r="I54"/>
  <c r="J53"/>
  <c r="I53"/>
  <c r="K53" s="1"/>
  <c r="J52"/>
  <c r="K52" s="1"/>
  <c r="I52"/>
  <c r="J51"/>
  <c r="I51"/>
  <c r="J50"/>
  <c r="K50" s="1"/>
  <c r="I50"/>
  <c r="J49"/>
  <c r="I49"/>
  <c r="K49" s="1"/>
  <c r="J48"/>
  <c r="K48" s="1"/>
  <c r="I48"/>
  <c r="J47"/>
  <c r="I47"/>
  <c r="J46"/>
  <c r="K46" s="1"/>
  <c r="I46"/>
  <c r="J45"/>
  <c r="I45"/>
  <c r="K45" s="1"/>
  <c r="J44"/>
  <c r="K44" s="1"/>
  <c r="I44"/>
  <c r="J43"/>
  <c r="I43"/>
  <c r="J42"/>
  <c r="K42" s="1"/>
  <c r="I42"/>
  <c r="J41"/>
  <c r="I41"/>
  <c r="K41" s="1"/>
  <c r="J40"/>
  <c r="K40" s="1"/>
  <c r="I40"/>
  <c r="J39"/>
  <c r="I39"/>
  <c r="J38"/>
  <c r="K38" s="1"/>
  <c r="I38"/>
  <c r="J37"/>
  <c r="I37"/>
  <c r="K37" s="1"/>
  <c r="J36"/>
  <c r="K36" s="1"/>
  <c r="I36"/>
  <c r="J35"/>
  <c r="I35"/>
  <c r="J34"/>
  <c r="K34" s="1"/>
  <c r="I34"/>
  <c r="J33"/>
  <c r="I33"/>
  <c r="K33" s="1"/>
  <c r="J32"/>
  <c r="K32" s="1"/>
  <c r="I32"/>
  <c r="J31"/>
  <c r="I31"/>
  <c r="K68"/>
  <c r="K63"/>
  <c r="K59"/>
  <c r="K55"/>
  <c r="K51"/>
  <c r="K47"/>
  <c r="K43"/>
  <c r="K39"/>
  <c r="K35"/>
  <c r="K31"/>
  <c r="H68"/>
  <c r="H67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E68"/>
  <c r="E67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G101"/>
  <c r="F101"/>
  <c r="H101" s="1"/>
  <c r="D101"/>
  <c r="E101" s="1"/>
  <c r="G69"/>
  <c r="J69" s="1"/>
  <c r="F69"/>
  <c r="H69" s="1"/>
  <c r="D69"/>
  <c r="C69"/>
  <c r="G30"/>
  <c r="F30"/>
  <c r="H30" s="1"/>
  <c r="D30"/>
  <c r="C30"/>
  <c r="J101"/>
  <c r="I101"/>
  <c r="J30"/>
  <c r="I30"/>
  <c r="G15"/>
  <c r="F15"/>
  <c r="D15"/>
  <c r="J15" s="1"/>
  <c r="C15"/>
  <c r="C10" s="1"/>
  <c r="C378" s="1"/>
  <c r="H15"/>
  <c r="J29"/>
  <c r="I29"/>
  <c r="K29" s="1"/>
  <c r="J28"/>
  <c r="K28" s="1"/>
  <c r="I28"/>
  <c r="J27"/>
  <c r="I27"/>
  <c r="J26"/>
  <c r="K26" s="1"/>
  <c r="I26"/>
  <c r="J25"/>
  <c r="I25"/>
  <c r="K25" s="1"/>
  <c r="J24"/>
  <c r="K24" s="1"/>
  <c r="I24"/>
  <c r="J23"/>
  <c r="I23"/>
  <c r="J22"/>
  <c r="K22" s="1"/>
  <c r="I22"/>
  <c r="J21"/>
  <c r="I21"/>
  <c r="K21" s="1"/>
  <c r="J20"/>
  <c r="K20" s="1"/>
  <c r="I20"/>
  <c r="J19"/>
  <c r="I19"/>
  <c r="J18"/>
  <c r="K18" s="1"/>
  <c r="I18"/>
  <c r="J17"/>
  <c r="I17"/>
  <c r="K17" s="1"/>
  <c r="J16"/>
  <c r="K16" s="1"/>
  <c r="I16"/>
  <c r="K27"/>
  <c r="K23"/>
  <c r="K19"/>
  <c r="H29"/>
  <c r="H28"/>
  <c r="H27"/>
  <c r="H26"/>
  <c r="H25"/>
  <c r="H24"/>
  <c r="H23"/>
  <c r="H22"/>
  <c r="H21"/>
  <c r="H20"/>
  <c r="H19"/>
  <c r="H18"/>
  <c r="H17"/>
  <c r="H16"/>
  <c r="E29"/>
  <c r="E28"/>
  <c r="E27"/>
  <c r="E26"/>
  <c r="E25"/>
  <c r="E24"/>
  <c r="E23"/>
  <c r="E22"/>
  <c r="E21"/>
  <c r="E20"/>
  <c r="E19"/>
  <c r="E18"/>
  <c r="E17"/>
  <c r="E16"/>
  <c r="H14"/>
  <c r="H13"/>
  <c r="H12"/>
  <c r="H11"/>
  <c r="E14"/>
  <c r="E13"/>
  <c r="E12"/>
  <c r="E11"/>
  <c r="J14"/>
  <c r="J13"/>
  <c r="J12"/>
  <c r="J11"/>
  <c r="I14"/>
  <c r="I13"/>
  <c r="I12"/>
  <c r="I11"/>
  <c r="J9"/>
  <c r="J8"/>
  <c r="I9"/>
  <c r="I8"/>
  <c r="K8" s="1"/>
  <c r="K9"/>
  <c r="H9"/>
  <c r="H8"/>
  <c r="E9"/>
  <c r="E8"/>
  <c r="H234" i="217"/>
  <c r="E234"/>
  <c r="C151"/>
  <c r="I151" s="1"/>
  <c r="G151"/>
  <c r="F151"/>
  <c r="D151"/>
  <c r="J151" s="1"/>
  <c r="J164"/>
  <c r="I164"/>
  <c r="J163"/>
  <c r="I163"/>
  <c r="J162"/>
  <c r="I162"/>
  <c r="J161"/>
  <c r="I161"/>
  <c r="J160"/>
  <c r="I160"/>
  <c r="J159"/>
  <c r="I159"/>
  <c r="J158"/>
  <c r="I158"/>
  <c r="J157"/>
  <c r="I157"/>
  <c r="J156"/>
  <c r="I156"/>
  <c r="J155"/>
  <c r="I155"/>
  <c r="J154"/>
  <c r="I154"/>
  <c r="J153"/>
  <c r="I153"/>
  <c r="J152"/>
  <c r="I152"/>
  <c r="J150"/>
  <c r="I150"/>
  <c r="H164"/>
  <c r="H163"/>
  <c r="H162"/>
  <c r="H161"/>
  <c r="H160"/>
  <c r="H159"/>
  <c r="H158"/>
  <c r="H157"/>
  <c r="H156"/>
  <c r="H155"/>
  <c r="H154"/>
  <c r="H153"/>
  <c r="H152"/>
  <c r="H151"/>
  <c r="H150"/>
  <c r="E164"/>
  <c r="E163"/>
  <c r="E162"/>
  <c r="E161"/>
  <c r="E160"/>
  <c r="E159"/>
  <c r="E158"/>
  <c r="E157"/>
  <c r="E156"/>
  <c r="E155"/>
  <c r="E154"/>
  <c r="E153"/>
  <c r="E152"/>
  <c r="E150"/>
  <c r="G107"/>
  <c r="G235" s="1"/>
  <c r="F107"/>
  <c r="D107"/>
  <c r="C107"/>
  <c r="J121"/>
  <c r="I121"/>
  <c r="H121"/>
  <c r="E121"/>
  <c r="J120"/>
  <c r="I120"/>
  <c r="H120"/>
  <c r="E120"/>
  <c r="J119"/>
  <c r="I119"/>
  <c r="H119"/>
  <c r="E119"/>
  <c r="J118"/>
  <c r="I118"/>
  <c r="H118"/>
  <c r="E118"/>
  <c r="J117"/>
  <c r="I117"/>
  <c r="H117"/>
  <c r="E117"/>
  <c r="J116"/>
  <c r="I116"/>
  <c r="H116"/>
  <c r="E116"/>
  <c r="J115"/>
  <c r="I115"/>
  <c r="H115"/>
  <c r="E115"/>
  <c r="J114"/>
  <c r="I114"/>
  <c r="H114"/>
  <c r="E114"/>
  <c r="J113"/>
  <c r="I113"/>
  <c r="H113"/>
  <c r="E113"/>
  <c r="J112"/>
  <c r="I112"/>
  <c r="H112"/>
  <c r="E112"/>
  <c r="J131"/>
  <c r="I131"/>
  <c r="H131"/>
  <c r="E131"/>
  <c r="J130"/>
  <c r="I130"/>
  <c r="H130"/>
  <c r="E130"/>
  <c r="J129"/>
  <c r="I129"/>
  <c r="H129"/>
  <c r="E129"/>
  <c r="J128"/>
  <c r="I128"/>
  <c r="H128"/>
  <c r="E128"/>
  <c r="J127"/>
  <c r="I127"/>
  <c r="H127"/>
  <c r="E127"/>
  <c r="J126"/>
  <c r="I126"/>
  <c r="H126"/>
  <c r="E126"/>
  <c r="J125"/>
  <c r="I125"/>
  <c r="H125"/>
  <c r="E125"/>
  <c r="J124"/>
  <c r="I124"/>
  <c r="H124"/>
  <c r="E124"/>
  <c r="J123"/>
  <c r="I123"/>
  <c r="H123"/>
  <c r="E123"/>
  <c r="J122"/>
  <c r="I122"/>
  <c r="H122"/>
  <c r="E122"/>
  <c r="J141"/>
  <c r="I141"/>
  <c r="H141"/>
  <c r="E141"/>
  <c r="J140"/>
  <c r="I140"/>
  <c r="H140"/>
  <c r="E140"/>
  <c r="J139"/>
  <c r="I139"/>
  <c r="H139"/>
  <c r="E139"/>
  <c r="J138"/>
  <c r="I138"/>
  <c r="H138"/>
  <c r="E138"/>
  <c r="J137"/>
  <c r="I137"/>
  <c r="H137"/>
  <c r="E137"/>
  <c r="J136"/>
  <c r="I136"/>
  <c r="H136"/>
  <c r="E136"/>
  <c r="J135"/>
  <c r="I135"/>
  <c r="H135"/>
  <c r="E135"/>
  <c r="J134"/>
  <c r="I134"/>
  <c r="H134"/>
  <c r="E134"/>
  <c r="J133"/>
  <c r="I133"/>
  <c r="H133"/>
  <c r="E133"/>
  <c r="J132"/>
  <c r="I132"/>
  <c r="H132"/>
  <c r="E132"/>
  <c r="J143"/>
  <c r="I143"/>
  <c r="J142"/>
  <c r="I142"/>
  <c r="J111"/>
  <c r="I111"/>
  <c r="J110"/>
  <c r="I110"/>
  <c r="J109"/>
  <c r="I109"/>
  <c r="J108"/>
  <c r="I108"/>
  <c r="H143"/>
  <c r="H142"/>
  <c r="H111"/>
  <c r="H110"/>
  <c r="H109"/>
  <c r="H108"/>
  <c r="E143"/>
  <c r="E142"/>
  <c r="E111"/>
  <c r="E110"/>
  <c r="E109"/>
  <c r="E108"/>
  <c r="H107"/>
  <c r="E107"/>
  <c r="H106"/>
  <c r="E106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I107"/>
  <c r="J106"/>
  <c r="I106"/>
  <c r="J86"/>
  <c r="I86"/>
  <c r="J85"/>
  <c r="I85"/>
  <c r="J84"/>
  <c r="I84"/>
  <c r="J83"/>
  <c r="I83"/>
  <c r="J82"/>
  <c r="I82"/>
  <c r="J81"/>
  <c r="I81"/>
  <c r="J80"/>
  <c r="I80"/>
  <c r="J79"/>
  <c r="I79"/>
  <c r="J78"/>
  <c r="I78"/>
  <c r="J77"/>
  <c r="I77"/>
  <c r="J76"/>
  <c r="I76"/>
  <c r="J75"/>
  <c r="I75"/>
  <c r="J74"/>
  <c r="I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97"/>
  <c r="I97"/>
  <c r="H11"/>
  <c r="E11"/>
  <c r="J11"/>
  <c r="I11"/>
  <c r="E9"/>
  <c r="H9"/>
  <c r="J9"/>
  <c r="J234" s="1"/>
  <c r="I9"/>
  <c r="F10"/>
  <c r="J10"/>
  <c r="E10"/>
  <c r="J2278" i="216"/>
  <c r="I2278"/>
  <c r="H2278"/>
  <c r="E2278"/>
  <c r="J2210"/>
  <c r="I2210"/>
  <c r="H2210"/>
  <c r="E2210"/>
  <c r="J2209"/>
  <c r="I2209"/>
  <c r="H2209"/>
  <c r="E2209"/>
  <c r="J2208"/>
  <c r="I2208"/>
  <c r="H2208"/>
  <c r="E2208"/>
  <c r="J2207"/>
  <c r="I2207"/>
  <c r="H2207"/>
  <c r="E2207"/>
  <c r="J2206"/>
  <c r="I2206"/>
  <c r="H2206"/>
  <c r="E2206"/>
  <c r="J2205"/>
  <c r="I2205"/>
  <c r="H2205"/>
  <c r="E2205"/>
  <c r="J2204"/>
  <c r="I2204"/>
  <c r="H2204"/>
  <c r="E2204"/>
  <c r="J2203"/>
  <c r="I2203"/>
  <c r="H2203"/>
  <c r="E2203"/>
  <c r="J2202"/>
  <c r="I2202"/>
  <c r="H2202"/>
  <c r="E2202"/>
  <c r="J2201"/>
  <c r="I2201"/>
  <c r="H2201"/>
  <c r="E2201"/>
  <c r="J2200"/>
  <c r="I2200"/>
  <c r="H2200"/>
  <c r="E2200"/>
  <c r="J2199"/>
  <c r="I2199"/>
  <c r="H2199"/>
  <c r="E2199"/>
  <c r="J2198"/>
  <c r="I2198"/>
  <c r="H2198"/>
  <c r="E2198"/>
  <c r="J2197"/>
  <c r="I2197"/>
  <c r="H2197"/>
  <c r="E2197"/>
  <c r="J2196"/>
  <c r="I2196"/>
  <c r="H2196"/>
  <c r="E2196"/>
  <c r="J2195"/>
  <c r="I2195"/>
  <c r="H2195"/>
  <c r="E2195"/>
  <c r="J2194"/>
  <c r="I2194"/>
  <c r="H2194"/>
  <c r="E2194"/>
  <c r="J2193"/>
  <c r="I2193"/>
  <c r="H2193"/>
  <c r="E2193"/>
  <c r="J2192"/>
  <c r="I2192"/>
  <c r="H2192"/>
  <c r="E2192"/>
  <c r="J2191"/>
  <c r="I2191"/>
  <c r="H2191"/>
  <c r="E2191"/>
  <c r="J2190"/>
  <c r="I2190"/>
  <c r="H2190"/>
  <c r="E2190"/>
  <c r="J2189"/>
  <c r="I2189"/>
  <c r="H2189"/>
  <c r="E2189"/>
  <c r="J2188"/>
  <c r="I2188"/>
  <c r="H2188"/>
  <c r="E2188"/>
  <c r="J2187"/>
  <c r="I2187"/>
  <c r="H2187"/>
  <c r="E2187"/>
  <c r="J2186"/>
  <c r="I2186"/>
  <c r="H2186"/>
  <c r="E2186"/>
  <c r="J2185"/>
  <c r="I2185"/>
  <c r="H2185"/>
  <c r="E2185"/>
  <c r="J2184"/>
  <c r="I2184"/>
  <c r="H2184"/>
  <c r="E2184"/>
  <c r="J2183"/>
  <c r="I2183"/>
  <c r="H2183"/>
  <c r="E2183"/>
  <c r="J2182"/>
  <c r="I2182"/>
  <c r="H2182"/>
  <c r="E2182"/>
  <c r="J2181"/>
  <c r="I2181"/>
  <c r="H2181"/>
  <c r="E2181"/>
  <c r="J2180"/>
  <c r="I2180"/>
  <c r="H2180"/>
  <c r="E2180"/>
  <c r="J2179"/>
  <c r="I2179"/>
  <c r="H2179"/>
  <c r="E2179"/>
  <c r="J2178"/>
  <c r="I2178"/>
  <c r="H2178"/>
  <c r="E2178"/>
  <c r="J2177"/>
  <c r="I2177"/>
  <c r="H2177"/>
  <c r="E2177"/>
  <c r="J2176"/>
  <c r="I2176"/>
  <c r="H2176"/>
  <c r="E2176"/>
  <c r="J2175"/>
  <c r="I2175"/>
  <c r="H2175"/>
  <c r="E2175"/>
  <c r="J2174"/>
  <c r="I2174"/>
  <c r="H2174"/>
  <c r="E2174"/>
  <c r="J2173"/>
  <c r="I2173"/>
  <c r="H2173"/>
  <c r="E2173"/>
  <c r="J2172"/>
  <c r="I2172"/>
  <c r="H2172"/>
  <c r="E2172"/>
  <c r="J2171"/>
  <c r="I2171"/>
  <c r="H2171"/>
  <c r="E2171"/>
  <c r="J2170"/>
  <c r="I2170"/>
  <c r="H2170"/>
  <c r="E2170"/>
  <c r="J2169"/>
  <c r="I2169"/>
  <c r="H2169"/>
  <c r="E2169"/>
  <c r="J2168"/>
  <c r="I2168"/>
  <c r="H2168"/>
  <c r="E2168"/>
  <c r="J2167"/>
  <c r="I2167"/>
  <c r="H2167"/>
  <c r="E2167"/>
  <c r="J2166"/>
  <c r="I2166"/>
  <c r="H2166"/>
  <c r="E2166"/>
  <c r="J2165"/>
  <c r="I2165"/>
  <c r="H2165"/>
  <c r="E2165"/>
  <c r="J2164"/>
  <c r="I2164"/>
  <c r="H2164"/>
  <c r="E2164"/>
  <c r="J2163"/>
  <c r="I2163"/>
  <c r="H2163"/>
  <c r="E2163"/>
  <c r="J2162"/>
  <c r="I2162"/>
  <c r="H2162"/>
  <c r="E2162"/>
  <c r="J2161"/>
  <c r="I2161"/>
  <c r="H2161"/>
  <c r="E2161"/>
  <c r="J2160"/>
  <c r="I2160"/>
  <c r="H2160"/>
  <c r="E2160"/>
  <c r="J2159"/>
  <c r="I2159"/>
  <c r="H2159"/>
  <c r="E2159"/>
  <c r="J2158"/>
  <c r="I2158"/>
  <c r="H2158"/>
  <c r="E2158"/>
  <c r="J2157"/>
  <c r="I2157"/>
  <c r="H2157"/>
  <c r="E2157"/>
  <c r="J2156"/>
  <c r="I2156"/>
  <c r="H2156"/>
  <c r="E2156"/>
  <c r="J2155"/>
  <c r="I2155"/>
  <c r="H2155"/>
  <c r="E2155"/>
  <c r="J2154"/>
  <c r="I2154"/>
  <c r="H2154"/>
  <c r="E2154"/>
  <c r="J2153"/>
  <c r="I2153"/>
  <c r="H2153"/>
  <c r="E2153"/>
  <c r="J2152"/>
  <c r="I2152"/>
  <c r="H2152"/>
  <c r="E2152"/>
  <c r="J2151"/>
  <c r="I2151"/>
  <c r="H2151"/>
  <c r="E2151"/>
  <c r="J2150"/>
  <c r="I2150"/>
  <c r="H2150"/>
  <c r="E2150"/>
  <c r="J2149"/>
  <c r="I2149"/>
  <c r="H2149"/>
  <c r="E2149"/>
  <c r="J2148"/>
  <c r="I2148"/>
  <c r="H2148"/>
  <c r="E2148"/>
  <c r="J2147"/>
  <c r="I2147"/>
  <c r="H2147"/>
  <c r="E2147"/>
  <c r="J2146"/>
  <c r="I2146"/>
  <c r="H2146"/>
  <c r="E2146"/>
  <c r="J2145"/>
  <c r="I2145"/>
  <c r="H2145"/>
  <c r="E2145"/>
  <c r="J2144"/>
  <c r="I2144"/>
  <c r="H2144"/>
  <c r="E2144"/>
  <c r="J2143"/>
  <c r="I2143"/>
  <c r="H2143"/>
  <c r="E2143"/>
  <c r="J2142"/>
  <c r="I2142"/>
  <c r="H2142"/>
  <c r="E2142"/>
  <c r="J2141"/>
  <c r="I2141"/>
  <c r="H2141"/>
  <c r="E2141"/>
  <c r="J2140"/>
  <c r="I2140"/>
  <c r="H2140"/>
  <c r="E2140"/>
  <c r="J2139"/>
  <c r="I2139"/>
  <c r="H2139"/>
  <c r="E2139"/>
  <c r="J2138"/>
  <c r="I2138"/>
  <c r="H2138"/>
  <c r="E2138"/>
  <c r="J2137"/>
  <c r="I2137"/>
  <c r="H2137"/>
  <c r="E2137"/>
  <c r="J2136"/>
  <c r="I2136"/>
  <c r="H2136"/>
  <c r="E2136"/>
  <c r="J2135"/>
  <c r="I2135"/>
  <c r="H2135"/>
  <c r="E2135"/>
  <c r="J2134"/>
  <c r="I2134"/>
  <c r="H2134"/>
  <c r="E2134"/>
  <c r="J2133"/>
  <c r="I2133"/>
  <c r="H2133"/>
  <c r="E2133"/>
  <c r="J2132"/>
  <c r="I2132"/>
  <c r="H2132"/>
  <c r="E2132"/>
  <c r="J2131"/>
  <c r="I2131"/>
  <c r="H2131"/>
  <c r="E2131"/>
  <c r="J2130"/>
  <c r="I2130"/>
  <c r="H2130"/>
  <c r="E2130"/>
  <c r="J2129"/>
  <c r="I2129"/>
  <c r="H2129"/>
  <c r="E2129"/>
  <c r="J2128"/>
  <c r="I2128"/>
  <c r="H2128"/>
  <c r="E2128"/>
  <c r="J2127"/>
  <c r="I2127"/>
  <c r="H2127"/>
  <c r="E2127"/>
  <c r="J2126"/>
  <c r="I2126"/>
  <c r="H2126"/>
  <c r="E2126"/>
  <c r="J2125"/>
  <c r="I2125"/>
  <c r="H2125"/>
  <c r="E2125"/>
  <c r="J2124"/>
  <c r="I2124"/>
  <c r="H2124"/>
  <c r="E2124"/>
  <c r="J2123"/>
  <c r="I2123"/>
  <c r="H2123"/>
  <c r="E2123"/>
  <c r="J2122"/>
  <c r="I2122"/>
  <c r="H2122"/>
  <c r="E2122"/>
  <c r="J2121"/>
  <c r="I2121"/>
  <c r="H2121"/>
  <c r="E2121"/>
  <c r="J2120"/>
  <c r="I2120"/>
  <c r="H2120"/>
  <c r="E2120"/>
  <c r="J2119"/>
  <c r="I2119"/>
  <c r="H2119"/>
  <c r="E2119"/>
  <c r="J2118"/>
  <c r="I2118"/>
  <c r="H2118"/>
  <c r="E2118"/>
  <c r="J2117"/>
  <c r="I2117"/>
  <c r="H2117"/>
  <c r="E2117"/>
  <c r="J2116"/>
  <c r="I2116"/>
  <c r="H2116"/>
  <c r="E2116"/>
  <c r="J2115"/>
  <c r="I2115"/>
  <c r="H2115"/>
  <c r="E2115"/>
  <c r="J2114"/>
  <c r="I2114"/>
  <c r="H2114"/>
  <c r="E2114"/>
  <c r="J2113"/>
  <c r="I2113"/>
  <c r="H2113"/>
  <c r="E2113"/>
  <c r="J2112"/>
  <c r="I2112"/>
  <c r="H2112"/>
  <c r="E2112"/>
  <c r="J2111"/>
  <c r="I2111"/>
  <c r="H2111"/>
  <c r="E2111"/>
  <c r="J2110"/>
  <c r="I2110"/>
  <c r="H2110"/>
  <c r="E2110"/>
  <c r="J2109"/>
  <c r="I2109"/>
  <c r="H2109"/>
  <c r="E2109"/>
  <c r="J2108"/>
  <c r="I2108"/>
  <c r="H2108"/>
  <c r="E2108"/>
  <c r="J2107"/>
  <c r="I2107"/>
  <c r="H2107"/>
  <c r="E2107"/>
  <c r="J2106"/>
  <c r="I2106"/>
  <c r="H2106"/>
  <c r="E2106"/>
  <c r="J2105"/>
  <c r="I2105"/>
  <c r="H2105"/>
  <c r="E2105"/>
  <c r="J2104"/>
  <c r="I2104"/>
  <c r="H2104"/>
  <c r="E2104"/>
  <c r="J2103"/>
  <c r="I2103"/>
  <c r="H2103"/>
  <c r="E2103"/>
  <c r="J2102"/>
  <c r="I2102"/>
  <c r="H2102"/>
  <c r="E2102"/>
  <c r="J2101"/>
  <c r="I2101"/>
  <c r="H2101"/>
  <c r="E2101"/>
  <c r="J2100"/>
  <c r="I2100"/>
  <c r="H2100"/>
  <c r="E2100"/>
  <c r="J2099"/>
  <c r="I2099"/>
  <c r="H2099"/>
  <c r="E2099"/>
  <c r="J2098"/>
  <c r="I2098"/>
  <c r="H2098"/>
  <c r="E2098"/>
  <c r="J2097"/>
  <c r="I2097"/>
  <c r="H2097"/>
  <c r="E2097"/>
  <c r="J2096"/>
  <c r="I2096"/>
  <c r="H2096"/>
  <c r="E2096"/>
  <c r="J2095"/>
  <c r="I2095"/>
  <c r="H2095"/>
  <c r="E2095"/>
  <c r="J2094"/>
  <c r="I2094"/>
  <c r="H2094"/>
  <c r="E2094"/>
  <c r="J2093"/>
  <c r="I2093"/>
  <c r="H2093"/>
  <c r="E2093"/>
  <c r="J2092"/>
  <c r="I2092"/>
  <c r="H2092"/>
  <c r="E2092"/>
  <c r="J2091"/>
  <c r="I2091"/>
  <c r="H2091"/>
  <c r="E2091"/>
  <c r="J2090"/>
  <c r="I2090"/>
  <c r="H2090"/>
  <c r="E2090"/>
  <c r="J2089"/>
  <c r="I2089"/>
  <c r="H2089"/>
  <c r="E2089"/>
  <c r="J2088"/>
  <c r="I2088"/>
  <c r="H2088"/>
  <c r="E2088"/>
  <c r="J2087"/>
  <c r="I2087"/>
  <c r="H2087"/>
  <c r="E2087"/>
  <c r="J2086"/>
  <c r="I2086"/>
  <c r="H2086"/>
  <c r="E2086"/>
  <c r="J2085"/>
  <c r="I2085"/>
  <c r="H2085"/>
  <c r="E2085"/>
  <c r="J2084"/>
  <c r="I2084"/>
  <c r="H2084"/>
  <c r="E2084"/>
  <c r="J2083"/>
  <c r="I2083"/>
  <c r="H2083"/>
  <c r="E2083"/>
  <c r="J2082"/>
  <c r="I2082"/>
  <c r="H2082"/>
  <c r="E2082"/>
  <c r="J2081"/>
  <c r="I2081"/>
  <c r="H2081"/>
  <c r="E2081"/>
  <c r="J2080"/>
  <c r="I2080"/>
  <c r="H2080"/>
  <c r="E2080"/>
  <c r="J2079"/>
  <c r="I2079"/>
  <c r="H2079"/>
  <c r="E2079"/>
  <c r="J2078"/>
  <c r="I2078"/>
  <c r="H2078"/>
  <c r="E2078"/>
  <c r="J2077"/>
  <c r="I2077"/>
  <c r="H2077"/>
  <c r="E2077"/>
  <c r="J2076"/>
  <c r="I2076"/>
  <c r="H2076"/>
  <c r="E2076"/>
  <c r="J2075"/>
  <c r="I2075"/>
  <c r="H2075"/>
  <c r="E2075"/>
  <c r="J2074"/>
  <c r="I2074"/>
  <c r="H2074"/>
  <c r="E2074"/>
  <c r="J2073"/>
  <c r="I2073"/>
  <c r="H2073"/>
  <c r="E2073"/>
  <c r="J2072"/>
  <c r="I2072"/>
  <c r="H2072"/>
  <c r="E2072"/>
  <c r="J2071"/>
  <c r="I2071"/>
  <c r="H2071"/>
  <c r="E2071"/>
  <c r="J2070"/>
  <c r="I2070"/>
  <c r="H2070"/>
  <c r="E2070"/>
  <c r="J2069"/>
  <c r="I2069"/>
  <c r="H2069"/>
  <c r="E2069"/>
  <c r="J2068"/>
  <c r="I2068"/>
  <c r="H2068"/>
  <c r="E2068"/>
  <c r="J2067"/>
  <c r="I2067"/>
  <c r="H2067"/>
  <c r="E2067"/>
  <c r="J2066"/>
  <c r="I2066"/>
  <c r="H2066"/>
  <c r="E2066"/>
  <c r="J2065"/>
  <c r="I2065"/>
  <c r="H2065"/>
  <c r="E2065"/>
  <c r="J2064"/>
  <c r="I2064"/>
  <c r="H2064"/>
  <c r="E2064"/>
  <c r="J2063"/>
  <c r="I2063"/>
  <c r="H2063"/>
  <c r="E2063"/>
  <c r="J2062"/>
  <c r="I2062"/>
  <c r="H2062"/>
  <c r="E2062"/>
  <c r="J2061"/>
  <c r="I2061"/>
  <c r="H2061"/>
  <c r="E2061"/>
  <c r="J2060"/>
  <c r="I2060"/>
  <c r="H2060"/>
  <c r="E2060"/>
  <c r="J2059"/>
  <c r="I2059"/>
  <c r="H2059"/>
  <c r="E2059"/>
  <c r="J2058"/>
  <c r="I2058"/>
  <c r="H2058"/>
  <c r="E2058"/>
  <c r="J2057"/>
  <c r="I2057"/>
  <c r="H2057"/>
  <c r="E2057"/>
  <c r="J2056"/>
  <c r="I2056"/>
  <c r="H2056"/>
  <c r="E2056"/>
  <c r="J2055"/>
  <c r="I2055"/>
  <c r="H2055"/>
  <c r="E2055"/>
  <c r="J2054"/>
  <c r="I2054"/>
  <c r="H2054"/>
  <c r="E2054"/>
  <c r="J2053"/>
  <c r="I2053"/>
  <c r="H2053"/>
  <c r="E2053"/>
  <c r="J2052"/>
  <c r="I2052"/>
  <c r="H2052"/>
  <c r="E2052"/>
  <c r="J2051"/>
  <c r="I2051"/>
  <c r="H2051"/>
  <c r="E2051"/>
  <c r="J2050"/>
  <c r="I2050"/>
  <c r="H2050"/>
  <c r="E2050"/>
  <c r="J2049"/>
  <c r="I2049"/>
  <c r="H2049"/>
  <c r="E2049"/>
  <c r="J2048"/>
  <c r="I2048"/>
  <c r="H2048"/>
  <c r="E2048"/>
  <c r="J2047"/>
  <c r="I2047"/>
  <c r="H2047"/>
  <c r="E2047"/>
  <c r="J2046"/>
  <c r="I2046"/>
  <c r="H2046"/>
  <c r="E2046"/>
  <c r="J2045"/>
  <c r="I2045"/>
  <c r="H2045"/>
  <c r="E2045"/>
  <c r="J2044"/>
  <c r="I2044"/>
  <c r="H2044"/>
  <c r="E2044"/>
  <c r="J2043"/>
  <c r="I2043"/>
  <c r="H2043"/>
  <c r="E2043"/>
  <c r="J2042"/>
  <c r="I2042"/>
  <c r="H2042"/>
  <c r="E2042"/>
  <c r="J2041"/>
  <c r="I2041"/>
  <c r="H2041"/>
  <c r="E2041"/>
  <c r="J2040"/>
  <c r="I2040"/>
  <c r="H2040"/>
  <c r="E2040"/>
  <c r="J2039"/>
  <c r="I2039"/>
  <c r="H2039"/>
  <c r="E2039"/>
  <c r="J2038"/>
  <c r="I2038"/>
  <c r="H2038"/>
  <c r="E2038"/>
  <c r="J2037"/>
  <c r="I2037"/>
  <c r="H2037"/>
  <c r="E2037"/>
  <c r="J2036"/>
  <c r="I2036"/>
  <c r="H2036"/>
  <c r="E2036"/>
  <c r="J2035"/>
  <c r="I2035"/>
  <c r="H2035"/>
  <c r="E2035"/>
  <c r="J2034"/>
  <c r="I2034"/>
  <c r="H2034"/>
  <c r="E2034"/>
  <c r="J2033"/>
  <c r="I2033"/>
  <c r="H2033"/>
  <c r="E2033"/>
  <c r="J2032"/>
  <c r="I2032"/>
  <c r="H2032"/>
  <c r="E2032"/>
  <c r="J2031"/>
  <c r="I2031"/>
  <c r="H2031"/>
  <c r="E2031"/>
  <c r="J2030"/>
  <c r="I2030"/>
  <c r="H2030"/>
  <c r="E2030"/>
  <c r="J2029"/>
  <c r="I2029"/>
  <c r="H2029"/>
  <c r="E2029"/>
  <c r="J2028"/>
  <c r="I2028"/>
  <c r="H2028"/>
  <c r="E2028"/>
  <c r="J2027"/>
  <c r="I2027"/>
  <c r="H2027"/>
  <c r="E2027"/>
  <c r="J2026"/>
  <c r="I2026"/>
  <c r="H2026"/>
  <c r="E2026"/>
  <c r="J2025"/>
  <c r="I2025"/>
  <c r="H2025"/>
  <c r="E2025"/>
  <c r="J2024"/>
  <c r="I2024"/>
  <c r="H2024"/>
  <c r="E2024"/>
  <c r="J2023"/>
  <c r="I2023"/>
  <c r="H2023"/>
  <c r="E2023"/>
  <c r="J2022"/>
  <c r="I2022"/>
  <c r="H2022"/>
  <c r="E2022"/>
  <c r="J2021"/>
  <c r="I2021"/>
  <c r="H2021"/>
  <c r="E2021"/>
  <c r="J2020"/>
  <c r="I2020"/>
  <c r="H2020"/>
  <c r="E2020"/>
  <c r="J2019"/>
  <c r="I2019"/>
  <c r="H2019"/>
  <c r="E2019"/>
  <c r="J2018"/>
  <c r="I2018"/>
  <c r="H2018"/>
  <c r="E2018"/>
  <c r="J2017"/>
  <c r="I2017"/>
  <c r="H2017"/>
  <c r="E2017"/>
  <c r="J2016"/>
  <c r="I2016"/>
  <c r="H2016"/>
  <c r="E2016"/>
  <c r="J2015"/>
  <c r="I2015"/>
  <c r="H2015"/>
  <c r="E2015"/>
  <c r="J2014"/>
  <c r="I2014"/>
  <c r="H2014"/>
  <c r="E2014"/>
  <c r="J2013"/>
  <c r="I2013"/>
  <c r="H2013"/>
  <c r="E2013"/>
  <c r="J2012"/>
  <c r="I2012"/>
  <c r="H2012"/>
  <c r="E2012"/>
  <c r="J2011"/>
  <c r="I2011"/>
  <c r="H2011"/>
  <c r="E2011"/>
  <c r="J2010"/>
  <c r="I2010"/>
  <c r="H2010"/>
  <c r="E2010"/>
  <c r="J2009"/>
  <c r="I2009"/>
  <c r="H2009"/>
  <c r="E2009"/>
  <c r="J2008"/>
  <c r="I2008"/>
  <c r="H2008"/>
  <c r="E2008"/>
  <c r="J2007"/>
  <c r="I2007"/>
  <c r="H2007"/>
  <c r="E2007"/>
  <c r="J2006"/>
  <c r="I2006"/>
  <c r="H2006"/>
  <c r="E2006"/>
  <c r="J2005"/>
  <c r="I2005"/>
  <c r="H2005"/>
  <c r="E2005"/>
  <c r="J2004"/>
  <c r="I2004"/>
  <c r="H2004"/>
  <c r="E2004"/>
  <c r="J2003"/>
  <c r="I2003"/>
  <c r="H2003"/>
  <c r="E2003"/>
  <c r="J2002"/>
  <c r="I2002"/>
  <c r="H2002"/>
  <c r="E2002"/>
  <c r="J2001"/>
  <c r="I2001"/>
  <c r="H2001"/>
  <c r="E2001"/>
  <c r="J2000"/>
  <c r="I2000"/>
  <c r="H2000"/>
  <c r="E2000"/>
  <c r="J1999"/>
  <c r="I1999"/>
  <c r="H1999"/>
  <c r="E1999"/>
  <c r="J1998"/>
  <c r="I1998"/>
  <c r="H1998"/>
  <c r="E1998"/>
  <c r="J1997"/>
  <c r="I1997"/>
  <c r="H1997"/>
  <c r="E1997"/>
  <c r="J1996"/>
  <c r="I1996"/>
  <c r="H1996"/>
  <c r="E1996"/>
  <c r="J1995"/>
  <c r="I1995"/>
  <c r="H1995"/>
  <c r="E1995"/>
  <c r="J1994"/>
  <c r="I1994"/>
  <c r="H1994"/>
  <c r="E1994"/>
  <c r="J1993"/>
  <c r="I1993"/>
  <c r="H1993"/>
  <c r="E1993"/>
  <c r="J1992"/>
  <c r="I1992"/>
  <c r="H1992"/>
  <c r="E1992"/>
  <c r="J1991"/>
  <c r="I1991"/>
  <c r="H1991"/>
  <c r="E1991"/>
  <c r="J1990"/>
  <c r="I1990"/>
  <c r="H1990"/>
  <c r="E1990"/>
  <c r="J1989"/>
  <c r="I1989"/>
  <c r="H1989"/>
  <c r="E1989"/>
  <c r="J1988"/>
  <c r="I1988"/>
  <c r="H1988"/>
  <c r="E1988"/>
  <c r="J1987"/>
  <c r="I1987"/>
  <c r="H1987"/>
  <c r="E1987"/>
  <c r="J1986"/>
  <c r="I1986"/>
  <c r="H1986"/>
  <c r="E1986"/>
  <c r="J1985"/>
  <c r="I1985"/>
  <c r="H1985"/>
  <c r="E1985"/>
  <c r="J1984"/>
  <c r="I1984"/>
  <c r="H1984"/>
  <c r="E1984"/>
  <c r="J1983"/>
  <c r="I1983"/>
  <c r="H1983"/>
  <c r="E1983"/>
  <c r="J1982"/>
  <c r="I1982"/>
  <c r="H1982"/>
  <c r="E1982"/>
  <c r="J1981"/>
  <c r="I1981"/>
  <c r="H1981"/>
  <c r="E1981"/>
  <c r="J1980"/>
  <c r="I1980"/>
  <c r="H1980"/>
  <c r="E1980"/>
  <c r="J1979"/>
  <c r="I1979"/>
  <c r="H1979"/>
  <c r="E1979"/>
  <c r="J1978"/>
  <c r="I1978"/>
  <c r="H1978"/>
  <c r="E1978"/>
  <c r="J1977"/>
  <c r="I1977"/>
  <c r="H1977"/>
  <c r="E1977"/>
  <c r="J1976"/>
  <c r="I1976"/>
  <c r="H1976"/>
  <c r="E1976"/>
  <c r="J1975"/>
  <c r="I1975"/>
  <c r="H1975"/>
  <c r="E1975"/>
  <c r="J1974"/>
  <c r="I1974"/>
  <c r="H1974"/>
  <c r="E1974"/>
  <c r="J1973"/>
  <c r="I1973"/>
  <c r="H1973"/>
  <c r="E1973"/>
  <c r="J1972"/>
  <c r="I1972"/>
  <c r="H1972"/>
  <c r="E1972"/>
  <c r="J1971"/>
  <c r="I1971"/>
  <c r="H1971"/>
  <c r="E1971"/>
  <c r="J1970"/>
  <c r="I1970"/>
  <c r="H1970"/>
  <c r="E1970"/>
  <c r="J1969"/>
  <c r="I1969"/>
  <c r="H1969"/>
  <c r="E1969"/>
  <c r="J1968"/>
  <c r="I1968"/>
  <c r="H1968"/>
  <c r="E1968"/>
  <c r="J1967"/>
  <c r="I1967"/>
  <c r="H1967"/>
  <c r="E1967"/>
  <c r="J1966"/>
  <c r="I1966"/>
  <c r="H1966"/>
  <c r="E1966"/>
  <c r="J1965"/>
  <c r="I1965"/>
  <c r="H1965"/>
  <c r="E1965"/>
  <c r="J1964"/>
  <c r="I1964"/>
  <c r="H1964"/>
  <c r="E1964"/>
  <c r="J1963"/>
  <c r="I1963"/>
  <c r="H1963"/>
  <c r="E1963"/>
  <c r="J1962"/>
  <c r="I1962"/>
  <c r="H1962"/>
  <c r="E1962"/>
  <c r="J1961"/>
  <c r="I1961"/>
  <c r="H1961"/>
  <c r="E1961"/>
  <c r="J1960"/>
  <c r="I1960"/>
  <c r="H1960"/>
  <c r="E1960"/>
  <c r="J1959"/>
  <c r="I1959"/>
  <c r="H1959"/>
  <c r="E1959"/>
  <c r="J1958"/>
  <c r="I1958"/>
  <c r="H1958"/>
  <c r="E1958"/>
  <c r="J1957"/>
  <c r="I1957"/>
  <c r="H1957"/>
  <c r="E1957"/>
  <c r="J1956"/>
  <c r="I1956"/>
  <c r="H1956"/>
  <c r="E1956"/>
  <c r="J1955"/>
  <c r="I1955"/>
  <c r="H1955"/>
  <c r="E1955"/>
  <c r="J1954"/>
  <c r="I1954"/>
  <c r="H1954"/>
  <c r="E1954"/>
  <c r="J1953"/>
  <c r="I1953"/>
  <c r="H1953"/>
  <c r="E1953"/>
  <c r="J1952"/>
  <c r="I1952"/>
  <c r="H1952"/>
  <c r="E1952"/>
  <c r="J1951"/>
  <c r="I1951"/>
  <c r="H1951"/>
  <c r="E1951"/>
  <c r="J1950"/>
  <c r="I1950"/>
  <c r="H1950"/>
  <c r="E1950"/>
  <c r="J1949"/>
  <c r="I1949"/>
  <c r="H1949"/>
  <c r="E1949"/>
  <c r="J1948"/>
  <c r="I1948"/>
  <c r="H1948"/>
  <c r="E1948"/>
  <c r="J1947"/>
  <c r="I1947"/>
  <c r="H1947"/>
  <c r="E1947"/>
  <c r="J1946"/>
  <c r="I1946"/>
  <c r="H1946"/>
  <c r="E1946"/>
  <c r="J1945"/>
  <c r="I1945"/>
  <c r="H1945"/>
  <c r="E1945"/>
  <c r="J1944"/>
  <c r="I1944"/>
  <c r="H1944"/>
  <c r="E1944"/>
  <c r="J1943"/>
  <c r="I1943"/>
  <c r="H1943"/>
  <c r="E1943"/>
  <c r="J1942"/>
  <c r="I1942"/>
  <c r="H1942"/>
  <c r="E1942"/>
  <c r="J1870"/>
  <c r="I1870"/>
  <c r="H1870"/>
  <c r="E1870"/>
  <c r="J1869"/>
  <c r="I1869"/>
  <c r="H1869"/>
  <c r="E1869"/>
  <c r="J1868"/>
  <c r="I1868"/>
  <c r="H1868"/>
  <c r="E1868"/>
  <c r="J1867"/>
  <c r="I1867"/>
  <c r="H1867"/>
  <c r="E1867"/>
  <c r="J1866"/>
  <c r="I1866"/>
  <c r="H1866"/>
  <c r="E1866"/>
  <c r="J1865"/>
  <c r="I1865"/>
  <c r="H1865"/>
  <c r="E1865"/>
  <c r="J1864"/>
  <c r="I1864"/>
  <c r="H1864"/>
  <c r="E1864"/>
  <c r="J1863"/>
  <c r="I1863"/>
  <c r="H1863"/>
  <c r="E1863"/>
  <c r="J1862"/>
  <c r="I1862"/>
  <c r="H1862"/>
  <c r="E1862"/>
  <c r="J1861"/>
  <c r="I1861"/>
  <c r="H1861"/>
  <c r="E1861"/>
  <c r="J1860"/>
  <c r="I1860"/>
  <c r="H1860"/>
  <c r="E1860"/>
  <c r="J1859"/>
  <c r="I1859"/>
  <c r="H1859"/>
  <c r="E1859"/>
  <c r="J1858"/>
  <c r="I1858"/>
  <c r="H1858"/>
  <c r="E1858"/>
  <c r="J1857"/>
  <c r="I1857"/>
  <c r="H1857"/>
  <c r="E1857"/>
  <c r="J1856"/>
  <c r="I1856"/>
  <c r="H1856"/>
  <c r="E1856"/>
  <c r="J1855"/>
  <c r="I1855"/>
  <c r="H1855"/>
  <c r="E1855"/>
  <c r="J1854"/>
  <c r="I1854"/>
  <c r="H1854"/>
  <c r="E1854"/>
  <c r="J1853"/>
  <c r="I1853"/>
  <c r="H1853"/>
  <c r="E1853"/>
  <c r="J1852"/>
  <c r="I1852"/>
  <c r="H1852"/>
  <c r="E1852"/>
  <c r="J1851"/>
  <c r="I1851"/>
  <c r="H1851"/>
  <c r="E1851"/>
  <c r="J1850"/>
  <c r="I1850"/>
  <c r="H1850"/>
  <c r="E1850"/>
  <c r="J1849"/>
  <c r="I1849"/>
  <c r="H1849"/>
  <c r="E1849"/>
  <c r="J1848"/>
  <c r="I1848"/>
  <c r="H1848"/>
  <c r="E1848"/>
  <c r="J1847"/>
  <c r="I1847"/>
  <c r="H1847"/>
  <c r="E1847"/>
  <c r="J1846"/>
  <c r="I1846"/>
  <c r="H1846"/>
  <c r="E1846"/>
  <c r="J1845"/>
  <c r="I1845"/>
  <c r="H1845"/>
  <c r="E1845"/>
  <c r="J1844"/>
  <c r="I1844"/>
  <c r="H1844"/>
  <c r="E1844"/>
  <c r="J1843"/>
  <c r="I1843"/>
  <c r="H1843"/>
  <c r="E1843"/>
  <c r="J1842"/>
  <c r="I1842"/>
  <c r="H1842"/>
  <c r="E1842"/>
  <c r="J1841"/>
  <c r="I1841"/>
  <c r="H1841"/>
  <c r="E1841"/>
  <c r="J1840"/>
  <c r="I1840"/>
  <c r="H1840"/>
  <c r="E1840"/>
  <c r="J1839"/>
  <c r="I1839"/>
  <c r="H1839"/>
  <c r="E1839"/>
  <c r="J1838"/>
  <c r="I1838"/>
  <c r="H1838"/>
  <c r="E1838"/>
  <c r="J1837"/>
  <c r="I1837"/>
  <c r="H1837"/>
  <c r="E1837"/>
  <c r="J1836"/>
  <c r="I1836"/>
  <c r="H1836"/>
  <c r="E1836"/>
  <c r="J1835"/>
  <c r="I1835"/>
  <c r="H1835"/>
  <c r="E1835"/>
  <c r="J1834"/>
  <c r="I1834"/>
  <c r="H1834"/>
  <c r="E1834"/>
  <c r="J1833"/>
  <c r="I1833"/>
  <c r="H1833"/>
  <c r="E1833"/>
  <c r="J1832"/>
  <c r="I1832"/>
  <c r="H1832"/>
  <c r="E1832"/>
  <c r="J1831"/>
  <c r="I1831"/>
  <c r="H1831"/>
  <c r="E1831"/>
  <c r="J1830"/>
  <c r="I1830"/>
  <c r="H1830"/>
  <c r="E1830"/>
  <c r="J1829"/>
  <c r="I1829"/>
  <c r="H1829"/>
  <c r="E1829"/>
  <c r="J1828"/>
  <c r="I1828"/>
  <c r="H1828"/>
  <c r="E1828"/>
  <c r="J1827"/>
  <c r="I1827"/>
  <c r="H1827"/>
  <c r="E1827"/>
  <c r="J1826"/>
  <c r="I1826"/>
  <c r="H1826"/>
  <c r="E1826"/>
  <c r="J1825"/>
  <c r="I1825"/>
  <c r="H1825"/>
  <c r="E1825"/>
  <c r="J1824"/>
  <c r="I1824"/>
  <c r="H1824"/>
  <c r="E1824"/>
  <c r="J1823"/>
  <c r="I1823"/>
  <c r="H1823"/>
  <c r="E1823"/>
  <c r="J1822"/>
  <c r="I1822"/>
  <c r="H1822"/>
  <c r="E1822"/>
  <c r="J1821"/>
  <c r="I1821"/>
  <c r="H1821"/>
  <c r="E1821"/>
  <c r="J1820"/>
  <c r="I1820"/>
  <c r="H1820"/>
  <c r="E1820"/>
  <c r="J1819"/>
  <c r="I1819"/>
  <c r="H1819"/>
  <c r="E1819"/>
  <c r="J1818"/>
  <c r="I1818"/>
  <c r="H1818"/>
  <c r="E1818"/>
  <c r="J1817"/>
  <c r="I1817"/>
  <c r="H1817"/>
  <c r="E1817"/>
  <c r="J1816"/>
  <c r="I1816"/>
  <c r="H1816"/>
  <c r="E1816"/>
  <c r="J1815"/>
  <c r="I1815"/>
  <c r="H1815"/>
  <c r="E1815"/>
  <c r="J1814"/>
  <c r="I1814"/>
  <c r="H1814"/>
  <c r="E1814"/>
  <c r="J1813"/>
  <c r="I1813"/>
  <c r="H1813"/>
  <c r="E1813"/>
  <c r="J1812"/>
  <c r="I1812"/>
  <c r="H1812"/>
  <c r="E1812"/>
  <c r="J1811"/>
  <c r="I1811"/>
  <c r="H1811"/>
  <c r="E1811"/>
  <c r="J1810"/>
  <c r="I1810"/>
  <c r="H1810"/>
  <c r="E1810"/>
  <c r="J1809"/>
  <c r="I1809"/>
  <c r="H1809"/>
  <c r="E1809"/>
  <c r="J1808"/>
  <c r="I1808"/>
  <c r="H1808"/>
  <c r="E1808"/>
  <c r="J1807"/>
  <c r="I1807"/>
  <c r="H1807"/>
  <c r="E1807"/>
  <c r="J1806"/>
  <c r="I1806"/>
  <c r="H1806"/>
  <c r="E1806"/>
  <c r="J1805"/>
  <c r="I1805"/>
  <c r="H1805"/>
  <c r="E1805"/>
  <c r="J1804"/>
  <c r="I1804"/>
  <c r="H1804"/>
  <c r="E1804"/>
  <c r="J1803"/>
  <c r="I1803"/>
  <c r="H1803"/>
  <c r="E1803"/>
  <c r="J1802"/>
  <c r="I1802"/>
  <c r="H1802"/>
  <c r="E1802"/>
  <c r="J1801"/>
  <c r="I1801"/>
  <c r="H1801"/>
  <c r="E1801"/>
  <c r="J1800"/>
  <c r="I1800"/>
  <c r="H1800"/>
  <c r="E1800"/>
  <c r="J1799"/>
  <c r="I1799"/>
  <c r="H1799"/>
  <c r="E1799"/>
  <c r="J1798"/>
  <c r="I1798"/>
  <c r="H1798"/>
  <c r="E1798"/>
  <c r="J1797"/>
  <c r="I1797"/>
  <c r="H1797"/>
  <c r="E1797"/>
  <c r="J1796"/>
  <c r="I1796"/>
  <c r="H1796"/>
  <c r="E1796"/>
  <c r="J1795"/>
  <c r="I1795"/>
  <c r="H1795"/>
  <c r="E1795"/>
  <c r="J1794"/>
  <c r="I1794"/>
  <c r="H1794"/>
  <c r="E1794"/>
  <c r="J1793"/>
  <c r="I1793"/>
  <c r="H1793"/>
  <c r="E1793"/>
  <c r="J1792"/>
  <c r="I1792"/>
  <c r="H1792"/>
  <c r="E1792"/>
  <c r="J1791"/>
  <c r="I1791"/>
  <c r="H1791"/>
  <c r="E1791"/>
  <c r="J1790"/>
  <c r="I1790"/>
  <c r="H1790"/>
  <c r="E1790"/>
  <c r="J1789"/>
  <c r="I1789"/>
  <c r="H1789"/>
  <c r="E1789"/>
  <c r="J1788"/>
  <c r="I1788"/>
  <c r="H1788"/>
  <c r="E1788"/>
  <c r="J1787"/>
  <c r="I1787"/>
  <c r="H1787"/>
  <c r="E1787"/>
  <c r="J1786"/>
  <c r="I1786"/>
  <c r="H1786"/>
  <c r="E1786"/>
  <c r="J1785"/>
  <c r="I1785"/>
  <c r="H1785"/>
  <c r="E1785"/>
  <c r="J1784"/>
  <c r="I1784"/>
  <c r="H1784"/>
  <c r="E1784"/>
  <c r="J1783"/>
  <c r="I1783"/>
  <c r="H1783"/>
  <c r="E1783"/>
  <c r="J1782"/>
  <c r="I1782"/>
  <c r="H1782"/>
  <c r="E1782"/>
  <c r="J1781"/>
  <c r="I1781"/>
  <c r="H1781"/>
  <c r="E1781"/>
  <c r="J1780"/>
  <c r="I1780"/>
  <c r="H1780"/>
  <c r="E1780"/>
  <c r="J1779"/>
  <c r="I1779"/>
  <c r="H1779"/>
  <c r="E1779"/>
  <c r="J1778"/>
  <c r="I1778"/>
  <c r="H1778"/>
  <c r="E1778"/>
  <c r="J1777"/>
  <c r="I1777"/>
  <c r="H1777"/>
  <c r="E1777"/>
  <c r="J1776"/>
  <c r="I1776"/>
  <c r="H1776"/>
  <c r="E1776"/>
  <c r="J1775"/>
  <c r="I1775"/>
  <c r="H1775"/>
  <c r="E1775"/>
  <c r="J1774"/>
  <c r="I1774"/>
  <c r="H1774"/>
  <c r="E1774"/>
  <c r="J1773"/>
  <c r="I1773"/>
  <c r="H1773"/>
  <c r="E1773"/>
  <c r="J1772"/>
  <c r="I1772"/>
  <c r="H1772"/>
  <c r="E1772"/>
  <c r="J1771"/>
  <c r="I1771"/>
  <c r="H1771"/>
  <c r="E1771"/>
  <c r="J1770"/>
  <c r="I1770"/>
  <c r="H1770"/>
  <c r="E1770"/>
  <c r="J1769"/>
  <c r="I1769"/>
  <c r="H1769"/>
  <c r="E1769"/>
  <c r="J1768"/>
  <c r="I1768"/>
  <c r="H1768"/>
  <c r="E1768"/>
  <c r="J1767"/>
  <c r="I1767"/>
  <c r="H1767"/>
  <c r="E1767"/>
  <c r="J1935"/>
  <c r="I1935"/>
  <c r="H1935"/>
  <c r="E1935"/>
  <c r="J1934"/>
  <c r="I1934"/>
  <c r="H1934"/>
  <c r="E1934"/>
  <c r="J1933"/>
  <c r="I1933"/>
  <c r="H1933"/>
  <c r="E1933"/>
  <c r="J1932"/>
  <c r="I1932"/>
  <c r="H1932"/>
  <c r="E1932"/>
  <c r="J1931"/>
  <c r="I1931"/>
  <c r="H1931"/>
  <c r="E1931"/>
  <c r="J1930"/>
  <c r="I1930"/>
  <c r="H1930"/>
  <c r="E1930"/>
  <c r="J1929"/>
  <c r="I1929"/>
  <c r="H1929"/>
  <c r="E1929"/>
  <c r="J1928"/>
  <c r="I1928"/>
  <c r="H1928"/>
  <c r="E1928"/>
  <c r="J1927"/>
  <c r="I1927"/>
  <c r="H1927"/>
  <c r="E1927"/>
  <c r="J1926"/>
  <c r="I1926"/>
  <c r="H1926"/>
  <c r="E1926"/>
  <c r="J1925"/>
  <c r="I1925"/>
  <c r="H1925"/>
  <c r="E1925"/>
  <c r="J1924"/>
  <c r="I1924"/>
  <c r="H1924"/>
  <c r="E1924"/>
  <c r="J1923"/>
  <c r="I1923"/>
  <c r="H1923"/>
  <c r="E1923"/>
  <c r="J1922"/>
  <c r="I1922"/>
  <c r="H1922"/>
  <c r="E1922"/>
  <c r="J1921"/>
  <c r="I1921"/>
  <c r="H1921"/>
  <c r="E1921"/>
  <c r="J1920"/>
  <c r="I1920"/>
  <c r="H1920"/>
  <c r="E1920"/>
  <c r="J1919"/>
  <c r="I1919"/>
  <c r="H1919"/>
  <c r="E1919"/>
  <c r="J1918"/>
  <c r="I1918"/>
  <c r="H1918"/>
  <c r="E1918"/>
  <c r="J1917"/>
  <c r="I1917"/>
  <c r="H1917"/>
  <c r="E1917"/>
  <c r="J1916"/>
  <c r="I1916"/>
  <c r="H1916"/>
  <c r="E1916"/>
  <c r="J1915"/>
  <c r="I1915"/>
  <c r="H1915"/>
  <c r="E1915"/>
  <c r="J1914"/>
  <c r="I1914"/>
  <c r="H1914"/>
  <c r="E1914"/>
  <c r="J1913"/>
  <c r="I1913"/>
  <c r="H1913"/>
  <c r="E1913"/>
  <c r="J1912"/>
  <c r="I1912"/>
  <c r="H1912"/>
  <c r="E1912"/>
  <c r="J1911"/>
  <c r="I1911"/>
  <c r="H1911"/>
  <c r="E1911"/>
  <c r="J1910"/>
  <c r="I1910"/>
  <c r="H1910"/>
  <c r="E1910"/>
  <c r="J1909"/>
  <c r="I1909"/>
  <c r="H1909"/>
  <c r="E1909"/>
  <c r="J1908"/>
  <c r="I1908"/>
  <c r="H1908"/>
  <c r="E1908"/>
  <c r="J1907"/>
  <c r="I1907"/>
  <c r="H1907"/>
  <c r="E1907"/>
  <c r="J1906"/>
  <c r="I1906"/>
  <c r="H1906"/>
  <c r="E1906"/>
  <c r="J1905"/>
  <c r="I1905"/>
  <c r="H1905"/>
  <c r="E1905"/>
  <c r="J1904"/>
  <c r="I1904"/>
  <c r="H1904"/>
  <c r="E1904"/>
  <c r="J1903"/>
  <c r="I1903"/>
  <c r="H1903"/>
  <c r="E1903"/>
  <c r="J1902"/>
  <c r="I1902"/>
  <c r="H1902"/>
  <c r="E1902"/>
  <c r="J1901"/>
  <c r="I1901"/>
  <c r="H1901"/>
  <c r="E1901"/>
  <c r="J1900"/>
  <c r="I1900"/>
  <c r="H1900"/>
  <c r="E1900"/>
  <c r="J1899"/>
  <c r="I1899"/>
  <c r="H1899"/>
  <c r="E1899"/>
  <c r="J1898"/>
  <c r="I1898"/>
  <c r="H1898"/>
  <c r="E1898"/>
  <c r="J1897"/>
  <c r="I1897"/>
  <c r="H1897"/>
  <c r="E1897"/>
  <c r="J1896"/>
  <c r="I1896"/>
  <c r="H1896"/>
  <c r="E1896"/>
  <c r="J1895"/>
  <c r="I1895"/>
  <c r="H1895"/>
  <c r="E1895"/>
  <c r="J1894"/>
  <c r="I1894"/>
  <c r="H1894"/>
  <c r="E1894"/>
  <c r="J1893"/>
  <c r="I1893"/>
  <c r="H1893"/>
  <c r="E1893"/>
  <c r="J1892"/>
  <c r="I1892"/>
  <c r="H1892"/>
  <c r="E1892"/>
  <c r="J1891"/>
  <c r="I1891"/>
  <c r="H1891"/>
  <c r="E1891"/>
  <c r="J1890"/>
  <c r="I1890"/>
  <c r="H1890"/>
  <c r="E1890"/>
  <c r="J1889"/>
  <c r="I1889"/>
  <c r="H1889"/>
  <c r="E1889"/>
  <c r="J1888"/>
  <c r="I1888"/>
  <c r="H1888"/>
  <c r="E1888"/>
  <c r="J1887"/>
  <c r="I1887"/>
  <c r="H1887"/>
  <c r="E1887"/>
  <c r="J1886"/>
  <c r="I1886"/>
  <c r="H1886"/>
  <c r="E1886"/>
  <c r="J1885"/>
  <c r="I1885"/>
  <c r="H1885"/>
  <c r="E1885"/>
  <c r="J1884"/>
  <c r="I1884"/>
  <c r="H1884"/>
  <c r="E1884"/>
  <c r="J1883"/>
  <c r="I1883"/>
  <c r="H1883"/>
  <c r="E1883"/>
  <c r="J1882"/>
  <c r="I1882"/>
  <c r="H1882"/>
  <c r="E1882"/>
  <c r="J1881"/>
  <c r="I1881"/>
  <c r="H1881"/>
  <c r="E1881"/>
  <c r="J1880"/>
  <c r="I1880"/>
  <c r="H1880"/>
  <c r="E1880"/>
  <c r="J1879"/>
  <c r="I1879"/>
  <c r="H1879"/>
  <c r="E1879"/>
  <c r="J1878"/>
  <c r="I1878"/>
  <c r="H1878"/>
  <c r="E1878"/>
  <c r="J1877"/>
  <c r="I1877"/>
  <c r="H1877"/>
  <c r="E1877"/>
  <c r="J1876"/>
  <c r="I1876"/>
  <c r="H1876"/>
  <c r="E1876"/>
  <c r="J1875"/>
  <c r="I1875"/>
  <c r="H1875"/>
  <c r="E1875"/>
  <c r="J1874"/>
  <c r="I1874"/>
  <c r="H1874"/>
  <c r="E1874"/>
  <c r="J1873"/>
  <c r="I1873"/>
  <c r="H1873"/>
  <c r="E1873"/>
  <c r="J1872"/>
  <c r="I1872"/>
  <c r="H1872"/>
  <c r="E1872"/>
  <c r="J1871"/>
  <c r="I1871"/>
  <c r="H1871"/>
  <c r="E1871"/>
  <c r="F1764"/>
  <c r="F2291" s="1"/>
  <c r="K2280"/>
  <c r="H2280"/>
  <c r="E2280"/>
  <c r="K2279"/>
  <c r="H2279"/>
  <c r="E2279"/>
  <c r="J1941"/>
  <c r="I1941"/>
  <c r="H1941"/>
  <c r="E1941"/>
  <c r="J1940"/>
  <c r="I1940"/>
  <c r="H1940"/>
  <c r="E1940"/>
  <c r="J1939"/>
  <c r="J1938" s="1"/>
  <c r="I1939"/>
  <c r="I1938" s="1"/>
  <c r="H1939"/>
  <c r="E1939"/>
  <c r="J1936"/>
  <c r="I1936"/>
  <c r="H1936"/>
  <c r="E1936"/>
  <c r="J1766"/>
  <c r="I1766"/>
  <c r="H1766"/>
  <c r="E1766"/>
  <c r="J1765"/>
  <c r="I1765"/>
  <c r="H1765"/>
  <c r="E1765"/>
  <c r="J1764"/>
  <c r="I1764"/>
  <c r="G1764"/>
  <c r="G2291" s="1"/>
  <c r="D1764"/>
  <c r="D2291" s="1"/>
  <c r="C1764"/>
  <c r="C2291" s="1"/>
  <c r="E1645"/>
  <c r="J1459"/>
  <c r="I1459"/>
  <c r="J1458"/>
  <c r="I1458"/>
  <c r="J1457"/>
  <c r="I1457"/>
  <c r="J1456"/>
  <c r="I1456"/>
  <c r="J1455"/>
  <c r="I1455"/>
  <c r="J1454"/>
  <c r="I1454"/>
  <c r="J1453"/>
  <c r="I1453"/>
  <c r="J1452"/>
  <c r="I1452"/>
  <c r="J1451"/>
  <c r="I1451"/>
  <c r="J1450"/>
  <c r="I1450"/>
  <c r="J1449"/>
  <c r="I1449"/>
  <c r="J1448"/>
  <c r="I1448"/>
  <c r="J1447"/>
  <c r="I1447"/>
  <c r="J1446"/>
  <c r="I1446"/>
  <c r="J1445"/>
  <c r="I1445"/>
  <c r="J1444"/>
  <c r="I1444"/>
  <c r="J1443"/>
  <c r="I1443"/>
  <c r="J1442"/>
  <c r="I1442"/>
  <c r="J1441"/>
  <c r="I1441"/>
  <c r="J1440"/>
  <c r="I1440"/>
  <c r="J1439"/>
  <c r="I1439"/>
  <c r="J1438"/>
  <c r="I1438"/>
  <c r="J1437"/>
  <c r="I1437"/>
  <c r="J1436"/>
  <c r="I1436"/>
  <c r="J1435"/>
  <c r="I1435"/>
  <c r="J1434"/>
  <c r="I1434"/>
  <c r="J1433"/>
  <c r="I1433"/>
  <c r="J1432"/>
  <c r="I1432"/>
  <c r="J1431"/>
  <c r="I1431"/>
  <c r="J1430"/>
  <c r="I1430"/>
  <c r="J1429"/>
  <c r="I1429"/>
  <c r="J1428"/>
  <c r="I1428"/>
  <c r="J1427"/>
  <c r="I1427"/>
  <c r="J1426"/>
  <c r="I1426"/>
  <c r="J1425"/>
  <c r="I1425"/>
  <c r="J1424"/>
  <c r="I1424"/>
  <c r="J1423"/>
  <c r="I1423"/>
  <c r="J1422"/>
  <c r="I1422"/>
  <c r="J1421"/>
  <c r="I1421"/>
  <c r="J1420"/>
  <c r="I1420"/>
  <c r="J1419"/>
  <c r="I1419"/>
  <c r="J1418"/>
  <c r="I1418"/>
  <c r="J1417"/>
  <c r="I1417"/>
  <c r="J1658"/>
  <c r="I1658"/>
  <c r="H1658"/>
  <c r="E1658"/>
  <c r="J1657"/>
  <c r="I1657"/>
  <c r="H1657"/>
  <c r="E1657"/>
  <c r="J1656"/>
  <c r="I1656"/>
  <c r="H1656"/>
  <c r="E1656"/>
  <c r="J1655"/>
  <c r="I1655"/>
  <c r="H1655"/>
  <c r="E1655"/>
  <c r="J1654"/>
  <c r="I1654"/>
  <c r="H1654"/>
  <c r="E1654"/>
  <c r="J1653"/>
  <c r="I1653"/>
  <c r="H1653"/>
  <c r="E1653"/>
  <c r="J1652"/>
  <c r="I1652"/>
  <c r="H1652"/>
  <c r="E1652"/>
  <c r="J1651"/>
  <c r="I1651"/>
  <c r="H1651"/>
  <c r="E1651"/>
  <c r="J1650"/>
  <c r="I1650"/>
  <c r="H1650"/>
  <c r="E1650"/>
  <c r="J1649"/>
  <c r="I1649"/>
  <c r="H1649"/>
  <c r="E1649"/>
  <c r="J1648"/>
  <c r="I1648"/>
  <c r="H1648"/>
  <c r="E1648"/>
  <c r="J1647"/>
  <c r="I1647"/>
  <c r="H1647"/>
  <c r="E1647"/>
  <c r="J1646"/>
  <c r="I1646"/>
  <c r="H1646"/>
  <c r="E1646"/>
  <c r="J1645"/>
  <c r="I1645"/>
  <c r="H1645"/>
  <c r="J1644"/>
  <c r="I1644"/>
  <c r="H1644"/>
  <c r="E1644"/>
  <c r="J1643"/>
  <c r="I1643"/>
  <c r="H1643"/>
  <c r="E1643"/>
  <c r="J1642"/>
  <c r="I1642"/>
  <c r="H1642"/>
  <c r="E1642"/>
  <c r="J1641"/>
  <c r="I1641"/>
  <c r="H1641"/>
  <c r="E1641"/>
  <c r="J1640"/>
  <c r="I1640"/>
  <c r="H1640"/>
  <c r="E1640"/>
  <c r="J1639"/>
  <c r="I1639"/>
  <c r="H1639"/>
  <c r="E1639"/>
  <c r="J1638"/>
  <c r="I1638"/>
  <c r="H1638"/>
  <c r="E1638"/>
  <c r="J1637"/>
  <c r="I1637"/>
  <c r="H1637"/>
  <c r="E1637"/>
  <c r="J1636"/>
  <c r="I1636"/>
  <c r="H1636"/>
  <c r="E1636"/>
  <c r="J1635"/>
  <c r="I1635"/>
  <c r="H1635"/>
  <c r="E1635"/>
  <c r="J1634"/>
  <c r="I1634"/>
  <c r="H1634"/>
  <c r="E1634"/>
  <c r="J1633"/>
  <c r="I1633"/>
  <c r="H1633"/>
  <c r="E1633"/>
  <c r="J1632"/>
  <c r="I1632"/>
  <c r="H1632"/>
  <c r="E1632"/>
  <c r="J1631"/>
  <c r="I1631"/>
  <c r="H1631"/>
  <c r="E1631"/>
  <c r="J1630"/>
  <c r="I1630"/>
  <c r="H1630"/>
  <c r="E1630"/>
  <c r="J1629"/>
  <c r="I1629"/>
  <c r="H1629"/>
  <c r="E1629"/>
  <c r="J1628"/>
  <c r="I1628"/>
  <c r="H1628"/>
  <c r="E1628"/>
  <c r="J1627"/>
  <c r="I1627"/>
  <c r="H1627"/>
  <c r="E1627"/>
  <c r="J1626"/>
  <c r="I1626"/>
  <c r="H1626"/>
  <c r="E1626"/>
  <c r="J1625"/>
  <c r="I1625"/>
  <c r="H1625"/>
  <c r="E1625"/>
  <c r="J1624"/>
  <c r="I1624"/>
  <c r="H1624"/>
  <c r="E1624"/>
  <c r="J1623"/>
  <c r="I1623"/>
  <c r="H1623"/>
  <c r="E1623"/>
  <c r="J1622"/>
  <c r="I1622"/>
  <c r="H1622"/>
  <c r="E1622"/>
  <c r="J1621"/>
  <c r="I1621"/>
  <c r="H1621"/>
  <c r="E1621"/>
  <c r="J1620"/>
  <c r="I1620"/>
  <c r="H1620"/>
  <c r="E1620"/>
  <c r="J1619"/>
  <c r="I1619"/>
  <c r="H1619"/>
  <c r="E1619"/>
  <c r="J1618"/>
  <c r="I1618"/>
  <c r="H1618"/>
  <c r="E1618"/>
  <c r="J1617"/>
  <c r="I1617"/>
  <c r="H1617"/>
  <c r="E1617"/>
  <c r="J1616"/>
  <c r="I1616"/>
  <c r="H1616"/>
  <c r="E1616"/>
  <c r="J1615"/>
  <c r="I1615"/>
  <c r="H1615"/>
  <c r="E1615"/>
  <c r="J1614"/>
  <c r="I1614"/>
  <c r="H1614"/>
  <c r="E1614"/>
  <c r="J1613"/>
  <c r="I1613"/>
  <c r="H1613"/>
  <c r="E1613"/>
  <c r="J1612"/>
  <c r="I1612"/>
  <c r="H1612"/>
  <c r="E1612"/>
  <c r="J1611"/>
  <c r="I1611"/>
  <c r="H1611"/>
  <c r="E1611"/>
  <c r="J1610"/>
  <c r="I1610"/>
  <c r="H1610"/>
  <c r="E1610"/>
  <c r="J1609"/>
  <c r="I1609"/>
  <c r="H1609"/>
  <c r="E1609"/>
  <c r="J1608"/>
  <c r="I1608"/>
  <c r="H1608"/>
  <c r="E1608"/>
  <c r="J1607"/>
  <c r="I1607"/>
  <c r="H1607"/>
  <c r="E1607"/>
  <c r="J1606"/>
  <c r="I1606"/>
  <c r="H1606"/>
  <c r="E1606"/>
  <c r="J1605"/>
  <c r="I1605"/>
  <c r="H1605"/>
  <c r="E1605"/>
  <c r="J1604"/>
  <c r="I1604"/>
  <c r="H1604"/>
  <c r="E1604"/>
  <c r="J1603"/>
  <c r="I1603"/>
  <c r="H1603"/>
  <c r="E1603"/>
  <c r="J1602"/>
  <c r="I1602"/>
  <c r="H1602"/>
  <c r="E1602"/>
  <c r="J1601"/>
  <c r="I1601"/>
  <c r="H1601"/>
  <c r="E1601"/>
  <c r="J1600"/>
  <c r="I1600"/>
  <c r="H1600"/>
  <c r="E1600"/>
  <c r="J1599"/>
  <c r="I1599"/>
  <c r="H1599"/>
  <c r="E1599"/>
  <c r="J1598"/>
  <c r="I1598"/>
  <c r="H1598"/>
  <c r="E1598"/>
  <c r="J1597"/>
  <c r="I1597"/>
  <c r="H1597"/>
  <c r="E1597"/>
  <c r="J1596"/>
  <c r="I1596"/>
  <c r="H1596"/>
  <c r="E1596"/>
  <c r="J1595"/>
  <c r="I1595"/>
  <c r="H1595"/>
  <c r="E1595"/>
  <c r="J1594"/>
  <c r="I1594"/>
  <c r="H1594"/>
  <c r="E1594"/>
  <c r="J1593"/>
  <c r="I1593"/>
  <c r="H1593"/>
  <c r="E1593"/>
  <c r="J1592"/>
  <c r="I1592"/>
  <c r="H1592"/>
  <c r="E1592"/>
  <c r="J1591"/>
  <c r="I1591"/>
  <c r="H1591"/>
  <c r="E1591"/>
  <c r="J1590"/>
  <c r="I1590"/>
  <c r="H1590"/>
  <c r="E1590"/>
  <c r="J1589"/>
  <c r="I1589"/>
  <c r="H1589"/>
  <c r="E1589"/>
  <c r="J1588"/>
  <c r="I1588"/>
  <c r="H1588"/>
  <c r="E1588"/>
  <c r="J1587"/>
  <c r="I1587"/>
  <c r="H1587"/>
  <c r="E1587"/>
  <c r="J1586"/>
  <c r="I1586"/>
  <c r="H1586"/>
  <c r="E1586"/>
  <c r="J1585"/>
  <c r="I1585"/>
  <c r="H1585"/>
  <c r="E1585"/>
  <c r="J1584"/>
  <c r="I1584"/>
  <c r="H1584"/>
  <c r="E1584"/>
  <c r="J1583"/>
  <c r="I1583"/>
  <c r="H1583"/>
  <c r="E1583"/>
  <c r="J1582"/>
  <c r="I1582"/>
  <c r="H1582"/>
  <c r="E1582"/>
  <c r="J1581"/>
  <c r="I1581"/>
  <c r="H1581"/>
  <c r="E1581"/>
  <c r="J1580"/>
  <c r="I1580"/>
  <c r="H1580"/>
  <c r="E1580"/>
  <c r="J1579"/>
  <c r="I1579"/>
  <c r="H1579"/>
  <c r="E1579"/>
  <c r="J1578"/>
  <c r="I1578"/>
  <c r="H1578"/>
  <c r="E1578"/>
  <c r="J1577"/>
  <c r="I1577"/>
  <c r="H1577"/>
  <c r="E1577"/>
  <c r="J1576"/>
  <c r="I1576"/>
  <c r="H1576"/>
  <c r="E1576"/>
  <c r="J1575"/>
  <c r="I1575"/>
  <c r="H1575"/>
  <c r="E1575"/>
  <c r="J1574"/>
  <c r="I1574"/>
  <c r="H1574"/>
  <c r="E1574"/>
  <c r="J1573"/>
  <c r="I1573"/>
  <c r="H1573"/>
  <c r="E1573"/>
  <c r="J1572"/>
  <c r="I1572"/>
  <c r="H1572"/>
  <c r="E1572"/>
  <c r="J1571"/>
  <c r="I1571"/>
  <c r="H1571"/>
  <c r="E1571"/>
  <c r="J1570"/>
  <c r="I1570"/>
  <c r="H1570"/>
  <c r="E1570"/>
  <c r="J1569"/>
  <c r="I1569"/>
  <c r="H1569"/>
  <c r="E1569"/>
  <c r="J1568"/>
  <c r="I1568"/>
  <c r="H1568"/>
  <c r="E1568"/>
  <c r="J1567"/>
  <c r="I1567"/>
  <c r="H1567"/>
  <c r="E1567"/>
  <c r="J1566"/>
  <c r="I1566"/>
  <c r="H1566"/>
  <c r="E1566"/>
  <c r="J1565"/>
  <c r="I1565"/>
  <c r="H1565"/>
  <c r="E1565"/>
  <c r="J1564"/>
  <c r="I1564"/>
  <c r="H1564"/>
  <c r="E1564"/>
  <c r="J1563"/>
  <c r="I1563"/>
  <c r="H1563"/>
  <c r="E1563"/>
  <c r="J1562"/>
  <c r="I1562"/>
  <c r="H1562"/>
  <c r="E1562"/>
  <c r="J1561"/>
  <c r="I1561"/>
  <c r="H1561"/>
  <c r="E1561"/>
  <c r="J1560"/>
  <c r="I1560"/>
  <c r="H1560"/>
  <c r="E1560"/>
  <c r="J1559"/>
  <c r="I1559"/>
  <c r="H1559"/>
  <c r="E1559"/>
  <c r="J1558"/>
  <c r="I1558"/>
  <c r="H1558"/>
  <c r="E1558"/>
  <c r="J1557"/>
  <c r="I1557"/>
  <c r="H1557"/>
  <c r="E1557"/>
  <c r="J1556"/>
  <c r="I1556"/>
  <c r="H1556"/>
  <c r="E1556"/>
  <c r="J1555"/>
  <c r="I1555"/>
  <c r="H1555"/>
  <c r="E1555"/>
  <c r="J1554"/>
  <c r="I1554"/>
  <c r="H1554"/>
  <c r="E1554"/>
  <c r="J1553"/>
  <c r="I1553"/>
  <c r="H1553"/>
  <c r="E1553"/>
  <c r="J1552"/>
  <c r="I1552"/>
  <c r="H1552"/>
  <c r="E1552"/>
  <c r="J1551"/>
  <c r="I1551"/>
  <c r="H1551"/>
  <c r="E1551"/>
  <c r="J1550"/>
  <c r="I1550"/>
  <c r="H1550"/>
  <c r="E1550"/>
  <c r="J1549"/>
  <c r="I1549"/>
  <c r="H1549"/>
  <c r="E1549"/>
  <c r="J1548"/>
  <c r="I1548"/>
  <c r="H1548"/>
  <c r="E1548"/>
  <c r="J1547"/>
  <c r="I1547"/>
  <c r="H1547"/>
  <c r="E1547"/>
  <c r="J1546"/>
  <c r="I1546"/>
  <c r="H1546"/>
  <c r="E1546"/>
  <c r="J1545"/>
  <c r="I1545"/>
  <c r="H1545"/>
  <c r="E1545"/>
  <c r="J1544"/>
  <c r="I1544"/>
  <c r="H1544"/>
  <c r="E1544"/>
  <c r="J1543"/>
  <c r="I1543"/>
  <c r="H1543"/>
  <c r="E1543"/>
  <c r="J1542"/>
  <c r="I1542"/>
  <c r="H1542"/>
  <c r="E1542"/>
  <c r="J1541"/>
  <c r="I1541"/>
  <c r="H1541"/>
  <c r="E1541"/>
  <c r="J1540"/>
  <c r="I1540"/>
  <c r="H1540"/>
  <c r="E1540"/>
  <c r="J1539"/>
  <c r="I1539"/>
  <c r="H1539"/>
  <c r="E1539"/>
  <c r="J1538"/>
  <c r="I1538"/>
  <c r="H1538"/>
  <c r="E1538"/>
  <c r="J1537"/>
  <c r="I1537"/>
  <c r="H1537"/>
  <c r="E1537"/>
  <c r="J1536"/>
  <c r="I1536"/>
  <c r="H1536"/>
  <c r="E1536"/>
  <c r="J1535"/>
  <c r="I1535"/>
  <c r="H1535"/>
  <c r="E1535"/>
  <c r="J1534"/>
  <c r="I1534"/>
  <c r="H1534"/>
  <c r="E1534"/>
  <c r="J1533"/>
  <c r="I1533"/>
  <c r="H1533"/>
  <c r="E1533"/>
  <c r="J1532"/>
  <c r="I1532"/>
  <c r="H1532"/>
  <c r="E1532"/>
  <c r="J1531"/>
  <c r="I1531"/>
  <c r="H1531"/>
  <c r="E1531"/>
  <c r="J1530"/>
  <c r="I1530"/>
  <c r="H1530"/>
  <c r="E1530"/>
  <c r="J1529"/>
  <c r="I1529"/>
  <c r="H1529"/>
  <c r="E1529"/>
  <c r="J1528"/>
  <c r="I1528"/>
  <c r="H1528"/>
  <c r="E1528"/>
  <c r="J1527"/>
  <c r="I1527"/>
  <c r="H1527"/>
  <c r="E1527"/>
  <c r="J1526"/>
  <c r="I1526"/>
  <c r="H1526"/>
  <c r="E1526"/>
  <c r="J1525"/>
  <c r="I1525"/>
  <c r="H1525"/>
  <c r="E1525"/>
  <c r="J1524"/>
  <c r="I1524"/>
  <c r="H1524"/>
  <c r="E1524"/>
  <c r="J1523"/>
  <c r="I1523"/>
  <c r="H1523"/>
  <c r="E1523"/>
  <c r="J1522"/>
  <c r="I1522"/>
  <c r="H1522"/>
  <c r="E1522"/>
  <c r="J1521"/>
  <c r="I1521"/>
  <c r="H1521"/>
  <c r="E1521"/>
  <c r="J1520"/>
  <c r="I1520"/>
  <c r="H1520"/>
  <c r="E1520"/>
  <c r="J1519"/>
  <c r="I1519"/>
  <c r="H1519"/>
  <c r="E1519"/>
  <c r="J1518"/>
  <c r="I1518"/>
  <c r="H1518"/>
  <c r="E1518"/>
  <c r="J1517"/>
  <c r="I1517"/>
  <c r="H1517"/>
  <c r="E1517"/>
  <c r="J1516"/>
  <c r="I1516"/>
  <c r="H1516"/>
  <c r="E1516"/>
  <c r="J1515"/>
  <c r="I1515"/>
  <c r="H1515"/>
  <c r="E1515"/>
  <c r="J1514"/>
  <c r="I1514"/>
  <c r="H1514"/>
  <c r="E1514"/>
  <c r="J1513"/>
  <c r="I1513"/>
  <c r="H1513"/>
  <c r="E1513"/>
  <c r="J1512"/>
  <c r="I1512"/>
  <c r="H1512"/>
  <c r="E1512"/>
  <c r="J1511"/>
  <c r="I1511"/>
  <c r="H1511"/>
  <c r="E1511"/>
  <c r="J1510"/>
  <c r="I1510"/>
  <c r="H1510"/>
  <c r="E1510"/>
  <c r="J1509"/>
  <c r="I1509"/>
  <c r="H1509"/>
  <c r="E1509"/>
  <c r="J1508"/>
  <c r="I1508"/>
  <c r="H1508"/>
  <c r="E1508"/>
  <c r="J1507"/>
  <c r="I1507"/>
  <c r="H1507"/>
  <c r="E1507"/>
  <c r="J1506"/>
  <c r="I1506"/>
  <c r="H1506"/>
  <c r="E1506"/>
  <c r="J1505"/>
  <c r="I1505"/>
  <c r="H1505"/>
  <c r="E1505"/>
  <c r="J1504"/>
  <c r="I1504"/>
  <c r="H1504"/>
  <c r="E1504"/>
  <c r="J1503"/>
  <c r="I1503"/>
  <c r="H1503"/>
  <c r="E1503"/>
  <c r="J1502"/>
  <c r="I1502"/>
  <c r="H1502"/>
  <c r="E1502"/>
  <c r="J1501"/>
  <c r="I1501"/>
  <c r="H1501"/>
  <c r="E1501"/>
  <c r="J1500"/>
  <c r="I1500"/>
  <c r="H1500"/>
  <c r="E1500"/>
  <c r="J1499"/>
  <c r="I1499"/>
  <c r="H1499"/>
  <c r="E1499"/>
  <c r="J1498"/>
  <c r="I1498"/>
  <c r="H1498"/>
  <c r="E1498"/>
  <c r="J1497"/>
  <c r="I1497"/>
  <c r="H1497"/>
  <c r="E1497"/>
  <c r="J1496"/>
  <c r="I1496"/>
  <c r="H1496"/>
  <c r="E1496"/>
  <c r="J1495"/>
  <c r="I1495"/>
  <c r="H1495"/>
  <c r="E1495"/>
  <c r="J1494"/>
  <c r="I1494"/>
  <c r="H1494"/>
  <c r="E1494"/>
  <c r="J1493"/>
  <c r="I1493"/>
  <c r="H1493"/>
  <c r="E1493"/>
  <c r="J1492"/>
  <c r="I1492"/>
  <c r="H1492"/>
  <c r="E1492"/>
  <c r="J1491"/>
  <c r="I1491"/>
  <c r="H1491"/>
  <c r="E1491"/>
  <c r="J1490"/>
  <c r="I1490"/>
  <c r="H1490"/>
  <c r="E1490"/>
  <c r="J1489"/>
  <c r="I1489"/>
  <c r="H1489"/>
  <c r="E1489"/>
  <c r="J1488"/>
  <c r="I1488"/>
  <c r="H1488"/>
  <c r="E1488"/>
  <c r="J1487"/>
  <c r="I1487"/>
  <c r="H1487"/>
  <c r="E1487"/>
  <c r="J1486"/>
  <c r="I1486"/>
  <c r="H1486"/>
  <c r="E1486"/>
  <c r="J1485"/>
  <c r="I1485"/>
  <c r="H1485"/>
  <c r="E1485"/>
  <c r="J1484"/>
  <c r="I1484"/>
  <c r="H1484"/>
  <c r="E1484"/>
  <c r="J1483"/>
  <c r="I1483"/>
  <c r="H1483"/>
  <c r="E1483"/>
  <c r="J1482"/>
  <c r="I1482"/>
  <c r="H1482"/>
  <c r="E1482"/>
  <c r="J1481"/>
  <c r="I1481"/>
  <c r="H1481"/>
  <c r="E1481"/>
  <c r="J1480"/>
  <c r="I1480"/>
  <c r="H1480"/>
  <c r="E1480"/>
  <c r="J1479"/>
  <c r="I1479"/>
  <c r="H1479"/>
  <c r="E1479"/>
  <c r="J1478"/>
  <c r="I1478"/>
  <c r="H1478"/>
  <c r="E1478"/>
  <c r="J1477"/>
  <c r="I1477"/>
  <c r="H1477"/>
  <c r="E1477"/>
  <c r="J1476"/>
  <c r="I1476"/>
  <c r="H1476"/>
  <c r="E1476"/>
  <c r="J1475"/>
  <c r="I1475"/>
  <c r="H1475"/>
  <c r="E1475"/>
  <c r="J1474"/>
  <c r="I1474"/>
  <c r="H1474"/>
  <c r="E1474"/>
  <c r="J1473"/>
  <c r="I1473"/>
  <c r="H1473"/>
  <c r="E1473"/>
  <c r="J1472"/>
  <c r="I1472"/>
  <c r="H1472"/>
  <c r="E1472"/>
  <c r="J1471"/>
  <c r="I1471"/>
  <c r="H1471"/>
  <c r="E1471"/>
  <c r="J1470"/>
  <c r="I1470"/>
  <c r="H1470"/>
  <c r="E1470"/>
  <c r="J1469"/>
  <c r="I1469"/>
  <c r="H1469"/>
  <c r="E1469"/>
  <c r="J1468"/>
  <c r="I1468"/>
  <c r="H1468"/>
  <c r="E1468"/>
  <c r="J1467"/>
  <c r="I1467"/>
  <c r="H1467"/>
  <c r="E1467"/>
  <c r="J1466"/>
  <c r="I1466"/>
  <c r="H1466"/>
  <c r="E1466"/>
  <c r="J1712"/>
  <c r="I1712"/>
  <c r="H1712"/>
  <c r="E1712"/>
  <c r="J1711"/>
  <c r="I1711"/>
  <c r="H1711"/>
  <c r="E1711"/>
  <c r="J1710"/>
  <c r="I1710"/>
  <c r="H1710"/>
  <c r="E1710"/>
  <c r="J1709"/>
  <c r="I1709"/>
  <c r="H1709"/>
  <c r="E1709"/>
  <c r="J1708"/>
  <c r="I1708"/>
  <c r="H1708"/>
  <c r="E1708"/>
  <c r="J1707"/>
  <c r="I1707"/>
  <c r="H1707"/>
  <c r="E1707"/>
  <c r="J1706"/>
  <c r="I1706"/>
  <c r="H1706"/>
  <c r="E1706"/>
  <c r="J1705"/>
  <c r="I1705"/>
  <c r="H1705"/>
  <c r="E1705"/>
  <c r="J1704"/>
  <c r="I1704"/>
  <c r="H1704"/>
  <c r="E1704"/>
  <c r="J1703"/>
  <c r="I1703"/>
  <c r="H1703"/>
  <c r="E1703"/>
  <c r="J1702"/>
  <c r="I1702"/>
  <c r="H1702"/>
  <c r="E1702"/>
  <c r="J1701"/>
  <c r="I1701"/>
  <c r="H1701"/>
  <c r="E1701"/>
  <c r="J1700"/>
  <c r="I1700"/>
  <c r="H1700"/>
  <c r="E1700"/>
  <c r="J1699"/>
  <c r="I1699"/>
  <c r="H1699"/>
  <c r="E1699"/>
  <c r="J1698"/>
  <c r="I1698"/>
  <c r="H1698"/>
  <c r="E1698"/>
  <c r="J1697"/>
  <c r="I1697"/>
  <c r="H1697"/>
  <c r="E1697"/>
  <c r="J1696"/>
  <c r="I1696"/>
  <c r="H1696"/>
  <c r="E1696"/>
  <c r="J1695"/>
  <c r="I1695"/>
  <c r="H1695"/>
  <c r="E1695"/>
  <c r="J1694"/>
  <c r="I1694"/>
  <c r="H1694"/>
  <c r="E1694"/>
  <c r="J1693"/>
  <c r="I1693"/>
  <c r="H1693"/>
  <c r="E1693"/>
  <c r="J1692"/>
  <c r="I1692"/>
  <c r="H1692"/>
  <c r="E1692"/>
  <c r="J1691"/>
  <c r="I1691"/>
  <c r="H1691"/>
  <c r="E1691"/>
  <c r="J1690"/>
  <c r="I1690"/>
  <c r="H1690"/>
  <c r="E1690"/>
  <c r="J1689"/>
  <c r="I1689"/>
  <c r="H1689"/>
  <c r="E1689"/>
  <c r="J1688"/>
  <c r="I1688"/>
  <c r="H1688"/>
  <c r="E1688"/>
  <c r="J1687"/>
  <c r="I1687"/>
  <c r="H1687"/>
  <c r="E1687"/>
  <c r="J1686"/>
  <c r="I1686"/>
  <c r="H1686"/>
  <c r="E1686"/>
  <c r="J1685"/>
  <c r="I1685"/>
  <c r="H1685"/>
  <c r="E1685"/>
  <c r="J1684"/>
  <c r="I1684"/>
  <c r="H1684"/>
  <c r="E1684"/>
  <c r="J1683"/>
  <c r="I1683"/>
  <c r="H1683"/>
  <c r="E1683"/>
  <c r="J1682"/>
  <c r="I1682"/>
  <c r="H1682"/>
  <c r="E1682"/>
  <c r="J1681"/>
  <c r="I1681"/>
  <c r="H1681"/>
  <c r="E1681"/>
  <c r="J1680"/>
  <c r="I1680"/>
  <c r="H1680"/>
  <c r="E1680"/>
  <c r="J1679"/>
  <c r="I1679"/>
  <c r="H1679"/>
  <c r="E1679"/>
  <c r="J1678"/>
  <c r="I1678"/>
  <c r="H1678"/>
  <c r="E1678"/>
  <c r="J1677"/>
  <c r="I1677"/>
  <c r="H1677"/>
  <c r="E1677"/>
  <c r="J1676"/>
  <c r="I1676"/>
  <c r="H1676"/>
  <c r="E1676"/>
  <c r="J1675"/>
  <c r="I1675"/>
  <c r="H1675"/>
  <c r="E1675"/>
  <c r="J1674"/>
  <c r="I1674"/>
  <c r="H1674"/>
  <c r="E1674"/>
  <c r="J1673"/>
  <c r="I1673"/>
  <c r="H1673"/>
  <c r="E1673"/>
  <c r="J1672"/>
  <c r="I1672"/>
  <c r="H1672"/>
  <c r="E1672"/>
  <c r="J1671"/>
  <c r="I1671"/>
  <c r="H1671"/>
  <c r="E1671"/>
  <c r="J1670"/>
  <c r="I1670"/>
  <c r="H1670"/>
  <c r="E1670"/>
  <c r="J1669"/>
  <c r="I1669"/>
  <c r="H1669"/>
  <c r="E1669"/>
  <c r="J1668"/>
  <c r="I1668"/>
  <c r="H1668"/>
  <c r="E1668"/>
  <c r="J1667"/>
  <c r="I1667"/>
  <c r="H1667"/>
  <c r="E1667"/>
  <c r="J1666"/>
  <c r="I1666"/>
  <c r="H1666"/>
  <c r="E1666"/>
  <c r="J1665"/>
  <c r="I1665"/>
  <c r="H1665"/>
  <c r="E1665"/>
  <c r="J1664"/>
  <c r="I1664"/>
  <c r="H1664"/>
  <c r="E1664"/>
  <c r="J1663"/>
  <c r="I1663"/>
  <c r="H1663"/>
  <c r="E1663"/>
  <c r="J1662"/>
  <c r="I1662"/>
  <c r="H1662"/>
  <c r="E1662"/>
  <c r="J1661"/>
  <c r="I1661"/>
  <c r="H1661"/>
  <c r="E1661"/>
  <c r="J1660"/>
  <c r="I1660"/>
  <c r="H1660"/>
  <c r="E1660"/>
  <c r="J1659"/>
  <c r="I1659"/>
  <c r="H1659"/>
  <c r="E1659"/>
  <c r="H1452"/>
  <c r="E1452"/>
  <c r="K1451"/>
  <c r="H1451"/>
  <c r="E1451"/>
  <c r="K1450"/>
  <c r="H1450"/>
  <c r="E1450"/>
  <c r="K1449"/>
  <c r="H1449"/>
  <c r="E1449"/>
  <c r="H1448"/>
  <c r="E1448"/>
  <c r="K1447"/>
  <c r="H1447"/>
  <c r="E1447"/>
  <c r="K1446"/>
  <c r="H1446"/>
  <c r="E1446"/>
  <c r="K1445"/>
  <c r="H1445"/>
  <c r="E1445"/>
  <c r="H1444"/>
  <c r="E1444"/>
  <c r="K1443"/>
  <c r="H1443"/>
  <c r="E1443"/>
  <c r="K1442"/>
  <c r="H1442"/>
  <c r="E1442"/>
  <c r="K1441"/>
  <c r="H1441"/>
  <c r="E1441"/>
  <c r="H1440"/>
  <c r="E1440"/>
  <c r="K1439"/>
  <c r="H1439"/>
  <c r="E1439"/>
  <c r="K1438"/>
  <c r="H1438"/>
  <c r="E1438"/>
  <c r="K1437"/>
  <c r="H1437"/>
  <c r="E1437"/>
  <c r="H1436"/>
  <c r="E1436"/>
  <c r="K1435"/>
  <c r="H1435"/>
  <c r="E1435"/>
  <c r="K1434"/>
  <c r="H1434"/>
  <c r="E1434"/>
  <c r="K1433"/>
  <c r="H1433"/>
  <c r="E1433"/>
  <c r="H1432"/>
  <c r="E1432"/>
  <c r="K1431"/>
  <c r="H1431"/>
  <c r="E1431"/>
  <c r="K1430"/>
  <c r="H1430"/>
  <c r="E1430"/>
  <c r="K1429"/>
  <c r="H1429"/>
  <c r="E1429"/>
  <c r="H1428"/>
  <c r="E1428"/>
  <c r="K1427"/>
  <c r="H1427"/>
  <c r="E1427"/>
  <c r="K1426"/>
  <c r="H1426"/>
  <c r="E1426"/>
  <c r="K1425"/>
  <c r="H1425"/>
  <c r="E1425"/>
  <c r="H1424"/>
  <c r="E1424"/>
  <c r="K1423"/>
  <c r="H1423"/>
  <c r="E1423"/>
  <c r="K1422"/>
  <c r="H1422"/>
  <c r="E1422"/>
  <c r="K1421"/>
  <c r="H1421"/>
  <c r="E1421"/>
  <c r="H1420"/>
  <c r="E1420"/>
  <c r="K1419"/>
  <c r="H1419"/>
  <c r="E1419"/>
  <c r="K1458"/>
  <c r="H1458"/>
  <c r="E1458"/>
  <c r="K1457"/>
  <c r="H1457"/>
  <c r="E1457"/>
  <c r="H1456"/>
  <c r="E1456"/>
  <c r="K1455"/>
  <c r="H1455"/>
  <c r="E1455"/>
  <c r="K1454"/>
  <c r="H1454"/>
  <c r="E1454"/>
  <c r="K1453"/>
  <c r="H1453"/>
  <c r="E1453"/>
  <c r="H1418"/>
  <c r="E1418"/>
  <c r="K1417"/>
  <c r="H1417"/>
  <c r="E1417"/>
  <c r="C1415"/>
  <c r="C1752" s="1"/>
  <c r="K1741"/>
  <c r="H1741"/>
  <c r="E1741"/>
  <c r="J1465"/>
  <c r="I1465"/>
  <c r="H1465"/>
  <c r="E1465"/>
  <c r="J1464"/>
  <c r="I1464"/>
  <c r="H1464"/>
  <c r="E1464"/>
  <c r="J1463"/>
  <c r="I1463"/>
  <c r="H1463"/>
  <c r="E1463"/>
  <c r="J1462"/>
  <c r="I1462"/>
  <c r="H1462"/>
  <c r="E1462"/>
  <c r="J1461"/>
  <c r="I1461"/>
  <c r="H1459"/>
  <c r="E1459"/>
  <c r="J1416"/>
  <c r="I1416"/>
  <c r="H1416"/>
  <c r="E1416"/>
  <c r="J1415"/>
  <c r="G1415"/>
  <c r="G1752" s="1"/>
  <c r="F1415"/>
  <c r="F1752" s="1"/>
  <c r="D1415"/>
  <c r="D1752" s="1"/>
  <c r="K1392"/>
  <c r="H1392"/>
  <c r="E1392"/>
  <c r="J1374"/>
  <c r="I1374"/>
  <c r="H1374"/>
  <c r="E1374"/>
  <c r="J1373"/>
  <c r="I1373"/>
  <c r="H1373"/>
  <c r="E1373"/>
  <c r="J1372"/>
  <c r="I1372"/>
  <c r="H1372"/>
  <c r="E1372"/>
  <c r="J1371"/>
  <c r="I1371"/>
  <c r="H1371"/>
  <c r="E1371"/>
  <c r="J1370"/>
  <c r="I1370"/>
  <c r="H1370"/>
  <c r="E1370"/>
  <c r="J1369"/>
  <c r="I1369"/>
  <c r="H1369"/>
  <c r="E1369"/>
  <c r="J1368"/>
  <c r="I1368"/>
  <c r="H1368"/>
  <c r="E1368"/>
  <c r="J1367"/>
  <c r="I1367"/>
  <c r="H1367"/>
  <c r="E1367"/>
  <c r="J1366"/>
  <c r="I1366"/>
  <c r="H1366"/>
  <c r="E1366"/>
  <c r="J1365"/>
  <c r="I1365"/>
  <c r="E1365"/>
  <c r="J1364"/>
  <c r="I1364"/>
  <c r="H1364"/>
  <c r="E1364"/>
  <c r="J1363"/>
  <c r="I1363"/>
  <c r="H1363"/>
  <c r="E1363"/>
  <c r="J1362"/>
  <c r="I1362"/>
  <c r="H1362"/>
  <c r="E1362"/>
  <c r="J1361"/>
  <c r="I1361"/>
  <c r="H1361"/>
  <c r="E1361"/>
  <c r="J1360"/>
  <c r="I1360"/>
  <c r="H1360"/>
  <c r="E1360"/>
  <c r="J1359"/>
  <c r="I1359"/>
  <c r="H1359"/>
  <c r="E1359"/>
  <c r="J1358"/>
  <c r="I1358"/>
  <c r="H1358"/>
  <c r="E1358"/>
  <c r="J1357"/>
  <c r="I1357"/>
  <c r="H1357"/>
  <c r="E1357"/>
  <c r="J1356"/>
  <c r="I1356"/>
  <c r="H1356"/>
  <c r="E1356"/>
  <c r="J1355"/>
  <c r="I1355"/>
  <c r="H1355"/>
  <c r="E1355"/>
  <c r="J1354"/>
  <c r="I1354"/>
  <c r="H1354"/>
  <c r="E1354"/>
  <c r="J1353"/>
  <c r="I1353"/>
  <c r="H1353"/>
  <c r="E1353"/>
  <c r="J1352"/>
  <c r="I1352"/>
  <c r="H1352"/>
  <c r="E1352"/>
  <c r="J1351"/>
  <c r="I1351"/>
  <c r="H1351"/>
  <c r="E1351"/>
  <c r="J1350"/>
  <c r="I1350"/>
  <c r="H1350"/>
  <c r="E1350"/>
  <c r="J1349"/>
  <c r="I1349"/>
  <c r="H1349"/>
  <c r="E1349"/>
  <c r="J1348"/>
  <c r="I1348"/>
  <c r="H1348"/>
  <c r="E1348"/>
  <c r="J1347"/>
  <c r="I1347"/>
  <c r="H1347"/>
  <c r="E1347"/>
  <c r="J1346"/>
  <c r="I1346"/>
  <c r="H1346"/>
  <c r="E1346"/>
  <c r="J1345"/>
  <c r="I1345"/>
  <c r="H1345"/>
  <c r="E1345"/>
  <c r="J1344"/>
  <c r="I1344"/>
  <c r="H1344"/>
  <c r="E1344"/>
  <c r="J1343"/>
  <c r="I1343"/>
  <c r="H1343"/>
  <c r="E1343"/>
  <c r="J1342"/>
  <c r="I1342"/>
  <c r="H1342"/>
  <c r="E1342"/>
  <c r="J1341"/>
  <c r="I1341"/>
  <c r="H1341"/>
  <c r="E1341"/>
  <c r="J1340"/>
  <c r="I1340"/>
  <c r="H1340"/>
  <c r="E1340"/>
  <c r="J1339"/>
  <c r="I1339"/>
  <c r="H1339"/>
  <c r="E1339"/>
  <c r="J1338"/>
  <c r="I1338"/>
  <c r="H1338"/>
  <c r="E1338"/>
  <c r="J1337"/>
  <c r="I1337"/>
  <c r="H1337"/>
  <c r="E1337"/>
  <c r="J1336"/>
  <c r="I1336"/>
  <c r="H1336"/>
  <c r="E1336"/>
  <c r="J1335"/>
  <c r="I1335"/>
  <c r="H1335"/>
  <c r="E1335"/>
  <c r="J1334"/>
  <c r="I1334"/>
  <c r="H1334"/>
  <c r="E1334"/>
  <c r="J1333"/>
  <c r="I1333"/>
  <c r="H1333"/>
  <c r="E1333"/>
  <c r="J1332"/>
  <c r="I1332"/>
  <c r="H1332"/>
  <c r="E1332"/>
  <c r="J1331"/>
  <c r="I1331"/>
  <c r="H1331"/>
  <c r="E1331"/>
  <c r="J1330"/>
  <c r="I1330"/>
  <c r="H1330"/>
  <c r="E1330"/>
  <c r="J1329"/>
  <c r="I1329"/>
  <c r="H1329"/>
  <c r="E1329"/>
  <c r="J1328"/>
  <c r="I1328"/>
  <c r="H1328"/>
  <c r="E1328"/>
  <c r="J1327"/>
  <c r="I1327"/>
  <c r="H1327"/>
  <c r="E1327"/>
  <c r="J1326"/>
  <c r="I1326"/>
  <c r="H1326"/>
  <c r="E1326"/>
  <c r="J1325"/>
  <c r="I1325"/>
  <c r="H1325"/>
  <c r="E1325"/>
  <c r="J1324"/>
  <c r="I1324"/>
  <c r="H1324"/>
  <c r="E1324"/>
  <c r="J1323"/>
  <c r="I1323"/>
  <c r="H1323"/>
  <c r="E1323"/>
  <c r="J1322"/>
  <c r="I1322"/>
  <c r="H1322"/>
  <c r="E1322"/>
  <c r="J1321"/>
  <c r="I1321"/>
  <c r="H1321"/>
  <c r="E1321"/>
  <c r="J1320"/>
  <c r="I1320"/>
  <c r="H1320"/>
  <c r="E1320"/>
  <c r="J1319"/>
  <c r="I1319"/>
  <c r="H1319"/>
  <c r="E1319"/>
  <c r="J1318"/>
  <c r="I1318"/>
  <c r="H1318"/>
  <c r="E1318"/>
  <c r="J1317"/>
  <c r="I1317"/>
  <c r="H1317"/>
  <c r="E1317"/>
  <c r="J1316"/>
  <c r="I1316"/>
  <c r="H1316"/>
  <c r="E1316"/>
  <c r="J1315"/>
  <c r="I1315"/>
  <c r="H1315"/>
  <c r="E1315"/>
  <c r="J1314"/>
  <c r="I1314"/>
  <c r="H1314"/>
  <c r="E1314"/>
  <c r="J1313"/>
  <c r="I1313"/>
  <c r="H1313"/>
  <c r="E1313"/>
  <c r="J1312"/>
  <c r="I1312"/>
  <c r="H1312"/>
  <c r="E1312"/>
  <c r="J1311"/>
  <c r="I1311"/>
  <c r="H1311"/>
  <c r="E1311"/>
  <c r="J1310"/>
  <c r="I1310"/>
  <c r="H1310"/>
  <c r="E1310"/>
  <c r="J1309"/>
  <c r="I1309"/>
  <c r="H1309"/>
  <c r="E1309"/>
  <c r="J1308"/>
  <c r="I1308"/>
  <c r="H1308"/>
  <c r="E1308"/>
  <c r="J1307"/>
  <c r="I1307"/>
  <c r="H1307"/>
  <c r="E1307"/>
  <c r="J1306"/>
  <c r="I1306"/>
  <c r="H1306"/>
  <c r="E1306"/>
  <c r="J1305"/>
  <c r="I1305"/>
  <c r="H1305"/>
  <c r="E1305"/>
  <c r="J1304"/>
  <c r="I1304"/>
  <c r="H1304"/>
  <c r="E1304"/>
  <c r="J1303"/>
  <c r="I1303"/>
  <c r="H1303"/>
  <c r="E1303"/>
  <c r="J1302"/>
  <c r="I1302"/>
  <c r="H1302"/>
  <c r="E1302"/>
  <c r="J1301"/>
  <c r="I1301"/>
  <c r="H1301"/>
  <c r="E1301"/>
  <c r="J1300"/>
  <c r="I1300"/>
  <c r="H1300"/>
  <c r="E1300"/>
  <c r="J1299"/>
  <c r="I1299"/>
  <c r="H1299"/>
  <c r="E1299"/>
  <c r="J1298"/>
  <c r="I1298"/>
  <c r="H1298"/>
  <c r="E1298"/>
  <c r="J1297"/>
  <c r="I1297"/>
  <c r="H1297"/>
  <c r="E1297"/>
  <c r="J1296"/>
  <c r="I1296"/>
  <c r="H1296"/>
  <c r="E1296"/>
  <c r="J1295"/>
  <c r="I1295"/>
  <c r="H1295"/>
  <c r="E1295"/>
  <c r="J1294"/>
  <c r="I1294"/>
  <c r="H1294"/>
  <c r="E1294"/>
  <c r="J1293"/>
  <c r="I1293"/>
  <c r="H1293"/>
  <c r="E1293"/>
  <c r="J1292"/>
  <c r="I1292"/>
  <c r="H1292"/>
  <c r="E1292"/>
  <c r="J1291"/>
  <c r="I1291"/>
  <c r="H1291"/>
  <c r="E1291"/>
  <c r="J1290"/>
  <c r="I1290"/>
  <c r="H1290"/>
  <c r="E1290"/>
  <c r="J1289"/>
  <c r="I1289"/>
  <c r="H1289"/>
  <c r="E1289"/>
  <c r="J1288"/>
  <c r="I1288"/>
  <c r="H1288"/>
  <c r="E1288"/>
  <c r="J1287"/>
  <c r="I1287"/>
  <c r="H1287"/>
  <c r="E1287"/>
  <c r="J1286"/>
  <c r="I1286"/>
  <c r="H1286"/>
  <c r="E1286"/>
  <c r="J1285"/>
  <c r="I1285"/>
  <c r="H1285"/>
  <c r="E1285"/>
  <c r="J1284"/>
  <c r="I1284"/>
  <c r="H1284"/>
  <c r="E1284"/>
  <c r="J1283"/>
  <c r="I1283"/>
  <c r="H1283"/>
  <c r="E1283"/>
  <c r="J1282"/>
  <c r="I1282"/>
  <c r="H1282"/>
  <c r="E1282"/>
  <c r="J1281"/>
  <c r="I1281"/>
  <c r="H1281"/>
  <c r="E1281"/>
  <c r="J1280"/>
  <c r="I1280"/>
  <c r="H1280"/>
  <c r="E1280"/>
  <c r="J1279"/>
  <c r="I1279"/>
  <c r="H1279"/>
  <c r="E1279"/>
  <c r="J1278"/>
  <c r="I1278"/>
  <c r="H1278"/>
  <c r="E1278"/>
  <c r="J1277"/>
  <c r="I1277"/>
  <c r="H1277"/>
  <c r="E1277"/>
  <c r="J1276"/>
  <c r="I1276"/>
  <c r="H1276"/>
  <c r="E1276"/>
  <c r="J1275"/>
  <c r="I1275"/>
  <c r="H1275"/>
  <c r="E1275"/>
  <c r="J1274"/>
  <c r="I1274"/>
  <c r="H1274"/>
  <c r="E1274"/>
  <c r="J1273"/>
  <c r="I1273"/>
  <c r="H1273"/>
  <c r="E1273"/>
  <c r="J1272"/>
  <c r="I1272"/>
  <c r="H1272"/>
  <c r="E1272"/>
  <c r="J1271"/>
  <c r="I1271"/>
  <c r="K1269"/>
  <c r="H1269"/>
  <c r="E1269"/>
  <c r="J1268"/>
  <c r="I1268"/>
  <c r="H1268"/>
  <c r="E1268"/>
  <c r="J1267"/>
  <c r="J1403" s="1"/>
  <c r="I1267"/>
  <c r="I1403" s="1"/>
  <c r="G1267"/>
  <c r="G1403" s="1"/>
  <c r="F1267"/>
  <c r="F1403" s="1"/>
  <c r="D1267"/>
  <c r="D1403" s="1"/>
  <c r="C1267"/>
  <c r="C1403" s="1"/>
  <c r="K1244"/>
  <c r="H1244"/>
  <c r="E1244"/>
  <c r="K1243"/>
  <c r="H1243"/>
  <c r="E1243"/>
  <c r="J1222"/>
  <c r="I1222"/>
  <c r="H1222"/>
  <c r="E1222"/>
  <c r="J1221"/>
  <c r="I1221"/>
  <c r="H1221"/>
  <c r="E1221"/>
  <c r="J1220"/>
  <c r="I1220"/>
  <c r="H1220"/>
  <c r="E1220"/>
  <c r="J1219"/>
  <c r="I1219"/>
  <c r="H1219"/>
  <c r="E1219"/>
  <c r="J1218"/>
  <c r="I1218"/>
  <c r="H1218"/>
  <c r="E1218"/>
  <c r="J1217"/>
  <c r="I1217"/>
  <c r="H1217"/>
  <c r="E1217"/>
  <c r="J1216"/>
  <c r="I1216"/>
  <c r="H1216"/>
  <c r="E1216"/>
  <c r="J1215"/>
  <c r="I1215"/>
  <c r="H1215"/>
  <c r="E1215"/>
  <c r="J1214"/>
  <c r="I1214"/>
  <c r="H1214"/>
  <c r="E1214"/>
  <c r="J1213"/>
  <c r="I1213"/>
  <c r="H1213"/>
  <c r="E1213"/>
  <c r="J1212"/>
  <c r="I1212"/>
  <c r="H1212"/>
  <c r="E1212"/>
  <c r="J1211"/>
  <c r="I1211"/>
  <c r="H1211"/>
  <c r="E1211"/>
  <c r="J1210"/>
  <c r="I1210"/>
  <c r="H1210"/>
  <c r="E1210"/>
  <c r="J1209"/>
  <c r="I1209"/>
  <c r="H1209"/>
  <c r="E1209"/>
  <c r="J1208"/>
  <c r="I1208"/>
  <c r="H1208"/>
  <c r="E1208"/>
  <c r="J1207"/>
  <c r="I1207"/>
  <c r="H1207"/>
  <c r="E1207"/>
  <c r="J1206"/>
  <c r="I1206"/>
  <c r="H1206"/>
  <c r="E1206"/>
  <c r="J1205"/>
  <c r="I1205"/>
  <c r="H1205"/>
  <c r="E1205"/>
  <c r="J1204"/>
  <c r="I1204"/>
  <c r="H1204"/>
  <c r="E1204"/>
  <c r="J1203"/>
  <c r="I1203"/>
  <c r="H1203"/>
  <c r="E1203"/>
  <c r="J1202"/>
  <c r="I1202"/>
  <c r="H1202"/>
  <c r="E1202"/>
  <c r="J1201"/>
  <c r="I1201"/>
  <c r="H1201"/>
  <c r="E1201"/>
  <c r="J1200"/>
  <c r="I1200"/>
  <c r="H1200"/>
  <c r="E1200"/>
  <c r="J1199"/>
  <c r="I1199"/>
  <c r="H1199"/>
  <c r="E1199"/>
  <c r="J1198"/>
  <c r="I1198"/>
  <c r="H1198"/>
  <c r="E1198"/>
  <c r="J1197"/>
  <c r="I1197"/>
  <c r="H1197"/>
  <c r="E1197"/>
  <c r="J1196"/>
  <c r="I1196"/>
  <c r="H1196"/>
  <c r="E1196"/>
  <c r="J1195"/>
  <c r="I1195"/>
  <c r="H1195"/>
  <c r="E1195"/>
  <c r="J1194"/>
  <c r="I1194"/>
  <c r="H1194"/>
  <c r="E1194"/>
  <c r="J1193"/>
  <c r="I1193"/>
  <c r="H1193"/>
  <c r="E1193"/>
  <c r="J1192"/>
  <c r="I1192"/>
  <c r="H1192"/>
  <c r="E1192"/>
  <c r="J1191"/>
  <c r="I1191"/>
  <c r="H1191"/>
  <c r="E1191"/>
  <c r="J1190"/>
  <c r="I1190"/>
  <c r="H1190"/>
  <c r="E1190"/>
  <c r="J1189"/>
  <c r="I1189"/>
  <c r="H1189"/>
  <c r="E1189"/>
  <c r="J1188"/>
  <c r="I1188"/>
  <c r="H1188"/>
  <c r="E1188"/>
  <c r="J1187"/>
  <c r="I1187"/>
  <c r="H1187"/>
  <c r="E1187"/>
  <c r="J1186"/>
  <c r="I1186"/>
  <c r="H1186"/>
  <c r="E1186"/>
  <c r="J1185"/>
  <c r="I1185"/>
  <c r="H1185"/>
  <c r="E1185"/>
  <c r="J1184"/>
  <c r="I1184"/>
  <c r="H1184"/>
  <c r="E1184"/>
  <c r="J1183"/>
  <c r="I1183"/>
  <c r="H1183"/>
  <c r="E1183"/>
  <c r="J1182"/>
  <c r="I1182"/>
  <c r="H1182"/>
  <c r="E1182"/>
  <c r="J1181"/>
  <c r="I1181"/>
  <c r="H1181"/>
  <c r="E1181"/>
  <c r="J1180"/>
  <c r="I1180"/>
  <c r="H1180"/>
  <c r="E1180"/>
  <c r="J1179"/>
  <c r="I1179"/>
  <c r="H1179"/>
  <c r="E1179"/>
  <c r="J1178"/>
  <c r="I1178"/>
  <c r="H1178"/>
  <c r="E1178"/>
  <c r="J1177"/>
  <c r="I1177"/>
  <c r="H1177"/>
  <c r="E1177"/>
  <c r="J1176"/>
  <c r="I1176"/>
  <c r="H1176"/>
  <c r="E1176"/>
  <c r="J1175"/>
  <c r="I1175"/>
  <c r="H1175"/>
  <c r="E1175"/>
  <c r="J1174"/>
  <c r="I1174"/>
  <c r="H1174"/>
  <c r="E1174"/>
  <c r="J1173"/>
  <c r="J1172" s="1"/>
  <c r="I1173"/>
  <c r="I1172" s="1"/>
  <c r="H1173"/>
  <c r="E1173"/>
  <c r="K1170"/>
  <c r="H1170"/>
  <c r="E1170"/>
  <c r="J1169"/>
  <c r="I1169"/>
  <c r="H1169"/>
  <c r="E1169"/>
  <c r="J1168"/>
  <c r="J1255" s="1"/>
  <c r="I1168"/>
  <c r="I1255" s="1"/>
  <c r="G1168"/>
  <c r="G1255" s="1"/>
  <c r="F1168"/>
  <c r="F1255" s="1"/>
  <c r="D1168"/>
  <c r="D1255" s="1"/>
  <c r="C1168"/>
  <c r="C1255" s="1"/>
  <c r="J1110"/>
  <c r="I1110"/>
  <c r="H1110"/>
  <c r="E1110"/>
  <c r="J1109"/>
  <c r="I1109"/>
  <c r="H1109"/>
  <c r="E1109"/>
  <c r="J1108"/>
  <c r="I1108"/>
  <c r="H1108"/>
  <c r="E1108"/>
  <c r="J1107"/>
  <c r="I1107"/>
  <c r="H1107"/>
  <c r="E1107"/>
  <c r="J1106"/>
  <c r="I1106"/>
  <c r="H1106"/>
  <c r="E1106"/>
  <c r="J1105"/>
  <c r="I1105"/>
  <c r="H1105"/>
  <c r="E1105"/>
  <c r="J1104"/>
  <c r="I1104"/>
  <c r="H1104"/>
  <c r="E1104"/>
  <c r="J1103"/>
  <c r="I1103"/>
  <c r="H1103"/>
  <c r="E1103"/>
  <c r="J1102"/>
  <c r="I1102"/>
  <c r="H1102"/>
  <c r="E1102"/>
  <c r="J1101"/>
  <c r="I1101"/>
  <c r="H1101"/>
  <c r="E1101"/>
  <c r="J1100"/>
  <c r="I1100"/>
  <c r="H1100"/>
  <c r="E1100"/>
  <c r="J1099"/>
  <c r="I1099"/>
  <c r="H1099"/>
  <c r="E1099"/>
  <c r="J1098"/>
  <c r="I1098"/>
  <c r="H1098"/>
  <c r="E1098"/>
  <c r="J1097"/>
  <c r="I1097"/>
  <c r="H1097"/>
  <c r="E1097"/>
  <c r="J1096"/>
  <c r="I1096"/>
  <c r="H1096"/>
  <c r="E1096"/>
  <c r="J1095"/>
  <c r="I1095"/>
  <c r="H1095"/>
  <c r="E1095"/>
  <c r="J1094"/>
  <c r="I1094"/>
  <c r="H1094"/>
  <c r="E1094"/>
  <c r="J1093"/>
  <c r="I1093"/>
  <c r="H1093"/>
  <c r="E1093"/>
  <c r="J1092"/>
  <c r="I1092"/>
  <c r="H1092"/>
  <c r="E1092"/>
  <c r="J1091"/>
  <c r="I1091"/>
  <c r="H1091"/>
  <c r="E1091"/>
  <c r="J1090"/>
  <c r="I1090"/>
  <c r="H1090"/>
  <c r="E1090"/>
  <c r="J1089"/>
  <c r="I1089"/>
  <c r="H1089"/>
  <c r="E1089"/>
  <c r="J1088"/>
  <c r="I1088"/>
  <c r="H1088"/>
  <c r="E1088"/>
  <c r="J1087"/>
  <c r="I1087"/>
  <c r="H1087"/>
  <c r="E1087"/>
  <c r="J1086"/>
  <c r="I1086"/>
  <c r="H1086"/>
  <c r="E1086"/>
  <c r="J1085"/>
  <c r="I1085"/>
  <c r="H1085"/>
  <c r="E1085"/>
  <c r="J1084"/>
  <c r="I1084"/>
  <c r="H1084"/>
  <c r="E1084"/>
  <c r="J1083"/>
  <c r="I1083"/>
  <c r="H1083"/>
  <c r="E1083"/>
  <c r="J1082"/>
  <c r="I1082"/>
  <c r="H1082"/>
  <c r="E1082"/>
  <c r="J1081"/>
  <c r="I1081"/>
  <c r="H1081"/>
  <c r="E1081"/>
  <c r="J1080"/>
  <c r="I1080"/>
  <c r="H1080"/>
  <c r="E1080"/>
  <c r="J1079"/>
  <c r="I1079"/>
  <c r="H1079"/>
  <c r="E1079"/>
  <c r="J1078"/>
  <c r="I1078"/>
  <c r="H1078"/>
  <c r="E1078"/>
  <c r="J1077"/>
  <c r="I1077"/>
  <c r="H1077"/>
  <c r="E1077"/>
  <c r="J1076"/>
  <c r="I1076"/>
  <c r="H1076"/>
  <c r="E1076"/>
  <c r="J1075"/>
  <c r="I1075"/>
  <c r="H1075"/>
  <c r="E1075"/>
  <c r="J1074"/>
  <c r="I1074"/>
  <c r="H1074"/>
  <c r="E1074"/>
  <c r="J1073"/>
  <c r="I1073"/>
  <c r="H1073"/>
  <c r="E1073"/>
  <c r="J1072"/>
  <c r="I1072"/>
  <c r="H1072"/>
  <c r="E1072"/>
  <c r="J1071"/>
  <c r="I1071"/>
  <c r="H1071"/>
  <c r="E1071"/>
  <c r="J1070"/>
  <c r="I1070"/>
  <c r="H1070"/>
  <c r="E1070"/>
  <c r="J1069"/>
  <c r="I1069"/>
  <c r="H1069"/>
  <c r="E1069"/>
  <c r="J1068"/>
  <c r="I1068"/>
  <c r="H1068"/>
  <c r="E1068"/>
  <c r="J1067"/>
  <c r="I1067"/>
  <c r="H1067"/>
  <c r="E1067"/>
  <c r="J1066"/>
  <c r="I1066"/>
  <c r="H1066"/>
  <c r="E1066"/>
  <c r="J1065"/>
  <c r="I1065"/>
  <c r="H1065"/>
  <c r="E1065"/>
  <c r="J1064"/>
  <c r="I1064"/>
  <c r="H1064"/>
  <c r="E1064"/>
  <c r="J1063"/>
  <c r="I1063"/>
  <c r="H1063"/>
  <c r="E1063"/>
  <c r="J1062"/>
  <c r="I1062"/>
  <c r="H1062"/>
  <c r="E1062"/>
  <c r="J1061"/>
  <c r="I1061"/>
  <c r="H1061"/>
  <c r="E1061"/>
  <c r="J1060"/>
  <c r="I1060"/>
  <c r="H1060"/>
  <c r="E1060"/>
  <c r="J1059"/>
  <c r="I1059"/>
  <c r="H1059"/>
  <c r="E1059"/>
  <c r="J1058"/>
  <c r="I1058"/>
  <c r="H1058"/>
  <c r="E1058"/>
  <c r="J1057"/>
  <c r="I1057"/>
  <c r="H1057"/>
  <c r="E1057"/>
  <c r="J1056"/>
  <c r="I1056"/>
  <c r="H1056"/>
  <c r="E1056"/>
  <c r="J1055"/>
  <c r="I1055"/>
  <c r="H1055"/>
  <c r="E1055"/>
  <c r="J1054"/>
  <c r="I1054"/>
  <c r="H1054"/>
  <c r="E1054"/>
  <c r="J1053"/>
  <c r="I1053"/>
  <c r="H1053"/>
  <c r="E1053"/>
  <c r="J1052"/>
  <c r="I1052"/>
  <c r="H1052"/>
  <c r="E1052"/>
  <c r="J1051"/>
  <c r="I1051"/>
  <c r="H1051"/>
  <c r="E1051"/>
  <c r="J1050"/>
  <c r="I1050"/>
  <c r="H1050"/>
  <c r="E1050"/>
  <c r="J1049"/>
  <c r="I1049"/>
  <c r="H1049"/>
  <c r="E1049"/>
  <c r="J1048"/>
  <c r="I1048"/>
  <c r="H1048"/>
  <c r="E1048"/>
  <c r="J1047"/>
  <c r="I1047"/>
  <c r="H1047"/>
  <c r="E1047"/>
  <c r="J1046"/>
  <c r="I1046"/>
  <c r="H1046"/>
  <c r="E1046"/>
  <c r="J1045"/>
  <c r="I1045"/>
  <c r="H1045"/>
  <c r="E1045"/>
  <c r="J1044"/>
  <c r="I1044"/>
  <c r="H1044"/>
  <c r="E1044"/>
  <c r="J1043"/>
  <c r="I1043"/>
  <c r="H1043"/>
  <c r="E1043"/>
  <c r="J1042"/>
  <c r="I1042"/>
  <c r="H1042"/>
  <c r="E1042"/>
  <c r="J1041"/>
  <c r="I1041"/>
  <c r="H1041"/>
  <c r="E1041"/>
  <c r="J1040"/>
  <c r="I1040"/>
  <c r="H1040"/>
  <c r="E1040"/>
  <c r="J1039"/>
  <c r="I1039"/>
  <c r="H1039"/>
  <c r="E1039"/>
  <c r="J1038"/>
  <c r="I1038"/>
  <c r="H1038"/>
  <c r="E1038"/>
  <c r="K1145"/>
  <c r="H1145"/>
  <c r="E1145"/>
  <c r="K1144"/>
  <c r="H1144"/>
  <c r="E1144"/>
  <c r="H1143"/>
  <c r="E1143"/>
  <c r="J1132"/>
  <c r="I1132"/>
  <c r="H1132"/>
  <c r="E1132"/>
  <c r="J1131"/>
  <c r="I1131"/>
  <c r="H1131"/>
  <c r="E1131"/>
  <c r="J1130"/>
  <c r="I1130"/>
  <c r="H1130"/>
  <c r="E1130"/>
  <c r="J1129"/>
  <c r="I1129"/>
  <c r="H1129"/>
  <c r="E1129"/>
  <c r="J1128"/>
  <c r="I1128"/>
  <c r="H1128"/>
  <c r="E1128"/>
  <c r="J1127"/>
  <c r="I1127"/>
  <c r="H1127"/>
  <c r="E1127"/>
  <c r="J1126"/>
  <c r="I1126"/>
  <c r="H1126"/>
  <c r="E1126"/>
  <c r="J1125"/>
  <c r="I1125"/>
  <c r="H1125"/>
  <c r="E1125"/>
  <c r="J1124"/>
  <c r="I1124"/>
  <c r="H1124"/>
  <c r="E1124"/>
  <c r="J1123"/>
  <c r="I1123"/>
  <c r="H1123"/>
  <c r="E1123"/>
  <c r="J1122"/>
  <c r="I1122"/>
  <c r="H1122"/>
  <c r="E1122"/>
  <c r="J1121"/>
  <c r="I1121"/>
  <c r="H1121"/>
  <c r="E1121"/>
  <c r="J1120"/>
  <c r="I1120"/>
  <c r="H1120"/>
  <c r="E1120"/>
  <c r="J1119"/>
  <c r="I1119"/>
  <c r="H1119"/>
  <c r="E1119"/>
  <c r="J1118"/>
  <c r="I1118"/>
  <c r="H1118"/>
  <c r="E1118"/>
  <c r="J1117"/>
  <c r="I1117"/>
  <c r="H1117"/>
  <c r="E1117"/>
  <c r="J1116"/>
  <c r="I1116"/>
  <c r="H1116"/>
  <c r="E1116"/>
  <c r="J1115"/>
  <c r="I1115"/>
  <c r="H1115"/>
  <c r="E1115"/>
  <c r="J1114"/>
  <c r="I1114"/>
  <c r="H1114"/>
  <c r="E1114"/>
  <c r="J1113"/>
  <c r="I1113"/>
  <c r="H1113"/>
  <c r="E1113"/>
  <c r="J1112"/>
  <c r="I1112"/>
  <c r="H1112"/>
  <c r="E1112"/>
  <c r="J1111"/>
  <c r="I1111"/>
  <c r="H1111"/>
  <c r="E1111"/>
  <c r="J1037"/>
  <c r="I1037"/>
  <c r="H1037"/>
  <c r="E1037"/>
  <c r="J1036"/>
  <c r="I1036"/>
  <c r="H1036"/>
  <c r="E1036"/>
  <c r="J1035"/>
  <c r="I1035"/>
  <c r="H1035"/>
  <c r="E1035"/>
  <c r="J1034"/>
  <c r="I1034"/>
  <c r="H1034"/>
  <c r="E1034"/>
  <c r="J1033"/>
  <c r="I1033"/>
  <c r="H1033"/>
  <c r="E1033"/>
  <c r="J1032"/>
  <c r="I1032"/>
  <c r="K1030"/>
  <c r="H1030"/>
  <c r="E1030"/>
  <c r="J1029"/>
  <c r="I1029"/>
  <c r="H1029"/>
  <c r="E1029"/>
  <c r="J1028"/>
  <c r="I1028"/>
  <c r="G1028"/>
  <c r="G1156" s="1"/>
  <c r="F1028"/>
  <c r="F1156" s="1"/>
  <c r="D1028"/>
  <c r="D1156" s="1"/>
  <c r="C1028"/>
  <c r="C1156" s="1"/>
  <c r="K1005"/>
  <c r="H1005"/>
  <c r="E1005"/>
  <c r="J977"/>
  <c r="I977"/>
  <c r="H977"/>
  <c r="E977"/>
  <c r="J976"/>
  <c r="I976"/>
  <c r="H976"/>
  <c r="E976"/>
  <c r="J975"/>
  <c r="I975"/>
  <c r="H975"/>
  <c r="E975"/>
  <c r="J974"/>
  <c r="I974"/>
  <c r="H974"/>
  <c r="E974"/>
  <c r="J973"/>
  <c r="I973"/>
  <c r="H973"/>
  <c r="E973"/>
  <c r="J972"/>
  <c r="I972"/>
  <c r="H972"/>
  <c r="E972"/>
  <c r="J971"/>
  <c r="I971"/>
  <c r="H971"/>
  <c r="E971"/>
  <c r="J970"/>
  <c r="I970"/>
  <c r="H970"/>
  <c r="E970"/>
  <c r="J969"/>
  <c r="I969"/>
  <c r="H969"/>
  <c r="E969"/>
  <c r="J968"/>
  <c r="I968"/>
  <c r="H968"/>
  <c r="E968"/>
  <c r="J967"/>
  <c r="I967"/>
  <c r="H967"/>
  <c r="E967"/>
  <c r="J966"/>
  <c r="I966"/>
  <c r="H966"/>
  <c r="E966"/>
  <c r="J965"/>
  <c r="I965"/>
  <c r="H965"/>
  <c r="E965"/>
  <c r="J964"/>
  <c r="I964"/>
  <c r="H964"/>
  <c r="E964"/>
  <c r="J963"/>
  <c r="I963"/>
  <c r="H963"/>
  <c r="E963"/>
  <c r="J962"/>
  <c r="I962"/>
  <c r="H962"/>
  <c r="E962"/>
  <c r="J961"/>
  <c r="I961"/>
  <c r="H961"/>
  <c r="E961"/>
  <c r="J960"/>
  <c r="I960"/>
  <c r="H960"/>
  <c r="E960"/>
  <c r="J959"/>
  <c r="I959"/>
  <c r="H959"/>
  <c r="E959"/>
  <c r="J958"/>
  <c r="I958"/>
  <c r="H958"/>
  <c r="E958"/>
  <c r="J957"/>
  <c r="I957"/>
  <c r="H957"/>
  <c r="E957"/>
  <c r="J956"/>
  <c r="I956"/>
  <c r="H956"/>
  <c r="E956"/>
  <c r="J955"/>
  <c r="I955"/>
  <c r="H955"/>
  <c r="E955"/>
  <c r="J954"/>
  <c r="I954"/>
  <c r="H954"/>
  <c r="E954"/>
  <c r="J953"/>
  <c r="I953"/>
  <c r="H953"/>
  <c r="E953"/>
  <c r="J952"/>
  <c r="I952"/>
  <c r="H952"/>
  <c r="E952"/>
  <c r="J951"/>
  <c r="I951"/>
  <c r="H951"/>
  <c r="E951"/>
  <c r="J950"/>
  <c r="I950"/>
  <c r="H950"/>
  <c r="E950"/>
  <c r="J949"/>
  <c r="I949"/>
  <c r="H949"/>
  <c r="E949"/>
  <c r="J948"/>
  <c r="I948"/>
  <c r="H948"/>
  <c r="E948"/>
  <c r="J947"/>
  <c r="I947"/>
  <c r="H947"/>
  <c r="E947"/>
  <c r="J946"/>
  <c r="I946"/>
  <c r="H946"/>
  <c r="E946"/>
  <c r="J945"/>
  <c r="I945"/>
  <c r="H945"/>
  <c r="E945"/>
  <c r="J944"/>
  <c r="I944"/>
  <c r="H944"/>
  <c r="E944"/>
  <c r="J943"/>
  <c r="I943"/>
  <c r="H943"/>
  <c r="E943"/>
  <c r="J942"/>
  <c r="I942"/>
  <c r="H942"/>
  <c r="E942"/>
  <c r="J941"/>
  <c r="I941"/>
  <c r="H941"/>
  <c r="E941"/>
  <c r="J940"/>
  <c r="I940"/>
  <c r="H940"/>
  <c r="E940"/>
  <c r="J939"/>
  <c r="I939"/>
  <c r="H939"/>
  <c r="E939"/>
  <c r="J938"/>
  <c r="I938"/>
  <c r="H938"/>
  <c r="E938"/>
  <c r="J937"/>
  <c r="I937"/>
  <c r="H937"/>
  <c r="E937"/>
  <c r="J936"/>
  <c r="I936"/>
  <c r="H936"/>
  <c r="E936"/>
  <c r="J935"/>
  <c r="I935"/>
  <c r="H935"/>
  <c r="E935"/>
  <c r="J934"/>
  <c r="I934"/>
  <c r="H934"/>
  <c r="E934"/>
  <c r="J933"/>
  <c r="I933"/>
  <c r="H933"/>
  <c r="E933"/>
  <c r="J932"/>
  <c r="K930"/>
  <c r="H930"/>
  <c r="E930"/>
  <c r="J929"/>
  <c r="I929"/>
  <c r="H929"/>
  <c r="E929"/>
  <c r="J928"/>
  <c r="J1016" s="1"/>
  <c r="I928"/>
  <c r="I1016" s="1"/>
  <c r="G928"/>
  <c r="G1016" s="1"/>
  <c r="F928"/>
  <c r="F1016" s="1"/>
  <c r="D928"/>
  <c r="D1016" s="1"/>
  <c r="C928"/>
  <c r="C1016" s="1"/>
  <c r="K905"/>
  <c r="H905"/>
  <c r="E905"/>
  <c r="K904"/>
  <c r="H904"/>
  <c r="E904"/>
  <c r="J862"/>
  <c r="I862"/>
  <c r="H862"/>
  <c r="E862"/>
  <c r="J861"/>
  <c r="I861"/>
  <c r="H861"/>
  <c r="E861"/>
  <c r="J860"/>
  <c r="I860"/>
  <c r="H860"/>
  <c r="E860"/>
  <c r="J859"/>
  <c r="I859"/>
  <c r="H859"/>
  <c r="E859"/>
  <c r="J858"/>
  <c r="I858"/>
  <c r="H858"/>
  <c r="E858"/>
  <c r="J857"/>
  <c r="I857"/>
  <c r="H857"/>
  <c r="E857"/>
  <c r="J856"/>
  <c r="I856"/>
  <c r="H856"/>
  <c r="E856"/>
  <c r="J855"/>
  <c r="I855"/>
  <c r="H855"/>
  <c r="E855"/>
  <c r="J854"/>
  <c r="I854"/>
  <c r="H854"/>
  <c r="E854"/>
  <c r="J853"/>
  <c r="I853"/>
  <c r="H853"/>
  <c r="E853"/>
  <c r="J852"/>
  <c r="I852"/>
  <c r="H852"/>
  <c r="E852"/>
  <c r="J851"/>
  <c r="I851"/>
  <c r="H851"/>
  <c r="E851"/>
  <c r="J850"/>
  <c r="I850"/>
  <c r="H850"/>
  <c r="E850"/>
  <c r="J849"/>
  <c r="I849"/>
  <c r="H849"/>
  <c r="E849"/>
  <c r="J848"/>
  <c r="I848"/>
  <c r="H848"/>
  <c r="E848"/>
  <c r="J847"/>
  <c r="I847"/>
  <c r="H847"/>
  <c r="E847"/>
  <c r="J846"/>
  <c r="I846"/>
  <c r="H846"/>
  <c r="E846"/>
  <c r="J845"/>
  <c r="I845"/>
  <c r="H845"/>
  <c r="E845"/>
  <c r="J844"/>
  <c r="I844"/>
  <c r="H844"/>
  <c r="E844"/>
  <c r="J843"/>
  <c r="I843"/>
  <c r="H843"/>
  <c r="E843"/>
  <c r="J842"/>
  <c r="I842"/>
  <c r="H842"/>
  <c r="E842"/>
  <c r="J841"/>
  <c r="I841"/>
  <c r="H841"/>
  <c r="E841"/>
  <c r="J840"/>
  <c r="I840"/>
  <c r="H840"/>
  <c r="E840"/>
  <c r="J839"/>
  <c r="I839"/>
  <c r="H839"/>
  <c r="E839"/>
  <c r="J838"/>
  <c r="I838"/>
  <c r="H838"/>
  <c r="E838"/>
  <c r="J837"/>
  <c r="I837"/>
  <c r="H837"/>
  <c r="E837"/>
  <c r="J836"/>
  <c r="I836"/>
  <c r="H836"/>
  <c r="E836"/>
  <c r="J835"/>
  <c r="I835"/>
  <c r="H835"/>
  <c r="E835"/>
  <c r="J834"/>
  <c r="I834"/>
  <c r="H834"/>
  <c r="E834"/>
  <c r="J833"/>
  <c r="I833"/>
  <c r="H833"/>
  <c r="E833"/>
  <c r="J832"/>
  <c r="I832"/>
  <c r="H832"/>
  <c r="E832"/>
  <c r="J831"/>
  <c r="I831"/>
  <c r="H831"/>
  <c r="E831"/>
  <c r="J830"/>
  <c r="I830"/>
  <c r="H830"/>
  <c r="E830"/>
  <c r="J829"/>
  <c r="I829"/>
  <c r="H829"/>
  <c r="E829"/>
  <c r="J828"/>
  <c r="I828"/>
  <c r="H828"/>
  <c r="E828"/>
  <c r="J827"/>
  <c r="I827"/>
  <c r="H827"/>
  <c r="E827"/>
  <c r="J826"/>
  <c r="I826"/>
  <c r="H826"/>
  <c r="E826"/>
  <c r="J825"/>
  <c r="I825"/>
  <c r="H825"/>
  <c r="E825"/>
  <c r="J824"/>
  <c r="I824"/>
  <c r="H824"/>
  <c r="E824"/>
  <c r="J823"/>
  <c r="I823"/>
  <c r="H823"/>
  <c r="E823"/>
  <c r="J822"/>
  <c r="I822"/>
  <c r="H822"/>
  <c r="E822"/>
  <c r="J821"/>
  <c r="I821"/>
  <c r="H821"/>
  <c r="E821"/>
  <c r="J820"/>
  <c r="I820"/>
  <c r="H820"/>
  <c r="E820"/>
  <c r="J819"/>
  <c r="I819"/>
  <c r="H819"/>
  <c r="E819"/>
  <c r="J818"/>
  <c r="I818"/>
  <c r="H818"/>
  <c r="E818"/>
  <c r="J817"/>
  <c r="I817"/>
  <c r="H817"/>
  <c r="E817"/>
  <c r="J816"/>
  <c r="I816"/>
  <c r="H816"/>
  <c r="E816"/>
  <c r="J815"/>
  <c r="I815"/>
  <c r="H815"/>
  <c r="E815"/>
  <c r="J814"/>
  <c r="I814"/>
  <c r="H814"/>
  <c r="E814"/>
  <c r="J813"/>
  <c r="I813"/>
  <c r="H813"/>
  <c r="E813"/>
  <c r="J812"/>
  <c r="I812"/>
  <c r="H812"/>
  <c r="E812"/>
  <c r="J811"/>
  <c r="I811"/>
  <c r="H811"/>
  <c r="E811"/>
  <c r="J810"/>
  <c r="I810"/>
  <c r="H810"/>
  <c r="E810"/>
  <c r="J809"/>
  <c r="I809"/>
  <c r="H809"/>
  <c r="E809"/>
  <c r="J808"/>
  <c r="I808"/>
  <c r="H808"/>
  <c r="E808"/>
  <c r="J807"/>
  <c r="I807"/>
  <c r="H807"/>
  <c r="E807"/>
  <c r="J806"/>
  <c r="I806"/>
  <c r="H806"/>
  <c r="E806"/>
  <c r="J805"/>
  <c r="I805"/>
  <c r="H805"/>
  <c r="E805"/>
  <c r="J804"/>
  <c r="I804"/>
  <c r="H804"/>
  <c r="E804"/>
  <c r="J803"/>
  <c r="I803"/>
  <c r="H803"/>
  <c r="E803"/>
  <c r="J802"/>
  <c r="I802"/>
  <c r="H802"/>
  <c r="E802"/>
  <c r="J801"/>
  <c r="I801"/>
  <c r="H801"/>
  <c r="E801"/>
  <c r="J800"/>
  <c r="I800"/>
  <c r="H800"/>
  <c r="E800"/>
  <c r="J799"/>
  <c r="I799"/>
  <c r="H799"/>
  <c r="E799"/>
  <c r="J798"/>
  <c r="I798"/>
  <c r="H798"/>
  <c r="E798"/>
  <c r="J797"/>
  <c r="I797"/>
  <c r="H797"/>
  <c r="E797"/>
  <c r="J796"/>
  <c r="I796"/>
  <c r="K794"/>
  <c r="H794"/>
  <c r="E794"/>
  <c r="J793"/>
  <c r="I793"/>
  <c r="H793"/>
  <c r="E793"/>
  <c r="J792"/>
  <c r="J916" s="1"/>
  <c r="I792"/>
  <c r="I916" s="1"/>
  <c r="G792"/>
  <c r="G916" s="1"/>
  <c r="F792"/>
  <c r="F916" s="1"/>
  <c r="D792"/>
  <c r="D916" s="1"/>
  <c r="C792"/>
  <c r="C916" s="1"/>
  <c r="K769"/>
  <c r="H769"/>
  <c r="E769"/>
  <c r="K768"/>
  <c r="H768"/>
  <c r="E768"/>
  <c r="J767"/>
  <c r="I767"/>
  <c r="H767"/>
  <c r="E767"/>
  <c r="J766"/>
  <c r="I766"/>
  <c r="H766"/>
  <c r="E766"/>
  <c r="J765"/>
  <c r="I765"/>
  <c r="H765"/>
  <c r="E765"/>
  <c r="J764"/>
  <c r="I764"/>
  <c r="H764"/>
  <c r="E764"/>
  <c r="J763"/>
  <c r="I763"/>
  <c r="H763"/>
  <c r="E763"/>
  <c r="J762"/>
  <c r="I762"/>
  <c r="H762"/>
  <c r="E762"/>
  <c r="J761"/>
  <c r="I761"/>
  <c r="H761"/>
  <c r="E761"/>
  <c r="J760"/>
  <c r="I760"/>
  <c r="H760"/>
  <c r="E760"/>
  <c r="J759"/>
  <c r="I759"/>
  <c r="H759"/>
  <c r="E759"/>
  <c r="J758"/>
  <c r="I758"/>
  <c r="H758"/>
  <c r="E758"/>
  <c r="J757"/>
  <c r="I757"/>
  <c r="H757"/>
  <c r="E757"/>
  <c r="J756"/>
  <c r="I756"/>
  <c r="H756"/>
  <c r="E756"/>
  <c r="J755"/>
  <c r="I755"/>
  <c r="H755"/>
  <c r="E755"/>
  <c r="J754"/>
  <c r="I754"/>
  <c r="H754"/>
  <c r="E754"/>
  <c r="J753"/>
  <c r="I753"/>
  <c r="H753"/>
  <c r="E753"/>
  <c r="J752"/>
  <c r="I752"/>
  <c r="H752"/>
  <c r="E752"/>
  <c r="J751"/>
  <c r="I751"/>
  <c r="H751"/>
  <c r="E751"/>
  <c r="J750"/>
  <c r="I750"/>
  <c r="H750"/>
  <c r="E750"/>
  <c r="J749"/>
  <c r="I749"/>
  <c r="H749"/>
  <c r="E749"/>
  <c r="J748"/>
  <c r="I748"/>
  <c r="H748"/>
  <c r="E748"/>
  <c r="J747"/>
  <c r="I747"/>
  <c r="K745"/>
  <c r="H745"/>
  <c r="E745"/>
  <c r="J744"/>
  <c r="I744"/>
  <c r="H744"/>
  <c r="E744"/>
  <c r="J743"/>
  <c r="I743"/>
  <c r="I780" s="1"/>
  <c r="G743"/>
  <c r="G780" s="1"/>
  <c r="F743"/>
  <c r="F780" s="1"/>
  <c r="D743"/>
  <c r="D780" s="1"/>
  <c r="C743"/>
  <c r="C780" s="1"/>
  <c r="K720"/>
  <c r="H720"/>
  <c r="E720"/>
  <c r="K719"/>
  <c r="H719"/>
  <c r="E719"/>
  <c r="J718"/>
  <c r="I718"/>
  <c r="H718"/>
  <c r="E718"/>
  <c r="J717"/>
  <c r="I717"/>
  <c r="H717"/>
  <c r="E717"/>
  <c r="J716"/>
  <c r="I716"/>
  <c r="H716"/>
  <c r="E716"/>
  <c r="J715"/>
  <c r="I715"/>
  <c r="H715"/>
  <c r="E715"/>
  <c r="J714"/>
  <c r="I714"/>
  <c r="H714"/>
  <c r="E714"/>
  <c r="J713"/>
  <c r="I713"/>
  <c r="H713"/>
  <c r="E713"/>
  <c r="J712"/>
  <c r="I712"/>
  <c r="H712"/>
  <c r="E712"/>
  <c r="J711"/>
  <c r="I711"/>
  <c r="H711"/>
  <c r="E711"/>
  <c r="J710"/>
  <c r="I710"/>
  <c r="H710"/>
  <c r="E710"/>
  <c r="J709"/>
  <c r="I709"/>
  <c r="H709"/>
  <c r="E709"/>
  <c r="J708"/>
  <c r="I708"/>
  <c r="H708"/>
  <c r="E708"/>
  <c r="J707"/>
  <c r="I707"/>
  <c r="H707"/>
  <c r="E707"/>
  <c r="J706"/>
  <c r="I706"/>
  <c r="H706"/>
  <c r="E706"/>
  <c r="J705"/>
  <c r="I705"/>
  <c r="H705"/>
  <c r="E705"/>
  <c r="J704"/>
  <c r="I704"/>
  <c r="H704"/>
  <c r="E704"/>
  <c r="J703"/>
  <c r="I703"/>
  <c r="H703"/>
  <c r="E703"/>
  <c r="J702"/>
  <c r="I702"/>
  <c r="H702"/>
  <c r="E702"/>
  <c r="J701"/>
  <c r="I701"/>
  <c r="H701"/>
  <c r="E701"/>
  <c r="J700"/>
  <c r="I700"/>
  <c r="H700"/>
  <c r="E700"/>
  <c r="J699"/>
  <c r="I699"/>
  <c r="H699"/>
  <c r="E699"/>
  <c r="J698"/>
  <c r="I698"/>
  <c r="H698"/>
  <c r="E698"/>
  <c r="J697"/>
  <c r="I697"/>
  <c r="H697"/>
  <c r="E697"/>
  <c r="J696"/>
  <c r="I696"/>
  <c r="H696"/>
  <c r="E696"/>
  <c r="J695"/>
  <c r="I695"/>
  <c r="H695"/>
  <c r="E695"/>
  <c r="J694"/>
  <c r="I694"/>
  <c r="H694"/>
  <c r="E694"/>
  <c r="J693"/>
  <c r="I693"/>
  <c r="H693"/>
  <c r="E693"/>
  <c r="J692"/>
  <c r="I692"/>
  <c r="K690"/>
  <c r="H690"/>
  <c r="E690"/>
  <c r="J689"/>
  <c r="I689"/>
  <c r="H689"/>
  <c r="E689"/>
  <c r="J688"/>
  <c r="I688"/>
  <c r="G688"/>
  <c r="G731" s="1"/>
  <c r="F688"/>
  <c r="F731" s="1"/>
  <c r="D688"/>
  <c r="D731" s="1"/>
  <c r="C688"/>
  <c r="C731" s="1"/>
  <c r="J614"/>
  <c r="I614"/>
  <c r="H614"/>
  <c r="E614"/>
  <c r="J613"/>
  <c r="I613"/>
  <c r="H613"/>
  <c r="E613"/>
  <c r="J612"/>
  <c r="I612"/>
  <c r="H612"/>
  <c r="E612"/>
  <c r="J611"/>
  <c r="I611"/>
  <c r="H611"/>
  <c r="E611"/>
  <c r="J610"/>
  <c r="I610"/>
  <c r="H610"/>
  <c r="E610"/>
  <c r="J609"/>
  <c r="I609"/>
  <c r="H609"/>
  <c r="E609"/>
  <c r="J608"/>
  <c r="I608"/>
  <c r="H608"/>
  <c r="E608"/>
  <c r="J607"/>
  <c r="I607"/>
  <c r="H607"/>
  <c r="E607"/>
  <c r="J606"/>
  <c r="I606"/>
  <c r="H606"/>
  <c r="E606"/>
  <c r="J605"/>
  <c r="I605"/>
  <c r="H605"/>
  <c r="E605"/>
  <c r="J604"/>
  <c r="I604"/>
  <c r="H604"/>
  <c r="E604"/>
  <c r="J603"/>
  <c r="I603"/>
  <c r="H603"/>
  <c r="E603"/>
  <c r="J602"/>
  <c r="I602"/>
  <c r="H602"/>
  <c r="E602"/>
  <c r="J601"/>
  <c r="I601"/>
  <c r="H601"/>
  <c r="E601"/>
  <c r="J600"/>
  <c r="I600"/>
  <c r="H600"/>
  <c r="E600"/>
  <c r="J599"/>
  <c r="I599"/>
  <c r="H599"/>
  <c r="E599"/>
  <c r="J598"/>
  <c r="I598"/>
  <c r="H598"/>
  <c r="E598"/>
  <c r="J597"/>
  <c r="I597"/>
  <c r="H597"/>
  <c r="E597"/>
  <c r="J596"/>
  <c r="I596"/>
  <c r="H596"/>
  <c r="E596"/>
  <c r="J595"/>
  <c r="I595"/>
  <c r="H595"/>
  <c r="E595"/>
  <c r="J594"/>
  <c r="I594"/>
  <c r="H594"/>
  <c r="E594"/>
  <c r="J593"/>
  <c r="I593"/>
  <c r="H593"/>
  <c r="E593"/>
  <c r="J592"/>
  <c r="I592"/>
  <c r="H592"/>
  <c r="E592"/>
  <c r="J591"/>
  <c r="I591"/>
  <c r="H591"/>
  <c r="E591"/>
  <c r="J590"/>
  <c r="I590"/>
  <c r="H590"/>
  <c r="E590"/>
  <c r="J589"/>
  <c r="I589"/>
  <c r="H589"/>
  <c r="E589"/>
  <c r="J588"/>
  <c r="I588"/>
  <c r="H588"/>
  <c r="E588"/>
  <c r="J587"/>
  <c r="I587"/>
  <c r="H587"/>
  <c r="E587"/>
  <c r="J586"/>
  <c r="I586"/>
  <c r="H586"/>
  <c r="E586"/>
  <c r="J585"/>
  <c r="I585"/>
  <c r="H585"/>
  <c r="E585"/>
  <c r="J584"/>
  <c r="I584"/>
  <c r="H584"/>
  <c r="E584"/>
  <c r="J583"/>
  <c r="I583"/>
  <c r="H583"/>
  <c r="E583"/>
  <c r="J582"/>
  <c r="I582"/>
  <c r="H582"/>
  <c r="E582"/>
  <c r="J581"/>
  <c r="I581"/>
  <c r="H581"/>
  <c r="E581"/>
  <c r="J580"/>
  <c r="I580"/>
  <c r="H580"/>
  <c r="E580"/>
  <c r="J579"/>
  <c r="I579"/>
  <c r="H579"/>
  <c r="E579"/>
  <c r="J578"/>
  <c r="I578"/>
  <c r="H578"/>
  <c r="E578"/>
  <c r="J577"/>
  <c r="I577"/>
  <c r="H577"/>
  <c r="E577"/>
  <c r="J576"/>
  <c r="I576"/>
  <c r="H576"/>
  <c r="E576"/>
  <c r="J575"/>
  <c r="I575"/>
  <c r="H575"/>
  <c r="E575"/>
  <c r="J574"/>
  <c r="I574"/>
  <c r="H574"/>
  <c r="E574"/>
  <c r="J573"/>
  <c r="I573"/>
  <c r="H573"/>
  <c r="E573"/>
  <c r="J572"/>
  <c r="I572"/>
  <c r="H572"/>
  <c r="E572"/>
  <c r="J571"/>
  <c r="I571"/>
  <c r="H571"/>
  <c r="E571"/>
  <c r="J570"/>
  <c r="I570"/>
  <c r="H570"/>
  <c r="E570"/>
  <c r="J569"/>
  <c r="I569"/>
  <c r="H569"/>
  <c r="E569"/>
  <c r="J568"/>
  <c r="I568"/>
  <c r="H568"/>
  <c r="E568"/>
  <c r="J567"/>
  <c r="I567"/>
  <c r="H567"/>
  <c r="E567"/>
  <c r="J566"/>
  <c r="I566"/>
  <c r="H566"/>
  <c r="E566"/>
  <c r="J565"/>
  <c r="I565"/>
  <c r="H565"/>
  <c r="E565"/>
  <c r="J564"/>
  <c r="I564"/>
  <c r="H564"/>
  <c r="E564"/>
  <c r="J563"/>
  <c r="I563"/>
  <c r="H563"/>
  <c r="E563"/>
  <c r="J562"/>
  <c r="I562"/>
  <c r="H562"/>
  <c r="E562"/>
  <c r="J561"/>
  <c r="I561"/>
  <c r="H561"/>
  <c r="E561"/>
  <c r="K665"/>
  <c r="H665"/>
  <c r="E665"/>
  <c r="K664"/>
  <c r="H664"/>
  <c r="E664"/>
  <c r="J654"/>
  <c r="I654"/>
  <c r="H654"/>
  <c r="E654"/>
  <c r="J653"/>
  <c r="I653"/>
  <c r="H653"/>
  <c r="E653"/>
  <c r="J652"/>
  <c r="I652"/>
  <c r="H652"/>
  <c r="E652"/>
  <c r="J651"/>
  <c r="I651"/>
  <c r="H651"/>
  <c r="E651"/>
  <c r="J650"/>
  <c r="I650"/>
  <c r="H650"/>
  <c r="E650"/>
  <c r="J649"/>
  <c r="I649"/>
  <c r="H649"/>
  <c r="E649"/>
  <c r="J648"/>
  <c r="I648"/>
  <c r="H648"/>
  <c r="E648"/>
  <c r="J647"/>
  <c r="I647"/>
  <c r="H647"/>
  <c r="E647"/>
  <c r="J646"/>
  <c r="I646"/>
  <c r="H646"/>
  <c r="E646"/>
  <c r="J645"/>
  <c r="I645"/>
  <c r="H645"/>
  <c r="E645"/>
  <c r="J644"/>
  <c r="I644"/>
  <c r="H644"/>
  <c r="E644"/>
  <c r="J643"/>
  <c r="I643"/>
  <c r="H643"/>
  <c r="E643"/>
  <c r="J642"/>
  <c r="I642"/>
  <c r="H642"/>
  <c r="E642"/>
  <c r="J641"/>
  <c r="I641"/>
  <c r="H641"/>
  <c r="E641"/>
  <c r="J640"/>
  <c r="I640"/>
  <c r="H640"/>
  <c r="E640"/>
  <c r="J639"/>
  <c r="I639"/>
  <c r="H639"/>
  <c r="E639"/>
  <c r="J638"/>
  <c r="I638"/>
  <c r="H638"/>
  <c r="E638"/>
  <c r="J637"/>
  <c r="I637"/>
  <c r="H637"/>
  <c r="E637"/>
  <c r="J636"/>
  <c r="I636"/>
  <c r="H636"/>
  <c r="E636"/>
  <c r="J635"/>
  <c r="I635"/>
  <c r="H635"/>
  <c r="E635"/>
  <c r="J634"/>
  <c r="I634"/>
  <c r="H634"/>
  <c r="E634"/>
  <c r="J633"/>
  <c r="I633"/>
  <c r="H633"/>
  <c r="E633"/>
  <c r="J632"/>
  <c r="I632"/>
  <c r="H632"/>
  <c r="E632"/>
  <c r="J631"/>
  <c r="I631"/>
  <c r="H631"/>
  <c r="E631"/>
  <c r="J630"/>
  <c r="I630"/>
  <c r="H630"/>
  <c r="E630"/>
  <c r="J629"/>
  <c r="I629"/>
  <c r="H629"/>
  <c r="E629"/>
  <c r="J628"/>
  <c r="I628"/>
  <c r="H628"/>
  <c r="E628"/>
  <c r="J627"/>
  <c r="I627"/>
  <c r="H627"/>
  <c r="E627"/>
  <c r="J626"/>
  <c r="I626"/>
  <c r="H626"/>
  <c r="E626"/>
  <c r="J625"/>
  <c r="I625"/>
  <c r="H625"/>
  <c r="E625"/>
  <c r="J624"/>
  <c r="I624"/>
  <c r="H624"/>
  <c r="E624"/>
  <c r="J623"/>
  <c r="I623"/>
  <c r="H623"/>
  <c r="E623"/>
  <c r="J622"/>
  <c r="I622"/>
  <c r="H622"/>
  <c r="E622"/>
  <c r="J621"/>
  <c r="I621"/>
  <c r="H621"/>
  <c r="E621"/>
  <c r="J620"/>
  <c r="I620"/>
  <c r="H620"/>
  <c r="E620"/>
  <c r="J619"/>
  <c r="I619"/>
  <c r="H619"/>
  <c r="E619"/>
  <c r="J618"/>
  <c r="I618"/>
  <c r="H618"/>
  <c r="E618"/>
  <c r="J617"/>
  <c r="I617"/>
  <c r="H617"/>
  <c r="E617"/>
  <c r="J616"/>
  <c r="I616"/>
  <c r="H616"/>
  <c r="E616"/>
  <c r="J615"/>
  <c r="I615"/>
  <c r="H615"/>
  <c r="E615"/>
  <c r="J560"/>
  <c r="I560"/>
  <c r="H560"/>
  <c r="E560"/>
  <c r="J559"/>
  <c r="I559"/>
  <c r="H559"/>
  <c r="E559"/>
  <c r="J558"/>
  <c r="I558"/>
  <c r="H558"/>
  <c r="E558"/>
  <c r="J557"/>
  <c r="I557"/>
  <c r="H557"/>
  <c r="E557"/>
  <c r="J556"/>
  <c r="I556"/>
  <c r="H556"/>
  <c r="E556"/>
  <c r="J555"/>
  <c r="I555"/>
  <c r="K553"/>
  <c r="H553"/>
  <c r="E553"/>
  <c r="J552"/>
  <c r="I552"/>
  <c r="H552"/>
  <c r="E552"/>
  <c r="J551"/>
  <c r="J676" s="1"/>
  <c r="I551"/>
  <c r="G551"/>
  <c r="G676" s="1"/>
  <c r="F551"/>
  <c r="F676" s="1"/>
  <c r="D551"/>
  <c r="D676" s="1"/>
  <c r="C551"/>
  <c r="C676" s="1"/>
  <c r="J526"/>
  <c r="I526"/>
  <c r="H526"/>
  <c r="E526"/>
  <c r="J525"/>
  <c r="I525"/>
  <c r="H525"/>
  <c r="E525"/>
  <c r="J524"/>
  <c r="I524"/>
  <c r="H524"/>
  <c r="E524"/>
  <c r="J523"/>
  <c r="I523"/>
  <c r="H523"/>
  <c r="E523"/>
  <c r="J522"/>
  <c r="I522"/>
  <c r="H522"/>
  <c r="E522"/>
  <c r="J521"/>
  <c r="I521"/>
  <c r="H521"/>
  <c r="E521"/>
  <c r="J520"/>
  <c r="I520"/>
  <c r="H520"/>
  <c r="E520"/>
  <c r="J519"/>
  <c r="I519"/>
  <c r="H519"/>
  <c r="E519"/>
  <c r="J518"/>
  <c r="I518"/>
  <c r="H518"/>
  <c r="E518"/>
  <c r="J517"/>
  <c r="I517"/>
  <c r="H517"/>
  <c r="E517"/>
  <c r="J516"/>
  <c r="I516"/>
  <c r="H516"/>
  <c r="E516"/>
  <c r="J515"/>
  <c r="I515"/>
  <c r="H515"/>
  <c r="E515"/>
  <c r="J514"/>
  <c r="I514"/>
  <c r="H514"/>
  <c r="E514"/>
  <c r="J513"/>
  <c r="I513"/>
  <c r="H513"/>
  <c r="E513"/>
  <c r="J512"/>
  <c r="I512"/>
  <c r="H512"/>
  <c r="E512"/>
  <c r="J511"/>
  <c r="I511"/>
  <c r="H511"/>
  <c r="E511"/>
  <c r="J510"/>
  <c r="I510"/>
  <c r="H510"/>
  <c r="E510"/>
  <c r="J509"/>
  <c r="I509"/>
  <c r="H509"/>
  <c r="E509"/>
  <c r="J508"/>
  <c r="I508"/>
  <c r="H508"/>
  <c r="E508"/>
  <c r="J507"/>
  <c r="I507"/>
  <c r="H507"/>
  <c r="E507"/>
  <c r="J506"/>
  <c r="I506"/>
  <c r="H506"/>
  <c r="E506"/>
  <c r="J505"/>
  <c r="I505"/>
  <c r="H505"/>
  <c r="E505"/>
  <c r="J504"/>
  <c r="I504"/>
  <c r="H504"/>
  <c r="E504"/>
  <c r="J503"/>
  <c r="I503"/>
  <c r="H503"/>
  <c r="E503"/>
  <c r="J502"/>
  <c r="I502"/>
  <c r="H502"/>
  <c r="E502"/>
  <c r="J501"/>
  <c r="I501"/>
  <c r="H501"/>
  <c r="E501"/>
  <c r="J500"/>
  <c r="I500"/>
  <c r="H500"/>
  <c r="E500"/>
  <c r="J499"/>
  <c r="I499"/>
  <c r="H499"/>
  <c r="E499"/>
  <c r="J498"/>
  <c r="I498"/>
  <c r="H498"/>
  <c r="E498"/>
  <c r="J497"/>
  <c r="I497"/>
  <c r="H497"/>
  <c r="E497"/>
  <c r="J496"/>
  <c r="I496"/>
  <c r="H496"/>
  <c r="E496"/>
  <c r="J495"/>
  <c r="I495"/>
  <c r="H495"/>
  <c r="E495"/>
  <c r="J494"/>
  <c r="I494"/>
  <c r="H494"/>
  <c r="E494"/>
  <c r="J493"/>
  <c r="I493"/>
  <c r="H493"/>
  <c r="E493"/>
  <c r="J492"/>
  <c r="I492"/>
  <c r="H492"/>
  <c r="E492"/>
  <c r="J491"/>
  <c r="I491"/>
  <c r="H491"/>
  <c r="E491"/>
  <c r="J490"/>
  <c r="I490"/>
  <c r="H490"/>
  <c r="E490"/>
  <c r="J489"/>
  <c r="I489"/>
  <c r="H489"/>
  <c r="E489"/>
  <c r="J488"/>
  <c r="I488"/>
  <c r="H488"/>
  <c r="E488"/>
  <c r="J487"/>
  <c r="I487"/>
  <c r="H487"/>
  <c r="E487"/>
  <c r="J486"/>
  <c r="I486"/>
  <c r="H486"/>
  <c r="E486"/>
  <c r="J485"/>
  <c r="I485"/>
  <c r="H485"/>
  <c r="E485"/>
  <c r="J484"/>
  <c r="I484"/>
  <c r="H484"/>
  <c r="E484"/>
  <c r="J483"/>
  <c r="I483"/>
  <c r="H483"/>
  <c r="E483"/>
  <c r="J482"/>
  <c r="I482"/>
  <c r="H482"/>
  <c r="E482"/>
  <c r="J481"/>
  <c r="I481"/>
  <c r="H481"/>
  <c r="E481"/>
  <c r="J480"/>
  <c r="I480"/>
  <c r="H480"/>
  <c r="E480"/>
  <c r="J479"/>
  <c r="I479"/>
  <c r="H479"/>
  <c r="E479"/>
  <c r="J478"/>
  <c r="I478"/>
  <c r="H478"/>
  <c r="E478"/>
  <c r="J477"/>
  <c r="I477"/>
  <c r="H477"/>
  <c r="E477"/>
  <c r="J476"/>
  <c r="I476"/>
  <c r="H476"/>
  <c r="E476"/>
  <c r="J475"/>
  <c r="I475"/>
  <c r="H475"/>
  <c r="E475"/>
  <c r="J474"/>
  <c r="I474"/>
  <c r="H474"/>
  <c r="E474"/>
  <c r="J473"/>
  <c r="I473"/>
  <c r="H473"/>
  <c r="E473"/>
  <c r="J472"/>
  <c r="I472"/>
  <c r="H472"/>
  <c r="E472"/>
  <c r="J471"/>
  <c r="I471"/>
  <c r="H471"/>
  <c r="E471"/>
  <c r="J470"/>
  <c r="I470"/>
  <c r="H470"/>
  <c r="E470"/>
  <c r="J469"/>
  <c r="I469"/>
  <c r="H469"/>
  <c r="E469"/>
  <c r="J468"/>
  <c r="I468"/>
  <c r="H468"/>
  <c r="E468"/>
  <c r="J467"/>
  <c r="I467"/>
  <c r="H467"/>
  <c r="E467"/>
  <c r="J466"/>
  <c r="I466"/>
  <c r="H466"/>
  <c r="E466"/>
  <c r="J465"/>
  <c r="I465"/>
  <c r="H465"/>
  <c r="E465"/>
  <c r="J464"/>
  <c r="I464"/>
  <c r="H464"/>
  <c r="E464"/>
  <c r="J463"/>
  <c r="I463"/>
  <c r="H463"/>
  <c r="E463"/>
  <c r="J462"/>
  <c r="I462"/>
  <c r="H462"/>
  <c r="E462"/>
  <c r="K528"/>
  <c r="H528"/>
  <c r="E528"/>
  <c r="K527"/>
  <c r="H527"/>
  <c r="E527"/>
  <c r="J461"/>
  <c r="I461"/>
  <c r="H461"/>
  <c r="E461"/>
  <c r="G460"/>
  <c r="F460"/>
  <c r="D460"/>
  <c r="J460" s="1"/>
  <c r="C460"/>
  <c r="K458"/>
  <c r="H458"/>
  <c r="E458"/>
  <c r="J457"/>
  <c r="J456" s="1"/>
  <c r="I457"/>
  <c r="I456" s="1"/>
  <c r="H457"/>
  <c r="E457"/>
  <c r="G539"/>
  <c r="F539"/>
  <c r="D539"/>
  <c r="G359"/>
  <c r="F359"/>
  <c r="D359"/>
  <c r="J359" s="1"/>
  <c r="J401"/>
  <c r="I401"/>
  <c r="H401"/>
  <c r="E401"/>
  <c r="J400"/>
  <c r="I400"/>
  <c r="H400"/>
  <c r="E400"/>
  <c r="J399"/>
  <c r="I399"/>
  <c r="H399"/>
  <c r="E399"/>
  <c r="J398"/>
  <c r="I398"/>
  <c r="H398"/>
  <c r="E398"/>
  <c r="J397"/>
  <c r="I397"/>
  <c r="H397"/>
  <c r="E397"/>
  <c r="J396"/>
  <c r="I396"/>
  <c r="H396"/>
  <c r="E396"/>
  <c r="J395"/>
  <c r="I395"/>
  <c r="H395"/>
  <c r="E395"/>
  <c r="J394"/>
  <c r="I394"/>
  <c r="H394"/>
  <c r="E394"/>
  <c r="J393"/>
  <c r="I393"/>
  <c r="H393"/>
  <c r="E393"/>
  <c r="J392"/>
  <c r="I392"/>
  <c r="H392"/>
  <c r="E392"/>
  <c r="J391"/>
  <c r="I391"/>
  <c r="H391"/>
  <c r="E391"/>
  <c r="J390"/>
  <c r="I390"/>
  <c r="H390"/>
  <c r="E390"/>
  <c r="J389"/>
  <c r="I389"/>
  <c r="H389"/>
  <c r="E389"/>
  <c r="J388"/>
  <c r="I388"/>
  <c r="H388"/>
  <c r="E388"/>
  <c r="J387"/>
  <c r="I387"/>
  <c r="H387"/>
  <c r="E387"/>
  <c r="J386"/>
  <c r="I386"/>
  <c r="H386"/>
  <c r="E386"/>
  <c r="J385"/>
  <c r="I385"/>
  <c r="H385"/>
  <c r="E385"/>
  <c r="J384"/>
  <c r="I384"/>
  <c r="H384"/>
  <c r="E384"/>
  <c r="J383"/>
  <c r="I383"/>
  <c r="H383"/>
  <c r="E383"/>
  <c r="J382"/>
  <c r="I382"/>
  <c r="H382"/>
  <c r="E382"/>
  <c r="J381"/>
  <c r="I381"/>
  <c r="H381"/>
  <c r="E381"/>
  <c r="J380"/>
  <c r="I380"/>
  <c r="H380"/>
  <c r="E380"/>
  <c r="J379"/>
  <c r="I379"/>
  <c r="H379"/>
  <c r="E379"/>
  <c r="J378"/>
  <c r="I378"/>
  <c r="H378"/>
  <c r="E378"/>
  <c r="J377"/>
  <c r="I377"/>
  <c r="H377"/>
  <c r="E377"/>
  <c r="J376"/>
  <c r="I376"/>
  <c r="H376"/>
  <c r="E376"/>
  <c r="J375"/>
  <c r="I375"/>
  <c r="H375"/>
  <c r="E375"/>
  <c r="J374"/>
  <c r="I374"/>
  <c r="H374"/>
  <c r="E374"/>
  <c r="J373"/>
  <c r="I373"/>
  <c r="H373"/>
  <c r="E373"/>
  <c r="J372"/>
  <c r="I372"/>
  <c r="H372"/>
  <c r="E372"/>
  <c r="J371"/>
  <c r="I371"/>
  <c r="H371"/>
  <c r="E371"/>
  <c r="J370"/>
  <c r="I370"/>
  <c r="H370"/>
  <c r="E370"/>
  <c r="J369"/>
  <c r="I369"/>
  <c r="H369"/>
  <c r="E369"/>
  <c r="J368"/>
  <c r="I368"/>
  <c r="H368"/>
  <c r="E368"/>
  <c r="J367"/>
  <c r="I367"/>
  <c r="H367"/>
  <c r="E367"/>
  <c r="J366"/>
  <c r="I366"/>
  <c r="H366"/>
  <c r="E366"/>
  <c r="J365"/>
  <c r="I365"/>
  <c r="H365"/>
  <c r="E365"/>
  <c r="J364"/>
  <c r="I364"/>
  <c r="H364"/>
  <c r="E364"/>
  <c r="J363"/>
  <c r="I363"/>
  <c r="H363"/>
  <c r="E363"/>
  <c r="J362"/>
  <c r="I362"/>
  <c r="H362"/>
  <c r="E362"/>
  <c r="J431"/>
  <c r="I431"/>
  <c r="H431"/>
  <c r="E431"/>
  <c r="J430"/>
  <c r="I430"/>
  <c r="H430"/>
  <c r="E430"/>
  <c r="J429"/>
  <c r="I429"/>
  <c r="H429"/>
  <c r="E429"/>
  <c r="J428"/>
  <c r="I428"/>
  <c r="H428"/>
  <c r="E428"/>
  <c r="J427"/>
  <c r="I427"/>
  <c r="H427"/>
  <c r="E427"/>
  <c r="J426"/>
  <c r="I426"/>
  <c r="H426"/>
  <c r="E426"/>
  <c r="J425"/>
  <c r="I425"/>
  <c r="H425"/>
  <c r="E425"/>
  <c r="J424"/>
  <c r="I424"/>
  <c r="H424"/>
  <c r="E424"/>
  <c r="J423"/>
  <c r="I423"/>
  <c r="H423"/>
  <c r="E423"/>
  <c r="J422"/>
  <c r="I422"/>
  <c r="H422"/>
  <c r="E422"/>
  <c r="J421"/>
  <c r="I421"/>
  <c r="H421"/>
  <c r="E421"/>
  <c r="J420"/>
  <c r="I420"/>
  <c r="H420"/>
  <c r="E420"/>
  <c r="J419"/>
  <c r="I419"/>
  <c r="H419"/>
  <c r="E419"/>
  <c r="J418"/>
  <c r="I418"/>
  <c r="H418"/>
  <c r="E418"/>
  <c r="J417"/>
  <c r="I417"/>
  <c r="H417"/>
  <c r="E417"/>
  <c r="J416"/>
  <c r="I416"/>
  <c r="H416"/>
  <c r="E416"/>
  <c r="J415"/>
  <c r="I415"/>
  <c r="H415"/>
  <c r="E415"/>
  <c r="J414"/>
  <c r="I414"/>
  <c r="H414"/>
  <c r="E414"/>
  <c r="J413"/>
  <c r="I413"/>
  <c r="H413"/>
  <c r="E413"/>
  <c r="J412"/>
  <c r="I412"/>
  <c r="H412"/>
  <c r="E412"/>
  <c r="J411"/>
  <c r="I411"/>
  <c r="H411"/>
  <c r="E411"/>
  <c r="J410"/>
  <c r="I410"/>
  <c r="H410"/>
  <c r="E410"/>
  <c r="J409"/>
  <c r="I409"/>
  <c r="H409"/>
  <c r="E409"/>
  <c r="J408"/>
  <c r="I408"/>
  <c r="H408"/>
  <c r="E408"/>
  <c r="J407"/>
  <c r="I407"/>
  <c r="H407"/>
  <c r="E407"/>
  <c r="J406"/>
  <c r="I406"/>
  <c r="H406"/>
  <c r="E406"/>
  <c r="J405"/>
  <c r="I405"/>
  <c r="H405"/>
  <c r="E405"/>
  <c r="J404"/>
  <c r="I404"/>
  <c r="H404"/>
  <c r="E404"/>
  <c r="J403"/>
  <c r="I403"/>
  <c r="H403"/>
  <c r="E403"/>
  <c r="K433"/>
  <c r="H433"/>
  <c r="E433"/>
  <c r="K432"/>
  <c r="H432"/>
  <c r="E432"/>
  <c r="J402"/>
  <c r="I402"/>
  <c r="H402"/>
  <c r="E402"/>
  <c r="J361"/>
  <c r="I361"/>
  <c r="H361"/>
  <c r="E361"/>
  <c r="J360"/>
  <c r="I360"/>
  <c r="H360"/>
  <c r="E360"/>
  <c r="I359"/>
  <c r="K357"/>
  <c r="H357"/>
  <c r="E357"/>
  <c r="J356"/>
  <c r="I356"/>
  <c r="H356"/>
  <c r="E356"/>
  <c r="J355"/>
  <c r="J444" s="1"/>
  <c r="I355"/>
  <c r="G355"/>
  <c r="F355"/>
  <c r="F444" s="1"/>
  <c r="D355"/>
  <c r="D444" s="1"/>
  <c r="C355"/>
  <c r="C444" s="1"/>
  <c r="C297"/>
  <c r="K332"/>
  <c r="H332"/>
  <c r="E332"/>
  <c r="K331"/>
  <c r="H331"/>
  <c r="E331"/>
  <c r="J330"/>
  <c r="I330"/>
  <c r="H330"/>
  <c r="E330"/>
  <c r="J329"/>
  <c r="I329"/>
  <c r="H329"/>
  <c r="E329"/>
  <c r="J328"/>
  <c r="I328"/>
  <c r="H328"/>
  <c r="E328"/>
  <c r="J327"/>
  <c r="I327"/>
  <c r="H327"/>
  <c r="E327"/>
  <c r="J326"/>
  <c r="I326"/>
  <c r="H326"/>
  <c r="E326"/>
  <c r="J325"/>
  <c r="I325"/>
  <c r="H325"/>
  <c r="E325"/>
  <c r="J324"/>
  <c r="I324"/>
  <c r="H324"/>
  <c r="E324"/>
  <c r="J323"/>
  <c r="I323"/>
  <c r="H323"/>
  <c r="E323"/>
  <c r="J322"/>
  <c r="I322"/>
  <c r="H322"/>
  <c r="E322"/>
  <c r="J321"/>
  <c r="I321"/>
  <c r="H321"/>
  <c r="E321"/>
  <c r="J320"/>
  <c r="I320"/>
  <c r="H320"/>
  <c r="E320"/>
  <c r="J319"/>
  <c r="I319"/>
  <c r="H319"/>
  <c r="E319"/>
  <c r="J318"/>
  <c r="I318"/>
  <c r="H318"/>
  <c r="E318"/>
  <c r="J317"/>
  <c r="I317"/>
  <c r="H317"/>
  <c r="E317"/>
  <c r="J316"/>
  <c r="I316"/>
  <c r="H316"/>
  <c r="E316"/>
  <c r="J315"/>
  <c r="I315"/>
  <c r="H315"/>
  <c r="E315"/>
  <c r="J314"/>
  <c r="I314"/>
  <c r="H314"/>
  <c r="E314"/>
  <c r="J313"/>
  <c r="I313"/>
  <c r="H313"/>
  <c r="E313"/>
  <c r="J312"/>
  <c r="I312"/>
  <c r="H312"/>
  <c r="E312"/>
  <c r="J311"/>
  <c r="I311"/>
  <c r="H311"/>
  <c r="E311"/>
  <c r="J310"/>
  <c r="I310"/>
  <c r="H310"/>
  <c r="E310"/>
  <c r="J309"/>
  <c r="I309"/>
  <c r="H309"/>
  <c r="E309"/>
  <c r="J308"/>
  <c r="I308"/>
  <c r="H308"/>
  <c r="E308"/>
  <c r="J307"/>
  <c r="I307"/>
  <c r="H307"/>
  <c r="E307"/>
  <c r="J306"/>
  <c r="I306"/>
  <c r="H306"/>
  <c r="E306"/>
  <c r="J305"/>
  <c r="I305"/>
  <c r="H305"/>
  <c r="E305"/>
  <c r="J304"/>
  <c r="I304"/>
  <c r="H304"/>
  <c r="E304"/>
  <c r="J303"/>
  <c r="I303"/>
  <c r="H303"/>
  <c r="E303"/>
  <c r="J302"/>
  <c r="I302"/>
  <c r="H302"/>
  <c r="E302"/>
  <c r="G301"/>
  <c r="F301"/>
  <c r="D301"/>
  <c r="J301" s="1"/>
  <c r="C301"/>
  <c r="K299"/>
  <c r="H299"/>
  <c r="E299"/>
  <c r="J298"/>
  <c r="I298"/>
  <c r="H298"/>
  <c r="E298"/>
  <c r="J297"/>
  <c r="I297"/>
  <c r="G297"/>
  <c r="G343" s="1"/>
  <c r="F297"/>
  <c r="D297"/>
  <c r="J219"/>
  <c r="I219"/>
  <c r="J218"/>
  <c r="I218"/>
  <c r="K218" s="1"/>
  <c r="J217"/>
  <c r="I217"/>
  <c r="J216"/>
  <c r="I216"/>
  <c r="K216" s="1"/>
  <c r="J215"/>
  <c r="I215"/>
  <c r="J214"/>
  <c r="I214"/>
  <c r="K214" s="1"/>
  <c r="J213"/>
  <c r="I213"/>
  <c r="J212"/>
  <c r="I212"/>
  <c r="K212" s="1"/>
  <c r="J211"/>
  <c r="I211"/>
  <c r="J210"/>
  <c r="I210"/>
  <c r="K210" s="1"/>
  <c r="J209"/>
  <c r="I209"/>
  <c r="J208"/>
  <c r="I208"/>
  <c r="K208" s="1"/>
  <c r="J207"/>
  <c r="I207"/>
  <c r="J206"/>
  <c r="I206"/>
  <c r="K206" s="1"/>
  <c r="J205"/>
  <c r="I205"/>
  <c r="J204"/>
  <c r="I204"/>
  <c r="K204" s="1"/>
  <c r="J203"/>
  <c r="I203"/>
  <c r="J202"/>
  <c r="I202"/>
  <c r="K202" s="1"/>
  <c r="J201"/>
  <c r="I201"/>
  <c r="J200"/>
  <c r="I200"/>
  <c r="K200" s="1"/>
  <c r="J199"/>
  <c r="I199"/>
  <c r="J198"/>
  <c r="I198"/>
  <c r="J197"/>
  <c r="I197"/>
  <c r="J196"/>
  <c r="I196"/>
  <c r="J195"/>
  <c r="I195"/>
  <c r="J194"/>
  <c r="I194"/>
  <c r="J193"/>
  <c r="I193"/>
  <c r="J192"/>
  <c r="I192"/>
  <c r="K192" s="1"/>
  <c r="J191"/>
  <c r="I191"/>
  <c r="J190"/>
  <c r="I190"/>
  <c r="J189"/>
  <c r="I189"/>
  <c r="J188"/>
  <c r="I188"/>
  <c r="K188" s="1"/>
  <c r="J187"/>
  <c r="I187"/>
  <c r="J186"/>
  <c r="I186"/>
  <c r="J185"/>
  <c r="I185"/>
  <c r="J184"/>
  <c r="I184"/>
  <c r="K184" s="1"/>
  <c r="J183"/>
  <c r="I183"/>
  <c r="J182"/>
  <c r="I182"/>
  <c r="J181"/>
  <c r="I181"/>
  <c r="J180"/>
  <c r="I180"/>
  <c r="J179"/>
  <c r="I179"/>
  <c r="J178"/>
  <c r="I178"/>
  <c r="J177"/>
  <c r="I177"/>
  <c r="J176"/>
  <c r="I176"/>
  <c r="K176" s="1"/>
  <c r="J175"/>
  <c r="I175"/>
  <c r="J174"/>
  <c r="I174"/>
  <c r="J173"/>
  <c r="I173"/>
  <c r="J172"/>
  <c r="I172"/>
  <c r="J171"/>
  <c r="I171"/>
  <c r="J170"/>
  <c r="I170"/>
  <c r="J169"/>
  <c r="I169"/>
  <c r="J168"/>
  <c r="I168"/>
  <c r="K168" s="1"/>
  <c r="J167"/>
  <c r="I167"/>
  <c r="J166"/>
  <c r="I166"/>
  <c r="J165"/>
  <c r="I165"/>
  <c r="J164"/>
  <c r="I164"/>
  <c r="J163"/>
  <c r="I163"/>
  <c r="J162"/>
  <c r="I162"/>
  <c r="K162" s="1"/>
  <c r="J161"/>
  <c r="I161"/>
  <c r="J160"/>
  <c r="I160"/>
  <c r="J159"/>
  <c r="I159"/>
  <c r="J158"/>
  <c r="I158"/>
  <c r="J157"/>
  <c r="I157"/>
  <c r="J156"/>
  <c r="I156"/>
  <c r="J155"/>
  <c r="I155"/>
  <c r="J154"/>
  <c r="I154"/>
  <c r="K154" s="1"/>
  <c r="J153"/>
  <c r="I153"/>
  <c r="J152"/>
  <c r="I152"/>
  <c r="J151"/>
  <c r="I151"/>
  <c r="J150"/>
  <c r="I150"/>
  <c r="J149"/>
  <c r="I149"/>
  <c r="J148"/>
  <c r="I148"/>
  <c r="J147"/>
  <c r="I147"/>
  <c r="J146"/>
  <c r="I146"/>
  <c r="K146" s="1"/>
  <c r="J145"/>
  <c r="I145"/>
  <c r="J144"/>
  <c r="I144"/>
  <c r="J143"/>
  <c r="I143"/>
  <c r="J142"/>
  <c r="I142"/>
  <c r="J141"/>
  <c r="I141"/>
  <c r="J140"/>
  <c r="I140"/>
  <c r="J139"/>
  <c r="I139"/>
  <c r="J138"/>
  <c r="I138"/>
  <c r="K138" s="1"/>
  <c r="J137"/>
  <c r="I137"/>
  <c r="J136"/>
  <c r="I136"/>
  <c r="J135"/>
  <c r="I135"/>
  <c r="J134"/>
  <c r="I134"/>
  <c r="J133"/>
  <c r="I133"/>
  <c r="J132"/>
  <c r="I132"/>
  <c r="J131"/>
  <c r="I131"/>
  <c r="J130"/>
  <c r="I130"/>
  <c r="K130" s="1"/>
  <c r="J129"/>
  <c r="I129"/>
  <c r="J128"/>
  <c r="I128"/>
  <c r="J127"/>
  <c r="I127"/>
  <c r="J126"/>
  <c r="I126"/>
  <c r="J125"/>
  <c r="I125"/>
  <c r="J124"/>
  <c r="I124"/>
  <c r="J123"/>
  <c r="I123"/>
  <c r="J122"/>
  <c r="I122"/>
  <c r="K122" s="1"/>
  <c r="J121"/>
  <c r="I121"/>
  <c r="J120"/>
  <c r="I120"/>
  <c r="J119"/>
  <c r="I119"/>
  <c r="J118"/>
  <c r="I118"/>
  <c r="J117"/>
  <c r="I117"/>
  <c r="J116"/>
  <c r="I116"/>
  <c r="J115"/>
  <c r="I115"/>
  <c r="J114"/>
  <c r="I114"/>
  <c r="K114" s="1"/>
  <c r="J113"/>
  <c r="I113"/>
  <c r="J112"/>
  <c r="I112"/>
  <c r="J111"/>
  <c r="I111"/>
  <c r="J110"/>
  <c r="I110"/>
  <c r="J109"/>
  <c r="I109"/>
  <c r="J108"/>
  <c r="I108"/>
  <c r="J107"/>
  <c r="I107"/>
  <c r="J106"/>
  <c r="I106"/>
  <c r="K106" s="1"/>
  <c r="J105"/>
  <c r="I105"/>
  <c r="J104"/>
  <c r="I104"/>
  <c r="J103"/>
  <c r="I103"/>
  <c r="J102"/>
  <c r="I102"/>
  <c r="J101"/>
  <c r="I101"/>
  <c r="J100"/>
  <c r="I100"/>
  <c r="J99"/>
  <c r="I99"/>
  <c r="J98"/>
  <c r="I98"/>
  <c r="K98" s="1"/>
  <c r="J97"/>
  <c r="I97"/>
  <c r="J96"/>
  <c r="I96"/>
  <c r="J95"/>
  <c r="I95"/>
  <c r="J94"/>
  <c r="I94"/>
  <c r="J93"/>
  <c r="I93"/>
  <c r="J92"/>
  <c r="I92"/>
  <c r="J91"/>
  <c r="I91"/>
  <c r="J90"/>
  <c r="I90"/>
  <c r="K90" s="1"/>
  <c r="J89"/>
  <c r="I89"/>
  <c r="J88"/>
  <c r="I88"/>
  <c r="J87"/>
  <c r="I87"/>
  <c r="J86"/>
  <c r="I86"/>
  <c r="J85"/>
  <c r="I85"/>
  <c r="J84"/>
  <c r="I84"/>
  <c r="J83"/>
  <c r="I83"/>
  <c r="J82"/>
  <c r="I82"/>
  <c r="K82" s="1"/>
  <c r="J81"/>
  <c r="I81"/>
  <c r="J80"/>
  <c r="I80"/>
  <c r="J79"/>
  <c r="I79"/>
  <c r="J78"/>
  <c r="I78"/>
  <c r="J77"/>
  <c r="I77"/>
  <c r="J76"/>
  <c r="I76"/>
  <c r="J75"/>
  <c r="I75"/>
  <c r="J74"/>
  <c r="I74"/>
  <c r="K74" s="1"/>
  <c r="J73"/>
  <c r="I73"/>
  <c r="J72"/>
  <c r="I72"/>
  <c r="K167"/>
  <c r="H167"/>
  <c r="E167"/>
  <c r="K166"/>
  <c r="H166"/>
  <c r="E166"/>
  <c r="H165"/>
  <c r="E165"/>
  <c r="H164"/>
  <c r="E164"/>
  <c r="K163"/>
  <c r="H163"/>
  <c r="E163"/>
  <c r="H162"/>
  <c r="E162"/>
  <c r="H161"/>
  <c r="E161"/>
  <c r="H160"/>
  <c r="E160"/>
  <c r="H159"/>
  <c r="E159"/>
  <c r="H158"/>
  <c r="E158"/>
  <c r="K157"/>
  <c r="H157"/>
  <c r="E157"/>
  <c r="H156"/>
  <c r="E156"/>
  <c r="H155"/>
  <c r="E155"/>
  <c r="H154"/>
  <c r="E154"/>
  <c r="K153"/>
  <c r="H153"/>
  <c r="E153"/>
  <c r="H152"/>
  <c r="E152"/>
  <c r="K151"/>
  <c r="H151"/>
  <c r="E151"/>
  <c r="K150"/>
  <c r="H150"/>
  <c r="E150"/>
  <c r="H149"/>
  <c r="E149"/>
  <c r="H148"/>
  <c r="E148"/>
  <c r="K147"/>
  <c r="H147"/>
  <c r="E147"/>
  <c r="H146"/>
  <c r="E146"/>
  <c r="H145"/>
  <c r="E145"/>
  <c r="H144"/>
  <c r="E144"/>
  <c r="H143"/>
  <c r="E143"/>
  <c r="H142"/>
  <c r="E142"/>
  <c r="K141"/>
  <c r="H141"/>
  <c r="E141"/>
  <c r="H140"/>
  <c r="E140"/>
  <c r="H139"/>
  <c r="E139"/>
  <c r="H138"/>
  <c r="E138"/>
  <c r="K137"/>
  <c r="H137"/>
  <c r="E137"/>
  <c r="H136"/>
  <c r="E136"/>
  <c r="K135"/>
  <c r="H135"/>
  <c r="E135"/>
  <c r="K134"/>
  <c r="H134"/>
  <c r="E134"/>
  <c r="H133"/>
  <c r="E133"/>
  <c r="H132"/>
  <c r="E132"/>
  <c r="K131"/>
  <c r="H131"/>
  <c r="E131"/>
  <c r="H130"/>
  <c r="E130"/>
  <c r="H129"/>
  <c r="E129"/>
  <c r="H128"/>
  <c r="E128"/>
  <c r="H127"/>
  <c r="E127"/>
  <c r="H126"/>
  <c r="E126"/>
  <c r="K125"/>
  <c r="H125"/>
  <c r="E125"/>
  <c r="H124"/>
  <c r="E124"/>
  <c r="H123"/>
  <c r="E123"/>
  <c r="H122"/>
  <c r="E122"/>
  <c r="K121"/>
  <c r="H121"/>
  <c r="E121"/>
  <c r="H120"/>
  <c r="E120"/>
  <c r="K119"/>
  <c r="H119"/>
  <c r="E119"/>
  <c r="K118"/>
  <c r="H118"/>
  <c r="E118"/>
  <c r="H117"/>
  <c r="E117"/>
  <c r="H116"/>
  <c r="E116"/>
  <c r="K115"/>
  <c r="H115"/>
  <c r="E115"/>
  <c r="H114"/>
  <c r="E114"/>
  <c r="H113"/>
  <c r="E113"/>
  <c r="H112"/>
  <c r="E112"/>
  <c r="H111"/>
  <c r="E111"/>
  <c r="H110"/>
  <c r="E110"/>
  <c r="K109"/>
  <c r="H109"/>
  <c r="E109"/>
  <c r="H108"/>
  <c r="E108"/>
  <c r="H107"/>
  <c r="E107"/>
  <c r="H106"/>
  <c r="E106"/>
  <c r="K105"/>
  <c r="H105"/>
  <c r="E105"/>
  <c r="H104"/>
  <c r="E104"/>
  <c r="K103"/>
  <c r="H103"/>
  <c r="E103"/>
  <c r="K102"/>
  <c r="H102"/>
  <c r="E102"/>
  <c r="H101"/>
  <c r="E101"/>
  <c r="H100"/>
  <c r="E100"/>
  <c r="K99"/>
  <c r="H99"/>
  <c r="E99"/>
  <c r="H98"/>
  <c r="E98"/>
  <c r="H97"/>
  <c r="E97"/>
  <c r="H96"/>
  <c r="E96"/>
  <c r="H95"/>
  <c r="E95"/>
  <c r="H94"/>
  <c r="E94"/>
  <c r="K93"/>
  <c r="H93"/>
  <c r="E93"/>
  <c r="H92"/>
  <c r="E92"/>
  <c r="H91"/>
  <c r="E91"/>
  <c r="H90"/>
  <c r="E90"/>
  <c r="K89"/>
  <c r="H89"/>
  <c r="E89"/>
  <c r="H88"/>
  <c r="E88"/>
  <c r="K87"/>
  <c r="H87"/>
  <c r="E87"/>
  <c r="K86"/>
  <c r="H86"/>
  <c r="E86"/>
  <c r="H85"/>
  <c r="E85"/>
  <c r="H84"/>
  <c r="E84"/>
  <c r="K83"/>
  <c r="H83"/>
  <c r="E83"/>
  <c r="H82"/>
  <c r="E82"/>
  <c r="H81"/>
  <c r="E81"/>
  <c r="H80"/>
  <c r="E80"/>
  <c r="H79"/>
  <c r="E79"/>
  <c r="H78"/>
  <c r="E78"/>
  <c r="K77"/>
  <c r="H77"/>
  <c r="E77"/>
  <c r="H76"/>
  <c r="E76"/>
  <c r="H75"/>
  <c r="E75"/>
  <c r="H74"/>
  <c r="E74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K183"/>
  <c r="H183"/>
  <c r="E183"/>
  <c r="H182"/>
  <c r="E182"/>
  <c r="K181"/>
  <c r="H181"/>
  <c r="E181"/>
  <c r="K180"/>
  <c r="H180"/>
  <c r="E180"/>
  <c r="K179"/>
  <c r="H179"/>
  <c r="E179"/>
  <c r="H178"/>
  <c r="E178"/>
  <c r="K177"/>
  <c r="H177"/>
  <c r="E177"/>
  <c r="H176"/>
  <c r="E176"/>
  <c r="H175"/>
  <c r="E175"/>
  <c r="H174"/>
  <c r="E174"/>
  <c r="K173"/>
  <c r="H173"/>
  <c r="E173"/>
  <c r="H172"/>
  <c r="E172"/>
  <c r="K171"/>
  <c r="H171"/>
  <c r="E171"/>
  <c r="H170"/>
  <c r="E170"/>
  <c r="H169"/>
  <c r="E169"/>
  <c r="H168"/>
  <c r="E168"/>
  <c r="K199"/>
  <c r="H199"/>
  <c r="E199"/>
  <c r="H198"/>
  <c r="E198"/>
  <c r="K197"/>
  <c r="H197"/>
  <c r="E197"/>
  <c r="K196"/>
  <c r="H196"/>
  <c r="E196"/>
  <c r="K195"/>
  <c r="H195"/>
  <c r="E195"/>
  <c r="H194"/>
  <c r="E194"/>
  <c r="K193"/>
  <c r="H193"/>
  <c r="E193"/>
  <c r="H192"/>
  <c r="E192"/>
  <c r="H191"/>
  <c r="E191"/>
  <c r="H190"/>
  <c r="E190"/>
  <c r="K189"/>
  <c r="H189"/>
  <c r="E189"/>
  <c r="H188"/>
  <c r="E188"/>
  <c r="K187"/>
  <c r="H187"/>
  <c r="E187"/>
  <c r="H186"/>
  <c r="E186"/>
  <c r="H185"/>
  <c r="E185"/>
  <c r="H184"/>
  <c r="E184"/>
  <c r="K215"/>
  <c r="H215"/>
  <c r="E215"/>
  <c r="H214"/>
  <c r="E214"/>
  <c r="H213"/>
  <c r="E213"/>
  <c r="H212"/>
  <c r="E212"/>
  <c r="K211"/>
  <c r="H211"/>
  <c r="E211"/>
  <c r="H210"/>
  <c r="E210"/>
  <c r="H209"/>
  <c r="E209"/>
  <c r="H208"/>
  <c r="E208"/>
  <c r="K207"/>
  <c r="H207"/>
  <c r="E207"/>
  <c r="H206"/>
  <c r="E206"/>
  <c r="H205"/>
  <c r="E205"/>
  <c r="H204"/>
  <c r="E204"/>
  <c r="K203"/>
  <c r="H203"/>
  <c r="E203"/>
  <c r="H202"/>
  <c r="E202"/>
  <c r="H201"/>
  <c r="E201"/>
  <c r="H200"/>
  <c r="E200"/>
  <c r="K228"/>
  <c r="H228"/>
  <c r="E228"/>
  <c r="K227"/>
  <c r="H227"/>
  <c r="E227"/>
  <c r="K226"/>
  <c r="H226"/>
  <c r="E226"/>
  <c r="K225"/>
  <c r="H225"/>
  <c r="E225"/>
  <c r="K224"/>
  <c r="H224"/>
  <c r="E224"/>
  <c r="K223"/>
  <c r="H223"/>
  <c r="E223"/>
  <c r="K222"/>
  <c r="H222"/>
  <c r="E222"/>
  <c r="K221"/>
  <c r="H221"/>
  <c r="E221"/>
  <c r="K220"/>
  <c r="H220"/>
  <c r="E220"/>
  <c r="K219"/>
  <c r="H219"/>
  <c r="E219"/>
  <c r="H218"/>
  <c r="E218"/>
  <c r="H217"/>
  <c r="E217"/>
  <c r="H216"/>
  <c r="E216"/>
  <c r="K242"/>
  <c r="H242"/>
  <c r="E242"/>
  <c r="K241"/>
  <c r="H241"/>
  <c r="E241"/>
  <c r="K240"/>
  <c r="H240"/>
  <c r="E240"/>
  <c r="K239"/>
  <c r="H239"/>
  <c r="E239"/>
  <c r="K238"/>
  <c r="H238"/>
  <c r="E238"/>
  <c r="K237"/>
  <c r="H237"/>
  <c r="E237"/>
  <c r="K236"/>
  <c r="H236"/>
  <c r="E236"/>
  <c r="K235"/>
  <c r="H235"/>
  <c r="E235"/>
  <c r="K234"/>
  <c r="H234"/>
  <c r="E234"/>
  <c r="K233"/>
  <c r="H233"/>
  <c r="E233"/>
  <c r="K232"/>
  <c r="H232"/>
  <c r="E232"/>
  <c r="K231"/>
  <c r="H231"/>
  <c r="E231"/>
  <c r="K230"/>
  <c r="H230"/>
  <c r="E230"/>
  <c r="K229"/>
  <c r="H229"/>
  <c r="E229"/>
  <c r="K249"/>
  <c r="H249"/>
  <c r="E249"/>
  <c r="K248"/>
  <c r="H248"/>
  <c r="E248"/>
  <c r="K247"/>
  <c r="H247"/>
  <c r="E247"/>
  <c r="K246"/>
  <c r="H246"/>
  <c r="E246"/>
  <c r="K245"/>
  <c r="H245"/>
  <c r="E245"/>
  <c r="K244"/>
  <c r="H244"/>
  <c r="E244"/>
  <c r="K243"/>
  <c r="H243"/>
  <c r="E243"/>
  <c r="K48"/>
  <c r="H48"/>
  <c r="E48"/>
  <c r="K47"/>
  <c r="H47"/>
  <c r="E47"/>
  <c r="K46"/>
  <c r="H46"/>
  <c r="E46"/>
  <c r="H45"/>
  <c r="E45"/>
  <c r="K44"/>
  <c r="H44"/>
  <c r="E44"/>
  <c r="K43"/>
  <c r="H43"/>
  <c r="E43"/>
  <c r="K42"/>
  <c r="H42"/>
  <c r="E42"/>
  <c r="H41"/>
  <c r="E41"/>
  <c r="K40"/>
  <c r="H40"/>
  <c r="E40"/>
  <c r="K39"/>
  <c r="H39"/>
  <c r="E39"/>
  <c r="K38"/>
  <c r="H38"/>
  <c r="E38"/>
  <c r="H37"/>
  <c r="E37"/>
  <c r="K36"/>
  <c r="H36"/>
  <c r="E36"/>
  <c r="K35"/>
  <c r="H35"/>
  <c r="E35"/>
  <c r="K34"/>
  <c r="H34"/>
  <c r="E34"/>
  <c r="H33"/>
  <c r="E33"/>
  <c r="K32"/>
  <c r="H32"/>
  <c r="E32"/>
  <c r="K31"/>
  <c r="H31"/>
  <c r="E31"/>
  <c r="K30"/>
  <c r="H30"/>
  <c r="E30"/>
  <c r="H29"/>
  <c r="E29"/>
  <c r="K28"/>
  <c r="H28"/>
  <c r="E28"/>
  <c r="K27"/>
  <c r="H27"/>
  <c r="E27"/>
  <c r="K26"/>
  <c r="H26"/>
  <c r="E26"/>
  <c r="H25"/>
  <c r="E25"/>
  <c r="K24"/>
  <c r="H24"/>
  <c r="E24"/>
  <c r="K23"/>
  <c r="H23"/>
  <c r="E23"/>
  <c r="K22"/>
  <c r="H22"/>
  <c r="E22"/>
  <c r="H21"/>
  <c r="E21"/>
  <c r="K20"/>
  <c r="H20"/>
  <c r="E20"/>
  <c r="K19"/>
  <c r="H19"/>
  <c r="E19"/>
  <c r="K18"/>
  <c r="H18"/>
  <c r="E18"/>
  <c r="H17"/>
  <c r="E17"/>
  <c r="K16"/>
  <c r="H16"/>
  <c r="E16"/>
  <c r="K15"/>
  <c r="H15"/>
  <c r="E15"/>
  <c r="K14"/>
  <c r="H14"/>
  <c r="E14"/>
  <c r="H13"/>
  <c r="E13"/>
  <c r="K12"/>
  <c r="H12"/>
  <c r="E12"/>
  <c r="K11"/>
  <c r="H11"/>
  <c r="E11"/>
  <c r="H67"/>
  <c r="E67"/>
  <c r="K66"/>
  <c r="H66"/>
  <c r="E66"/>
  <c r="H65"/>
  <c r="E65"/>
  <c r="K64"/>
  <c r="H64"/>
  <c r="E64"/>
  <c r="H63"/>
  <c r="E63"/>
  <c r="K62"/>
  <c r="H62"/>
  <c r="E62"/>
  <c r="H61"/>
  <c r="E61"/>
  <c r="K60"/>
  <c r="H60"/>
  <c r="E60"/>
  <c r="H59"/>
  <c r="E59"/>
  <c r="K58"/>
  <c r="H58"/>
  <c r="E58"/>
  <c r="H57"/>
  <c r="E57"/>
  <c r="K56"/>
  <c r="H56"/>
  <c r="E56"/>
  <c r="H55"/>
  <c r="E55"/>
  <c r="K54"/>
  <c r="H54"/>
  <c r="E54"/>
  <c r="H53"/>
  <c r="E53"/>
  <c r="K52"/>
  <c r="H52"/>
  <c r="E52"/>
  <c r="H51"/>
  <c r="E51"/>
  <c r="K50"/>
  <c r="H50"/>
  <c r="E50"/>
  <c r="H49"/>
  <c r="E49"/>
  <c r="K70"/>
  <c r="H70"/>
  <c r="E70"/>
  <c r="H69"/>
  <c r="E69"/>
  <c r="K68"/>
  <c r="H68"/>
  <c r="E68"/>
  <c r="C9"/>
  <c r="C285" s="1"/>
  <c r="K274"/>
  <c r="K256"/>
  <c r="K255"/>
  <c r="K254"/>
  <c r="K250"/>
  <c r="K73"/>
  <c r="H274"/>
  <c r="H256"/>
  <c r="H255"/>
  <c r="H254"/>
  <c r="H250"/>
  <c r="H73"/>
  <c r="H72"/>
  <c r="E72"/>
  <c r="E274"/>
  <c r="E256"/>
  <c r="E255"/>
  <c r="E254"/>
  <c r="E250"/>
  <c r="E73"/>
  <c r="K10"/>
  <c r="H10"/>
  <c r="E10"/>
  <c r="I9"/>
  <c r="G9"/>
  <c r="F9"/>
  <c r="F285" s="1"/>
  <c r="D9"/>
  <c r="D285" s="1"/>
  <c r="J343" i="220"/>
  <c r="I343"/>
  <c r="H343"/>
  <c r="E343"/>
  <c r="J342"/>
  <c r="I342"/>
  <c r="H342"/>
  <c r="E342"/>
  <c r="J341"/>
  <c r="I341"/>
  <c r="H341"/>
  <c r="E341"/>
  <c r="J340"/>
  <c r="I340"/>
  <c r="H340"/>
  <c r="E340"/>
  <c r="J314"/>
  <c r="I314"/>
  <c r="H314"/>
  <c r="E314"/>
  <c r="J313"/>
  <c r="I313"/>
  <c r="H313"/>
  <c r="E313"/>
  <c r="J312"/>
  <c r="I312"/>
  <c r="H312"/>
  <c r="E312"/>
  <c r="G349"/>
  <c r="G357" s="1"/>
  <c r="F349"/>
  <c r="F357" s="1"/>
  <c r="D349"/>
  <c r="D357" s="1"/>
  <c r="C349"/>
  <c r="C357" s="1"/>
  <c r="J348"/>
  <c r="I348"/>
  <c r="H348"/>
  <c r="E348"/>
  <c r="J347"/>
  <c r="I347"/>
  <c r="H347"/>
  <c r="E347"/>
  <c r="J346"/>
  <c r="I346"/>
  <c r="H346"/>
  <c r="E346"/>
  <c r="J345"/>
  <c r="I345"/>
  <c r="H345"/>
  <c r="E345"/>
  <c r="J344"/>
  <c r="I344"/>
  <c r="H344"/>
  <c r="E344"/>
  <c r="J339"/>
  <c r="I339"/>
  <c r="I349" s="1"/>
  <c r="I357" s="1"/>
  <c r="H339"/>
  <c r="E339"/>
  <c r="G320"/>
  <c r="G328" s="1"/>
  <c r="F320"/>
  <c r="F328" s="1"/>
  <c r="D320"/>
  <c r="D328" s="1"/>
  <c r="C320"/>
  <c r="C328" s="1"/>
  <c r="J319"/>
  <c r="I319"/>
  <c r="H319"/>
  <c r="E319"/>
  <c r="J318"/>
  <c r="I318"/>
  <c r="H318"/>
  <c r="E318"/>
  <c r="J317"/>
  <c r="I317"/>
  <c r="H317"/>
  <c r="E317"/>
  <c r="J316"/>
  <c r="I316"/>
  <c r="H316"/>
  <c r="E316"/>
  <c r="J315"/>
  <c r="I315"/>
  <c r="H315"/>
  <c r="E315"/>
  <c r="J311"/>
  <c r="I311"/>
  <c r="H311"/>
  <c r="E311"/>
  <c r="G292"/>
  <c r="G300" s="1"/>
  <c r="F292"/>
  <c r="F300" s="1"/>
  <c r="D300"/>
  <c r="C292"/>
  <c r="C300" s="1"/>
  <c r="J291"/>
  <c r="I291"/>
  <c r="H291"/>
  <c r="E291"/>
  <c r="J290"/>
  <c r="I290"/>
  <c r="H290"/>
  <c r="E290"/>
  <c r="J289"/>
  <c r="I289"/>
  <c r="H289"/>
  <c r="E289"/>
  <c r="J288"/>
  <c r="I288"/>
  <c r="H288"/>
  <c r="E288"/>
  <c r="J287"/>
  <c r="I287"/>
  <c r="H287"/>
  <c r="E287"/>
  <c r="J286"/>
  <c r="I286"/>
  <c r="I292" s="1"/>
  <c r="I300" s="1"/>
  <c r="H286"/>
  <c r="E286"/>
  <c r="G267"/>
  <c r="G275" s="1"/>
  <c r="F267"/>
  <c r="F275" s="1"/>
  <c r="D267"/>
  <c r="D275" s="1"/>
  <c r="C267"/>
  <c r="C275" s="1"/>
  <c r="J266"/>
  <c r="I266"/>
  <c r="H266"/>
  <c r="E266"/>
  <c r="J265"/>
  <c r="I265"/>
  <c r="H265"/>
  <c r="E265"/>
  <c r="J264"/>
  <c r="I264"/>
  <c r="H264"/>
  <c r="E264"/>
  <c r="J263"/>
  <c r="I263"/>
  <c r="H263"/>
  <c r="E263"/>
  <c r="J262"/>
  <c r="I262"/>
  <c r="H262"/>
  <c r="E262"/>
  <c r="J261"/>
  <c r="J267" s="1"/>
  <c r="I261"/>
  <c r="H261"/>
  <c r="E261"/>
  <c r="G242"/>
  <c r="G250" s="1"/>
  <c r="F242"/>
  <c r="F250" s="1"/>
  <c r="D242"/>
  <c r="D250" s="1"/>
  <c r="C242"/>
  <c r="C250" s="1"/>
  <c r="J241"/>
  <c r="I241"/>
  <c r="H241"/>
  <c r="E241"/>
  <c r="J240"/>
  <c r="I240"/>
  <c r="H240"/>
  <c r="E240"/>
  <c r="J239"/>
  <c r="I239"/>
  <c r="H239"/>
  <c r="E239"/>
  <c r="J238"/>
  <c r="I238"/>
  <c r="H238"/>
  <c r="E238"/>
  <c r="J237"/>
  <c r="I237"/>
  <c r="H237"/>
  <c r="E237"/>
  <c r="J236"/>
  <c r="J242" s="1"/>
  <c r="I236"/>
  <c r="I242" s="1"/>
  <c r="I250" s="1"/>
  <c r="H236"/>
  <c r="E236"/>
  <c r="G217"/>
  <c r="G225" s="1"/>
  <c r="F217"/>
  <c r="F225" s="1"/>
  <c r="D217"/>
  <c r="D225" s="1"/>
  <c r="C217"/>
  <c r="C225" s="1"/>
  <c r="J216"/>
  <c r="I216"/>
  <c r="H216"/>
  <c r="E216"/>
  <c r="J215"/>
  <c r="I215"/>
  <c r="H215"/>
  <c r="E215"/>
  <c r="J214"/>
  <c r="I214"/>
  <c r="H214"/>
  <c r="E214"/>
  <c r="J213"/>
  <c r="I213"/>
  <c r="H213"/>
  <c r="E213"/>
  <c r="J212"/>
  <c r="I212"/>
  <c r="H212"/>
  <c r="E212"/>
  <c r="J211"/>
  <c r="J217" s="1"/>
  <c r="I211"/>
  <c r="I217" s="1"/>
  <c r="I225" s="1"/>
  <c r="H211"/>
  <c r="E211"/>
  <c r="G192"/>
  <c r="G200" s="1"/>
  <c r="F192"/>
  <c r="F200" s="1"/>
  <c r="D192"/>
  <c r="D200" s="1"/>
  <c r="C192"/>
  <c r="C200" s="1"/>
  <c r="J191"/>
  <c r="I191"/>
  <c r="H191"/>
  <c r="E191"/>
  <c r="J190"/>
  <c r="I190"/>
  <c r="H190"/>
  <c r="E190"/>
  <c r="J189"/>
  <c r="I189"/>
  <c r="H189"/>
  <c r="E189"/>
  <c r="J188"/>
  <c r="I188"/>
  <c r="H188"/>
  <c r="E188"/>
  <c r="J187"/>
  <c r="I187"/>
  <c r="H187"/>
  <c r="E187"/>
  <c r="J186"/>
  <c r="J192" s="1"/>
  <c r="I186"/>
  <c r="I192" s="1"/>
  <c r="I200" s="1"/>
  <c r="H186"/>
  <c r="E186"/>
  <c r="J137"/>
  <c r="I137"/>
  <c r="H137"/>
  <c r="E137"/>
  <c r="J136"/>
  <c r="I136"/>
  <c r="H136"/>
  <c r="E136"/>
  <c r="G167"/>
  <c r="G175" s="1"/>
  <c r="F167"/>
  <c r="F175" s="1"/>
  <c r="D167"/>
  <c r="D175" s="1"/>
  <c r="C167"/>
  <c r="C175" s="1"/>
  <c r="J166"/>
  <c r="I166"/>
  <c r="H166"/>
  <c r="E166"/>
  <c r="J165"/>
  <c r="I165"/>
  <c r="H165"/>
  <c r="E165"/>
  <c r="J164"/>
  <c r="I164"/>
  <c r="H164"/>
  <c r="E164"/>
  <c r="J163"/>
  <c r="I163"/>
  <c r="H163"/>
  <c r="E163"/>
  <c r="J162"/>
  <c r="I162"/>
  <c r="H162"/>
  <c r="E162"/>
  <c r="J161"/>
  <c r="J167" s="1"/>
  <c r="I161"/>
  <c r="I167" s="1"/>
  <c r="I175" s="1"/>
  <c r="H161"/>
  <c r="E161"/>
  <c r="G142"/>
  <c r="G150" s="1"/>
  <c r="F142"/>
  <c r="F150" s="1"/>
  <c r="D142"/>
  <c r="D150" s="1"/>
  <c r="C142"/>
  <c r="C150" s="1"/>
  <c r="J141"/>
  <c r="I141"/>
  <c r="H141"/>
  <c r="E141"/>
  <c r="J140"/>
  <c r="I140"/>
  <c r="H140"/>
  <c r="E140"/>
  <c r="J139"/>
  <c r="I139"/>
  <c r="H139"/>
  <c r="E139"/>
  <c r="J138"/>
  <c r="I138"/>
  <c r="H138"/>
  <c r="E138"/>
  <c r="J135"/>
  <c r="I135"/>
  <c r="H135"/>
  <c r="E135"/>
  <c r="J134"/>
  <c r="J142" s="1"/>
  <c r="I134"/>
  <c r="I142" s="1"/>
  <c r="I150" s="1"/>
  <c r="H134"/>
  <c r="E134"/>
  <c r="G115"/>
  <c r="G123" s="1"/>
  <c r="F115"/>
  <c r="F123" s="1"/>
  <c r="D115"/>
  <c r="D123" s="1"/>
  <c r="C115"/>
  <c r="C123" s="1"/>
  <c r="J114"/>
  <c r="I114"/>
  <c r="H114"/>
  <c r="E114"/>
  <c r="J113"/>
  <c r="I113"/>
  <c r="H113"/>
  <c r="E113"/>
  <c r="J112"/>
  <c r="I112"/>
  <c r="H112"/>
  <c r="E112"/>
  <c r="J111"/>
  <c r="I111"/>
  <c r="H111"/>
  <c r="E111"/>
  <c r="J110"/>
  <c r="I110"/>
  <c r="H110"/>
  <c r="E110"/>
  <c r="J109"/>
  <c r="J115" s="1"/>
  <c r="I109"/>
  <c r="H109"/>
  <c r="E109"/>
  <c r="G90"/>
  <c r="G98" s="1"/>
  <c r="F90"/>
  <c r="F98" s="1"/>
  <c r="D98"/>
  <c r="C90"/>
  <c r="C98" s="1"/>
  <c r="J89"/>
  <c r="I89"/>
  <c r="H89"/>
  <c r="E89"/>
  <c r="J88"/>
  <c r="I88"/>
  <c r="H88"/>
  <c r="E88"/>
  <c r="J87"/>
  <c r="I87"/>
  <c r="H87"/>
  <c r="E87"/>
  <c r="J86"/>
  <c r="I86"/>
  <c r="H86"/>
  <c r="E86"/>
  <c r="J85"/>
  <c r="I85"/>
  <c r="H85"/>
  <c r="E85"/>
  <c r="J84"/>
  <c r="I84"/>
  <c r="I90" s="1"/>
  <c r="I98" s="1"/>
  <c r="H84"/>
  <c r="E84"/>
  <c r="G65"/>
  <c r="G73" s="1"/>
  <c r="F65"/>
  <c r="F73" s="1"/>
  <c r="D65"/>
  <c r="D73" s="1"/>
  <c r="C65"/>
  <c r="C73" s="1"/>
  <c r="J64"/>
  <c r="I64"/>
  <c r="H64"/>
  <c r="E64"/>
  <c r="J63"/>
  <c r="I63"/>
  <c r="H63"/>
  <c r="E63"/>
  <c r="J62"/>
  <c r="I62"/>
  <c r="H62"/>
  <c r="E62"/>
  <c r="J61"/>
  <c r="I61"/>
  <c r="H61"/>
  <c r="E61"/>
  <c r="J60"/>
  <c r="I60"/>
  <c r="H60"/>
  <c r="E60"/>
  <c r="J59"/>
  <c r="J65" s="1"/>
  <c r="I59"/>
  <c r="I65" s="1"/>
  <c r="I73" s="1"/>
  <c r="H59"/>
  <c r="E59"/>
  <c r="C40"/>
  <c r="G40"/>
  <c r="G48" s="1"/>
  <c r="F40"/>
  <c r="F48" s="1"/>
  <c r="D40"/>
  <c r="D48" s="1"/>
  <c r="C48"/>
  <c r="J39"/>
  <c r="I39"/>
  <c r="H39"/>
  <c r="E39"/>
  <c r="J38"/>
  <c r="I38"/>
  <c r="H38"/>
  <c r="E38"/>
  <c r="J37"/>
  <c r="I37"/>
  <c r="H37"/>
  <c r="E37"/>
  <c r="J36"/>
  <c r="I36"/>
  <c r="H36"/>
  <c r="E36"/>
  <c r="J35"/>
  <c r="I35"/>
  <c r="H35"/>
  <c r="E35"/>
  <c r="J34"/>
  <c r="J40" s="1"/>
  <c r="I34"/>
  <c r="I40" s="1"/>
  <c r="I48" s="1"/>
  <c r="H34"/>
  <c r="E34"/>
  <c r="J14"/>
  <c r="K14" s="1"/>
  <c r="I14"/>
  <c r="J13"/>
  <c r="K13" s="1"/>
  <c r="I13"/>
  <c r="J12"/>
  <c r="I12"/>
  <c r="J11"/>
  <c r="I11"/>
  <c r="J10"/>
  <c r="K10" s="1"/>
  <c r="I10"/>
  <c r="J9"/>
  <c r="J15" s="1"/>
  <c r="I9"/>
  <c r="I15"/>
  <c r="I23" s="1"/>
  <c r="G15"/>
  <c r="G23" s="1"/>
  <c r="F15"/>
  <c r="F23" s="1"/>
  <c r="D15"/>
  <c r="D23" s="1"/>
  <c r="C15"/>
  <c r="C23" s="1"/>
  <c r="K12"/>
  <c r="K11"/>
  <c r="H15"/>
  <c r="H14"/>
  <c r="H13"/>
  <c r="H12"/>
  <c r="H11"/>
  <c r="H10"/>
  <c r="H9"/>
  <c r="E14"/>
  <c r="E13"/>
  <c r="E12"/>
  <c r="E11"/>
  <c r="E10"/>
  <c r="E9"/>
  <c r="E11" i="183"/>
  <c r="H11"/>
  <c r="I16" i="208"/>
  <c r="I15"/>
  <c r="I14"/>
  <c r="I13"/>
  <c r="I12"/>
  <c r="I11"/>
  <c r="I10"/>
  <c r="I9"/>
  <c r="F16"/>
  <c r="F15"/>
  <c r="F14"/>
  <c r="F13"/>
  <c r="F12"/>
  <c r="F11"/>
  <c r="F10"/>
  <c r="F9"/>
  <c r="I8"/>
  <c r="F8"/>
  <c r="H18"/>
  <c r="G18"/>
  <c r="I18" s="1"/>
  <c r="E18"/>
  <c r="D18"/>
  <c r="I8" i="197"/>
  <c r="F8"/>
  <c r="N39" i="209"/>
  <c r="P39" s="1"/>
  <c r="N38"/>
  <c r="P38" s="1"/>
  <c r="N37"/>
  <c r="P37" s="1"/>
  <c r="N36"/>
  <c r="P36" s="1"/>
  <c r="N35"/>
  <c r="P35" s="1"/>
  <c r="N34"/>
  <c r="P34" s="1"/>
  <c r="N33"/>
  <c r="P33" s="1"/>
  <c r="N32"/>
  <c r="P32" s="1"/>
  <c r="N31"/>
  <c r="P31" s="1"/>
  <c r="N30"/>
  <c r="P30" s="1"/>
  <c r="N29"/>
  <c r="P29" s="1"/>
  <c r="N28"/>
  <c r="P28" s="1"/>
  <c r="N27"/>
  <c r="P27" s="1"/>
  <c r="N26"/>
  <c r="P26" s="1"/>
  <c r="N25"/>
  <c r="P25" s="1"/>
  <c r="N24"/>
  <c r="P24" s="1"/>
  <c r="N23"/>
  <c r="P23" s="1"/>
  <c r="N22"/>
  <c r="P22" s="1"/>
  <c r="N21"/>
  <c r="P21" s="1"/>
  <c r="N20"/>
  <c r="P20" s="1"/>
  <c r="N19"/>
  <c r="P19" s="1"/>
  <c r="N18"/>
  <c r="P18" s="1"/>
  <c r="N17"/>
  <c r="P17" s="1"/>
  <c r="N16"/>
  <c r="P16" s="1"/>
  <c r="N15"/>
  <c r="P15" s="1"/>
  <c r="N14"/>
  <c r="P14" s="1"/>
  <c r="N13"/>
  <c r="P13" s="1"/>
  <c r="N12"/>
  <c r="P12" s="1"/>
  <c r="N11"/>
  <c r="P11" s="1"/>
  <c r="N10"/>
  <c r="P10" s="1"/>
  <c r="N9"/>
  <c r="P9" s="1"/>
  <c r="N8"/>
  <c r="J8"/>
  <c r="G8"/>
  <c r="I43"/>
  <c r="H43"/>
  <c r="N43" s="1"/>
  <c r="F43"/>
  <c r="E43"/>
  <c r="I42"/>
  <c r="H42"/>
  <c r="F42"/>
  <c r="E42"/>
  <c r="I41"/>
  <c r="H41"/>
  <c r="F41"/>
  <c r="E41"/>
  <c r="I40"/>
  <c r="H40"/>
  <c r="F40"/>
  <c r="E40"/>
  <c r="D43"/>
  <c r="D42"/>
  <c r="D41"/>
  <c r="D40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P8"/>
  <c r="L8"/>
  <c r="K8"/>
  <c r="J9" i="216" l="1"/>
  <c r="K13"/>
  <c r="K17"/>
  <c r="K21"/>
  <c r="K25"/>
  <c r="K29"/>
  <c r="K33"/>
  <c r="K37"/>
  <c r="K41"/>
  <c r="K45"/>
  <c r="K49"/>
  <c r="K51"/>
  <c r="K53"/>
  <c r="K55"/>
  <c r="K57"/>
  <c r="K59"/>
  <c r="K61"/>
  <c r="K63"/>
  <c r="K65"/>
  <c r="K67"/>
  <c r="K69"/>
  <c r="K72"/>
  <c r="K75"/>
  <c r="K78"/>
  <c r="K79"/>
  <c r="K81"/>
  <c r="K85"/>
  <c r="K91"/>
  <c r="K94"/>
  <c r="K95"/>
  <c r="K97"/>
  <c r="K101"/>
  <c r="K107"/>
  <c r="K110"/>
  <c r="K111"/>
  <c r="K113"/>
  <c r="K117"/>
  <c r="K123"/>
  <c r="K126"/>
  <c r="K127"/>
  <c r="K129"/>
  <c r="K133"/>
  <c r="K139"/>
  <c r="K142"/>
  <c r="K143"/>
  <c r="K145"/>
  <c r="K149"/>
  <c r="K155"/>
  <c r="K158"/>
  <c r="K159"/>
  <c r="K161"/>
  <c r="K165"/>
  <c r="K169"/>
  <c r="K172"/>
  <c r="K175"/>
  <c r="K185"/>
  <c r="K191"/>
  <c r="K201"/>
  <c r="K205"/>
  <c r="K209"/>
  <c r="K213"/>
  <c r="K217"/>
  <c r="C343"/>
  <c r="J539"/>
  <c r="K1418"/>
  <c r="K1420"/>
  <c r="K1424"/>
  <c r="K1428"/>
  <c r="K1432"/>
  <c r="K1436"/>
  <c r="K1440"/>
  <c r="K1444"/>
  <c r="K1448"/>
  <c r="K1452"/>
  <c r="K1456"/>
  <c r="K1459"/>
  <c r="J23" i="220"/>
  <c r="K15"/>
  <c r="F18" i="208"/>
  <c r="F343" i="216"/>
  <c r="I444"/>
  <c r="I460"/>
  <c r="I539" s="1"/>
  <c r="C539"/>
  <c r="I676"/>
  <c r="J731"/>
  <c r="N40" i="209"/>
  <c r="K9" i="220"/>
  <c r="I285" i="216"/>
  <c r="K76"/>
  <c r="K80"/>
  <c r="K84"/>
  <c r="K88"/>
  <c r="K92"/>
  <c r="K96"/>
  <c r="K100"/>
  <c r="K104"/>
  <c r="K108"/>
  <c r="K112"/>
  <c r="K116"/>
  <c r="K120"/>
  <c r="K124"/>
  <c r="K128"/>
  <c r="K132"/>
  <c r="K136"/>
  <c r="K140"/>
  <c r="K144"/>
  <c r="K148"/>
  <c r="K152"/>
  <c r="K156"/>
  <c r="K160"/>
  <c r="K164"/>
  <c r="K170"/>
  <c r="K174"/>
  <c r="K178"/>
  <c r="K182"/>
  <c r="K186"/>
  <c r="K190"/>
  <c r="K194"/>
  <c r="K198"/>
  <c r="J90" i="220"/>
  <c r="J292"/>
  <c r="J349"/>
  <c r="N41" i="209"/>
  <c r="N42"/>
  <c r="E15" i="220"/>
  <c r="I115"/>
  <c r="I123" s="1"/>
  <c r="I267"/>
  <c r="I275" s="1"/>
  <c r="I320"/>
  <c r="I328" s="1"/>
  <c r="J320"/>
  <c r="D343" i="216"/>
  <c r="J343"/>
  <c r="I301"/>
  <c r="G444"/>
  <c r="J1156"/>
  <c r="J1752"/>
  <c r="E15" i="218"/>
  <c r="I15"/>
  <c r="K15" s="1"/>
  <c r="G10"/>
  <c r="G378" s="1"/>
  <c r="J376"/>
  <c r="D100" i="161"/>
  <c r="K100" s="1"/>
  <c r="C8" i="212"/>
  <c r="E8" s="1"/>
  <c r="C235" i="217"/>
  <c r="D23" i="161"/>
  <c r="I343" i="216"/>
  <c r="I731"/>
  <c r="J780"/>
  <c r="I1156"/>
  <c r="I1415"/>
  <c r="I1752" s="1"/>
  <c r="J107" i="217"/>
  <c r="J235" s="1"/>
  <c r="D235"/>
  <c r="E151"/>
  <c r="I69" i="218"/>
  <c r="K69" s="1"/>
  <c r="E30"/>
  <c r="E69"/>
  <c r="M8" i="209"/>
  <c r="M9"/>
  <c r="M10"/>
  <c r="M11"/>
  <c r="M12"/>
  <c r="M13"/>
  <c r="M14"/>
  <c r="M15"/>
  <c r="M16"/>
  <c r="M17"/>
  <c r="M18"/>
  <c r="M19"/>
  <c r="M20"/>
  <c r="M21"/>
  <c r="M22"/>
  <c r="M23"/>
  <c r="G40"/>
  <c r="O40"/>
  <c r="P40" s="1"/>
  <c r="G41"/>
  <c r="O41"/>
  <c r="G42"/>
  <c r="O42"/>
  <c r="G43"/>
  <c r="O43"/>
  <c r="K36" i="220"/>
  <c r="K37"/>
  <c r="K38"/>
  <c r="K39"/>
  <c r="K61"/>
  <c r="K62"/>
  <c r="K63"/>
  <c r="K64"/>
  <c r="K89"/>
  <c r="K110"/>
  <c r="K111"/>
  <c r="K112"/>
  <c r="K113"/>
  <c r="K114"/>
  <c r="K164"/>
  <c r="K165"/>
  <c r="K166"/>
  <c r="K189"/>
  <c r="K190"/>
  <c r="K191"/>
  <c r="K216"/>
  <c r="K239"/>
  <c r="K240"/>
  <c r="K241"/>
  <c r="K264"/>
  <c r="K265"/>
  <c r="K266"/>
  <c r="K291"/>
  <c r="K318"/>
  <c r="K319"/>
  <c r="K346"/>
  <c r="K347"/>
  <c r="K348"/>
  <c r="S11" i="213"/>
  <c r="S12"/>
  <c r="S13"/>
  <c r="V11"/>
  <c r="V12"/>
  <c r="V13"/>
  <c r="K9" i="217"/>
  <c r="I234"/>
  <c r="P42" i="209"/>
  <c r="J42"/>
  <c r="H64" i="161"/>
  <c r="K23"/>
  <c r="H10" i="217"/>
  <c r="F235"/>
  <c r="D10" i="218"/>
  <c r="D378" s="1"/>
  <c r="K456" i="216"/>
  <c r="P41" i="209"/>
  <c r="J41"/>
  <c r="J40"/>
  <c r="P43"/>
  <c r="J43"/>
  <c r="K234" i="217"/>
  <c r="H235"/>
  <c r="E235"/>
  <c r="H100" i="161"/>
  <c r="D64"/>
  <c r="K10"/>
  <c r="H112"/>
  <c r="D112"/>
  <c r="K64"/>
  <c r="K377" i="218"/>
  <c r="K376"/>
  <c r="K374"/>
  <c r="K355"/>
  <c r="K356"/>
  <c r="K357"/>
  <c r="K370"/>
  <c r="K371"/>
  <c r="K372"/>
  <c r="K373"/>
  <c r="K362"/>
  <c r="K363"/>
  <c r="K364"/>
  <c r="K365"/>
  <c r="K366"/>
  <c r="K367"/>
  <c r="K368"/>
  <c r="K369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8"/>
  <c r="K359"/>
  <c r="K360"/>
  <c r="K361"/>
  <c r="K334"/>
  <c r="K335"/>
  <c r="K336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19"/>
  <c r="K220"/>
  <c r="K221"/>
  <c r="K222"/>
  <c r="K295"/>
  <c r="K312"/>
  <c r="K11"/>
  <c r="K12"/>
  <c r="K13"/>
  <c r="K14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8"/>
  <c r="K99"/>
  <c r="K100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66"/>
  <c r="K95"/>
  <c r="K96"/>
  <c r="K97"/>
  <c r="K217"/>
  <c r="K216"/>
  <c r="K214"/>
  <c r="K205"/>
  <c r="K206"/>
  <c r="K207"/>
  <c r="K208"/>
  <c r="K209"/>
  <c r="K210"/>
  <c r="K211"/>
  <c r="K212"/>
  <c r="K21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97"/>
  <c r="K198"/>
  <c r="K199"/>
  <c r="K200"/>
  <c r="K201"/>
  <c r="K202"/>
  <c r="K203"/>
  <c r="K204"/>
  <c r="K127"/>
  <c r="K128"/>
  <c r="K129"/>
  <c r="K130"/>
  <c r="F10"/>
  <c r="J10"/>
  <c r="E10"/>
  <c r="K30"/>
  <c r="K101"/>
  <c r="K12" i="217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140"/>
  <c r="K141"/>
  <c r="K150"/>
  <c r="K152"/>
  <c r="K153"/>
  <c r="K154"/>
  <c r="K155"/>
  <c r="K156"/>
  <c r="K157"/>
  <c r="K158"/>
  <c r="K159"/>
  <c r="K160"/>
  <c r="K161"/>
  <c r="K162"/>
  <c r="K163"/>
  <c r="K164"/>
  <c r="K151"/>
  <c r="K107"/>
  <c r="K108"/>
  <c r="K109"/>
  <c r="K110"/>
  <c r="K111"/>
  <c r="K142"/>
  <c r="K143"/>
  <c r="K132"/>
  <c r="K133"/>
  <c r="K134"/>
  <c r="K135"/>
  <c r="K136"/>
  <c r="K137"/>
  <c r="K138"/>
  <c r="K139"/>
  <c r="K122"/>
  <c r="K123"/>
  <c r="K124"/>
  <c r="K125"/>
  <c r="K126"/>
  <c r="K127"/>
  <c r="K128"/>
  <c r="K129"/>
  <c r="K130"/>
  <c r="K131"/>
  <c r="K112"/>
  <c r="K113"/>
  <c r="K114"/>
  <c r="K115"/>
  <c r="K116"/>
  <c r="K117"/>
  <c r="K118"/>
  <c r="K119"/>
  <c r="K120"/>
  <c r="K121"/>
  <c r="K106"/>
  <c r="K97"/>
  <c r="K11"/>
  <c r="I10"/>
  <c r="I235" s="1"/>
  <c r="K2278" i="216"/>
  <c r="K2187"/>
  <c r="K2188"/>
  <c r="K2189"/>
  <c r="K2190"/>
  <c r="K2191"/>
  <c r="K2192"/>
  <c r="K2193"/>
  <c r="K2194"/>
  <c r="K2195"/>
  <c r="K2196"/>
  <c r="K2197"/>
  <c r="K2198"/>
  <c r="K2199"/>
  <c r="K2200"/>
  <c r="K2201"/>
  <c r="K2202"/>
  <c r="K2203"/>
  <c r="K2204"/>
  <c r="K2205"/>
  <c r="K2206"/>
  <c r="K2207"/>
  <c r="K2208"/>
  <c r="K2209"/>
  <c r="K2210"/>
  <c r="K2186"/>
  <c r="K1942"/>
  <c r="K1943"/>
  <c r="K1944"/>
  <c r="K1945"/>
  <c r="K1946"/>
  <c r="K1947"/>
  <c r="K1948"/>
  <c r="K1949"/>
  <c r="K1950"/>
  <c r="K1951"/>
  <c r="K1952"/>
  <c r="K1953"/>
  <c r="K1954"/>
  <c r="K1955"/>
  <c r="K1956"/>
  <c r="K1957"/>
  <c r="K1958"/>
  <c r="K1959"/>
  <c r="K1960"/>
  <c r="K1961"/>
  <c r="K1962"/>
  <c r="K1963"/>
  <c r="K1964"/>
  <c r="K1965"/>
  <c r="K1966"/>
  <c r="K1967"/>
  <c r="K1968"/>
  <c r="K1969"/>
  <c r="K1970"/>
  <c r="K1971"/>
  <c r="K1972"/>
  <c r="K1973"/>
  <c r="K1974"/>
  <c r="K1975"/>
  <c r="K1976"/>
  <c r="K1977"/>
  <c r="K1978"/>
  <c r="K1979"/>
  <c r="K1980"/>
  <c r="K1981"/>
  <c r="K1982"/>
  <c r="K1983"/>
  <c r="K1984"/>
  <c r="K1985"/>
  <c r="K1986"/>
  <c r="K1987"/>
  <c r="K1988"/>
  <c r="K1989"/>
  <c r="K1990"/>
  <c r="K1991"/>
  <c r="K1992"/>
  <c r="K1993"/>
  <c r="K1994"/>
  <c r="K1995"/>
  <c r="K1996"/>
  <c r="K1997"/>
  <c r="K1998"/>
  <c r="K1999"/>
  <c r="K2000"/>
  <c r="K2001"/>
  <c r="K2002"/>
  <c r="K2003"/>
  <c r="K2004"/>
  <c r="K2005"/>
  <c r="K2006"/>
  <c r="K2007"/>
  <c r="K2008"/>
  <c r="K2009"/>
  <c r="K2010"/>
  <c r="K2011"/>
  <c r="K2012"/>
  <c r="K2013"/>
  <c r="K2014"/>
  <c r="K2015"/>
  <c r="K2016"/>
  <c r="K2017"/>
  <c r="K2018"/>
  <c r="K2019"/>
  <c r="K2020"/>
  <c r="K2021"/>
  <c r="K2022"/>
  <c r="K2023"/>
  <c r="K2024"/>
  <c r="K2025"/>
  <c r="K2026"/>
  <c r="K2027"/>
  <c r="K2028"/>
  <c r="K2029"/>
  <c r="K2030"/>
  <c r="K2031"/>
  <c r="K2032"/>
  <c r="K2033"/>
  <c r="K2034"/>
  <c r="K2035"/>
  <c r="K2036"/>
  <c r="K2037"/>
  <c r="K2038"/>
  <c r="K2039"/>
  <c r="K2040"/>
  <c r="K2041"/>
  <c r="K2042"/>
  <c r="K2043"/>
  <c r="K2044"/>
  <c r="K2045"/>
  <c r="K2046"/>
  <c r="K2047"/>
  <c r="K2048"/>
  <c r="K2049"/>
  <c r="K2050"/>
  <c r="K2051"/>
  <c r="K2052"/>
  <c r="K2053"/>
  <c r="K2054"/>
  <c r="K2055"/>
  <c r="K2056"/>
  <c r="K2057"/>
  <c r="K2058"/>
  <c r="K2059"/>
  <c r="K2060"/>
  <c r="K2061"/>
  <c r="K2062"/>
  <c r="K2063"/>
  <c r="K2064"/>
  <c r="K2065"/>
  <c r="K2066"/>
  <c r="K2067"/>
  <c r="K2068"/>
  <c r="K2069"/>
  <c r="K2070"/>
  <c r="K2071"/>
  <c r="K2072"/>
  <c r="K2073"/>
  <c r="K2074"/>
  <c r="K2075"/>
  <c r="K2076"/>
  <c r="K2077"/>
  <c r="K2078"/>
  <c r="K2079"/>
  <c r="K2080"/>
  <c r="K2081"/>
  <c r="K2082"/>
  <c r="K2083"/>
  <c r="K2084"/>
  <c r="K2085"/>
  <c r="K2086"/>
  <c r="K2087"/>
  <c r="K2088"/>
  <c r="K2089"/>
  <c r="K2090"/>
  <c r="K2091"/>
  <c r="K2092"/>
  <c r="K2093"/>
  <c r="K2094"/>
  <c r="K2095"/>
  <c r="K2096"/>
  <c r="K2097"/>
  <c r="K2098"/>
  <c r="K2099"/>
  <c r="K2100"/>
  <c r="K2101"/>
  <c r="K2102"/>
  <c r="K2103"/>
  <c r="K2104"/>
  <c r="K2105"/>
  <c r="K2106"/>
  <c r="K2107"/>
  <c r="K2108"/>
  <c r="K2109"/>
  <c r="K2110"/>
  <c r="K2111"/>
  <c r="K2112"/>
  <c r="K2113"/>
  <c r="K2114"/>
  <c r="K2115"/>
  <c r="K2116"/>
  <c r="K2117"/>
  <c r="K2118"/>
  <c r="K2119"/>
  <c r="K2120"/>
  <c r="K2121"/>
  <c r="K2122"/>
  <c r="K2123"/>
  <c r="K2124"/>
  <c r="K2125"/>
  <c r="K2126"/>
  <c r="K2127"/>
  <c r="K2128"/>
  <c r="K2129"/>
  <c r="K2130"/>
  <c r="K2131"/>
  <c r="K2132"/>
  <c r="K2133"/>
  <c r="K2134"/>
  <c r="K2135"/>
  <c r="K2136"/>
  <c r="K2137"/>
  <c r="K2138"/>
  <c r="K2139"/>
  <c r="K2140"/>
  <c r="K2141"/>
  <c r="K2142"/>
  <c r="K2143"/>
  <c r="K2144"/>
  <c r="K2145"/>
  <c r="K2146"/>
  <c r="K2147"/>
  <c r="K2148"/>
  <c r="K2149"/>
  <c r="K2150"/>
  <c r="K2151"/>
  <c r="K2152"/>
  <c r="K2153"/>
  <c r="K2154"/>
  <c r="K2155"/>
  <c r="K2156"/>
  <c r="K2157"/>
  <c r="K2158"/>
  <c r="K2159"/>
  <c r="K2160"/>
  <c r="K2161"/>
  <c r="K2162"/>
  <c r="K2163"/>
  <c r="K2164"/>
  <c r="K2165"/>
  <c r="K2166"/>
  <c r="K2167"/>
  <c r="K2168"/>
  <c r="K2169"/>
  <c r="K2170"/>
  <c r="K2171"/>
  <c r="K2172"/>
  <c r="K2173"/>
  <c r="K2174"/>
  <c r="K2175"/>
  <c r="K2176"/>
  <c r="K2177"/>
  <c r="K2178"/>
  <c r="K2179"/>
  <c r="K2180"/>
  <c r="K2181"/>
  <c r="K2182"/>
  <c r="K2183"/>
  <c r="K2184"/>
  <c r="K2185"/>
  <c r="K1935"/>
  <c r="K1871"/>
  <c r="K1872"/>
  <c r="K1873"/>
  <c r="K1874"/>
  <c r="K1875"/>
  <c r="K1876"/>
  <c r="K1877"/>
  <c r="K1878"/>
  <c r="K1879"/>
  <c r="K1880"/>
  <c r="K1881"/>
  <c r="K1882"/>
  <c r="K1883"/>
  <c r="K1884"/>
  <c r="K1885"/>
  <c r="K1886"/>
  <c r="K1887"/>
  <c r="K1888"/>
  <c r="K1889"/>
  <c r="K1890"/>
  <c r="K1891"/>
  <c r="K1892"/>
  <c r="K1893"/>
  <c r="K1894"/>
  <c r="K1895"/>
  <c r="K1896"/>
  <c r="K1897"/>
  <c r="K1898"/>
  <c r="K1899"/>
  <c r="K1900"/>
  <c r="K1901"/>
  <c r="K1902"/>
  <c r="K1903"/>
  <c r="K1904"/>
  <c r="K1905"/>
  <c r="K1906"/>
  <c r="K1907"/>
  <c r="K1908"/>
  <c r="K1909"/>
  <c r="K1910"/>
  <c r="K1911"/>
  <c r="K1912"/>
  <c r="K1913"/>
  <c r="K1914"/>
  <c r="K1915"/>
  <c r="K1916"/>
  <c r="K1917"/>
  <c r="K1918"/>
  <c r="K1919"/>
  <c r="K1920"/>
  <c r="K1921"/>
  <c r="K1922"/>
  <c r="K1923"/>
  <c r="K1924"/>
  <c r="K1925"/>
  <c r="K1926"/>
  <c r="K1927"/>
  <c r="K1928"/>
  <c r="K1929"/>
  <c r="K1930"/>
  <c r="K1931"/>
  <c r="K1932"/>
  <c r="K1933"/>
  <c r="K1934"/>
  <c r="K1767"/>
  <c r="K1768"/>
  <c r="K1769"/>
  <c r="K1770"/>
  <c r="K1771"/>
  <c r="K1772"/>
  <c r="K1773"/>
  <c r="K1774"/>
  <c r="K1775"/>
  <c r="K1776"/>
  <c r="K1777"/>
  <c r="K1778"/>
  <c r="K1779"/>
  <c r="K1780"/>
  <c r="K1781"/>
  <c r="K1782"/>
  <c r="K1783"/>
  <c r="K1784"/>
  <c r="K1785"/>
  <c r="K1786"/>
  <c r="K1787"/>
  <c r="K1788"/>
  <c r="K1789"/>
  <c r="K1790"/>
  <c r="K1791"/>
  <c r="K1792"/>
  <c r="K1793"/>
  <c r="K1794"/>
  <c r="K1795"/>
  <c r="K1796"/>
  <c r="K1797"/>
  <c r="K1798"/>
  <c r="K1799"/>
  <c r="K1800"/>
  <c r="K1801"/>
  <c r="K1802"/>
  <c r="K1803"/>
  <c r="K1804"/>
  <c r="K1805"/>
  <c r="K1806"/>
  <c r="K1807"/>
  <c r="K1808"/>
  <c r="K1809"/>
  <c r="K1810"/>
  <c r="K1811"/>
  <c r="K1812"/>
  <c r="K1813"/>
  <c r="K1814"/>
  <c r="K1815"/>
  <c r="K1816"/>
  <c r="K1817"/>
  <c r="K1818"/>
  <c r="K1819"/>
  <c r="K1820"/>
  <c r="K1821"/>
  <c r="K1822"/>
  <c r="K1823"/>
  <c r="K1824"/>
  <c r="K1825"/>
  <c r="K1826"/>
  <c r="K1827"/>
  <c r="K1828"/>
  <c r="K1829"/>
  <c r="K1830"/>
  <c r="K1831"/>
  <c r="K1832"/>
  <c r="K1833"/>
  <c r="K1834"/>
  <c r="K1835"/>
  <c r="K1836"/>
  <c r="K1837"/>
  <c r="K1838"/>
  <c r="K1839"/>
  <c r="K1840"/>
  <c r="K1841"/>
  <c r="K1842"/>
  <c r="K1843"/>
  <c r="K1844"/>
  <c r="K1845"/>
  <c r="K1846"/>
  <c r="K1847"/>
  <c r="K1848"/>
  <c r="K1849"/>
  <c r="K1850"/>
  <c r="K1851"/>
  <c r="K1852"/>
  <c r="K1853"/>
  <c r="K1854"/>
  <c r="K1855"/>
  <c r="K1856"/>
  <c r="K1857"/>
  <c r="K1858"/>
  <c r="K1859"/>
  <c r="K1860"/>
  <c r="K1861"/>
  <c r="K1862"/>
  <c r="K1863"/>
  <c r="K1864"/>
  <c r="K1865"/>
  <c r="K1866"/>
  <c r="K1867"/>
  <c r="K1868"/>
  <c r="K1869"/>
  <c r="K1870"/>
  <c r="K1765"/>
  <c r="K1766"/>
  <c r="K1936"/>
  <c r="H1938"/>
  <c r="K1939"/>
  <c r="K1940"/>
  <c r="K1941"/>
  <c r="K1938"/>
  <c r="E2291"/>
  <c r="E1764"/>
  <c r="H2291"/>
  <c r="H1764"/>
  <c r="I2291"/>
  <c r="J2291"/>
  <c r="K2291" s="1"/>
  <c r="K1764"/>
  <c r="E1938"/>
  <c r="K1700"/>
  <c r="K1701"/>
  <c r="K1702"/>
  <c r="K1703"/>
  <c r="K1704"/>
  <c r="K1705"/>
  <c r="K1706"/>
  <c r="K1707"/>
  <c r="K1708"/>
  <c r="K1709"/>
  <c r="K1710"/>
  <c r="K1711"/>
  <c r="K1712"/>
  <c r="K1659"/>
  <c r="K1660"/>
  <c r="K1661"/>
  <c r="K1662"/>
  <c r="K1663"/>
  <c r="K1664"/>
  <c r="K1665"/>
  <c r="K1666"/>
  <c r="K1667"/>
  <c r="K1668"/>
  <c r="K1669"/>
  <c r="K1670"/>
  <c r="K1671"/>
  <c r="K1672"/>
  <c r="K1673"/>
  <c r="K1674"/>
  <c r="K1675"/>
  <c r="K1676"/>
  <c r="K1677"/>
  <c r="K1678"/>
  <c r="K1679"/>
  <c r="K1680"/>
  <c r="K1681"/>
  <c r="K1682"/>
  <c r="K1683"/>
  <c r="K1684"/>
  <c r="K1685"/>
  <c r="K1686"/>
  <c r="K1687"/>
  <c r="K1688"/>
  <c r="K1689"/>
  <c r="K1690"/>
  <c r="K1691"/>
  <c r="K1692"/>
  <c r="K1693"/>
  <c r="K1694"/>
  <c r="K1695"/>
  <c r="K1696"/>
  <c r="K1697"/>
  <c r="K1698"/>
  <c r="K1699"/>
  <c r="K1466"/>
  <c r="K1467"/>
  <c r="K1468"/>
  <c r="K1469"/>
  <c r="K1470"/>
  <c r="K1471"/>
  <c r="K1472"/>
  <c r="K1473"/>
  <c r="K1474"/>
  <c r="K1475"/>
  <c r="K1476"/>
  <c r="K1477"/>
  <c r="K1478"/>
  <c r="K1479"/>
  <c r="K1480"/>
  <c r="K1481"/>
  <c r="K1482"/>
  <c r="K1483"/>
  <c r="K1484"/>
  <c r="K1485"/>
  <c r="K1486"/>
  <c r="K1487"/>
  <c r="K1488"/>
  <c r="K1489"/>
  <c r="K1490"/>
  <c r="K1491"/>
  <c r="K1492"/>
  <c r="K1493"/>
  <c r="K1494"/>
  <c r="K1495"/>
  <c r="K1496"/>
  <c r="K1497"/>
  <c r="K1498"/>
  <c r="K1499"/>
  <c r="K1500"/>
  <c r="K1501"/>
  <c r="K1502"/>
  <c r="K1503"/>
  <c r="K1504"/>
  <c r="K1505"/>
  <c r="K1506"/>
  <c r="K1507"/>
  <c r="K1508"/>
  <c r="K1509"/>
  <c r="K1510"/>
  <c r="K1511"/>
  <c r="K1512"/>
  <c r="K1513"/>
  <c r="K1514"/>
  <c r="K1515"/>
  <c r="K1516"/>
  <c r="K1517"/>
  <c r="K1518"/>
  <c r="K1519"/>
  <c r="K1520"/>
  <c r="K1521"/>
  <c r="K1522"/>
  <c r="K1523"/>
  <c r="K1524"/>
  <c r="K1525"/>
  <c r="K1526"/>
  <c r="K1527"/>
  <c r="K1528"/>
  <c r="K1529"/>
  <c r="K1530"/>
  <c r="K1531"/>
  <c r="K1532"/>
  <c r="K1533"/>
  <c r="K1534"/>
  <c r="K1535"/>
  <c r="K1536"/>
  <c r="K1537"/>
  <c r="K1538"/>
  <c r="K1539"/>
  <c r="K1540"/>
  <c r="K1541"/>
  <c r="K1542"/>
  <c r="K1543"/>
  <c r="K1544"/>
  <c r="K1545"/>
  <c r="K1546"/>
  <c r="K1547"/>
  <c r="K1548"/>
  <c r="K1549"/>
  <c r="K1550"/>
  <c r="K1551"/>
  <c r="K1552"/>
  <c r="K1553"/>
  <c r="K1554"/>
  <c r="K1555"/>
  <c r="K1556"/>
  <c r="K1557"/>
  <c r="K1558"/>
  <c r="K1559"/>
  <c r="K1560"/>
  <c r="K1561"/>
  <c r="K1562"/>
  <c r="K1563"/>
  <c r="K1564"/>
  <c r="K1565"/>
  <c r="K1566"/>
  <c r="K1567"/>
  <c r="K1568"/>
  <c r="K1569"/>
  <c r="K1570"/>
  <c r="K1571"/>
  <c r="K1572"/>
  <c r="K1573"/>
  <c r="K1574"/>
  <c r="K1575"/>
  <c r="K1576"/>
  <c r="K1577"/>
  <c r="K1578"/>
  <c r="K1579"/>
  <c r="K1580"/>
  <c r="K1581"/>
  <c r="K1582"/>
  <c r="K1583"/>
  <c r="K1584"/>
  <c r="K1585"/>
  <c r="K1586"/>
  <c r="K1587"/>
  <c r="K1588"/>
  <c r="K1589"/>
  <c r="K1590"/>
  <c r="K1591"/>
  <c r="K1592"/>
  <c r="K1593"/>
  <c r="K1594"/>
  <c r="K1595"/>
  <c r="K1596"/>
  <c r="K1597"/>
  <c r="K1598"/>
  <c r="K1599"/>
  <c r="K1600"/>
  <c r="K1601"/>
  <c r="K1602"/>
  <c r="K1603"/>
  <c r="K1604"/>
  <c r="K1605"/>
  <c r="K1606"/>
  <c r="K1607"/>
  <c r="K1608"/>
  <c r="K1609"/>
  <c r="K1610"/>
  <c r="K1611"/>
  <c r="K1612"/>
  <c r="K1613"/>
  <c r="K1614"/>
  <c r="K1615"/>
  <c r="K1616"/>
  <c r="K1617"/>
  <c r="K1618"/>
  <c r="K1619"/>
  <c r="K1620"/>
  <c r="K1621"/>
  <c r="K1622"/>
  <c r="K1623"/>
  <c r="K1624"/>
  <c r="K1625"/>
  <c r="K1626"/>
  <c r="K1627"/>
  <c r="K1628"/>
  <c r="K1629"/>
  <c r="K1630"/>
  <c r="K1631"/>
  <c r="K1632"/>
  <c r="K1633"/>
  <c r="K1634"/>
  <c r="K1635"/>
  <c r="K1636"/>
  <c r="K1637"/>
  <c r="K1638"/>
  <c r="K1639"/>
  <c r="K1640"/>
  <c r="K1641"/>
  <c r="K1642"/>
  <c r="K1643"/>
  <c r="K1644"/>
  <c r="K1645"/>
  <c r="K1646"/>
  <c r="K1647"/>
  <c r="K1648"/>
  <c r="K1649"/>
  <c r="K1650"/>
  <c r="K1651"/>
  <c r="K1652"/>
  <c r="K1653"/>
  <c r="K1654"/>
  <c r="K1655"/>
  <c r="K1656"/>
  <c r="K1657"/>
  <c r="K1658"/>
  <c r="K1416"/>
  <c r="H1461"/>
  <c r="K1462"/>
  <c r="K1463"/>
  <c r="K1464"/>
  <c r="K1465"/>
  <c r="E1752"/>
  <c r="H1752"/>
  <c r="K1461"/>
  <c r="E1415"/>
  <c r="H1415"/>
  <c r="K1415"/>
  <c r="E1461"/>
  <c r="K1268"/>
  <c r="H1271"/>
  <c r="K1284"/>
  <c r="K1285"/>
  <c r="K1286"/>
  <c r="K1287"/>
  <c r="K1288"/>
  <c r="K1289"/>
  <c r="K1290"/>
  <c r="K1291"/>
  <c r="K1292"/>
  <c r="K1293"/>
  <c r="K1294"/>
  <c r="K1295"/>
  <c r="K1296"/>
  <c r="K1297"/>
  <c r="K1298"/>
  <c r="K1299"/>
  <c r="K1300"/>
  <c r="K1301"/>
  <c r="K1302"/>
  <c r="K1303"/>
  <c r="K1304"/>
  <c r="K1305"/>
  <c r="K1306"/>
  <c r="K1307"/>
  <c r="K1308"/>
  <c r="K1309"/>
  <c r="K1310"/>
  <c r="K1311"/>
  <c r="K1312"/>
  <c r="K1313"/>
  <c r="K1314"/>
  <c r="K1315"/>
  <c r="K1316"/>
  <c r="K1317"/>
  <c r="K1318"/>
  <c r="K1319"/>
  <c r="K1320"/>
  <c r="K1321"/>
  <c r="K1322"/>
  <c r="K1323"/>
  <c r="K1324"/>
  <c r="K1325"/>
  <c r="K1326"/>
  <c r="K1327"/>
  <c r="K1328"/>
  <c r="K1329"/>
  <c r="K1330"/>
  <c r="K1331"/>
  <c r="K1332"/>
  <c r="K1333"/>
  <c r="K1334"/>
  <c r="K1335"/>
  <c r="K1336"/>
  <c r="K1337"/>
  <c r="K1338"/>
  <c r="K1339"/>
  <c r="K1340"/>
  <c r="K1341"/>
  <c r="K1342"/>
  <c r="K1343"/>
  <c r="K1344"/>
  <c r="K1345"/>
  <c r="K1346"/>
  <c r="K1347"/>
  <c r="K1348"/>
  <c r="K1349"/>
  <c r="K1350"/>
  <c r="K1351"/>
  <c r="K1352"/>
  <c r="K1353"/>
  <c r="K1354"/>
  <c r="K1355"/>
  <c r="K1356"/>
  <c r="K1357"/>
  <c r="K1358"/>
  <c r="K1359"/>
  <c r="K1360"/>
  <c r="K1361"/>
  <c r="K1362"/>
  <c r="K1363"/>
  <c r="K1364"/>
  <c r="K1365"/>
  <c r="K1366"/>
  <c r="K1367"/>
  <c r="K1368"/>
  <c r="K1369"/>
  <c r="K1370"/>
  <c r="K1371"/>
  <c r="K1372"/>
  <c r="K1373"/>
  <c r="K1374"/>
  <c r="K1272"/>
  <c r="K1273"/>
  <c r="K1274"/>
  <c r="K1275"/>
  <c r="K1276"/>
  <c r="K1277"/>
  <c r="K1278"/>
  <c r="K1279"/>
  <c r="K1280"/>
  <c r="K1281"/>
  <c r="K1282"/>
  <c r="K1283"/>
  <c r="E1403"/>
  <c r="H1403"/>
  <c r="K1403"/>
  <c r="K1271"/>
  <c r="E1267"/>
  <c r="H1267"/>
  <c r="K1267"/>
  <c r="E1271"/>
  <c r="K1169"/>
  <c r="K1218"/>
  <c r="K1219"/>
  <c r="K1220"/>
  <c r="K1221"/>
  <c r="K1222"/>
  <c r="K1207"/>
  <c r="K1208"/>
  <c r="K1209"/>
  <c r="K1210"/>
  <c r="K1211"/>
  <c r="K1212"/>
  <c r="K1213"/>
  <c r="K1214"/>
  <c r="K1215"/>
  <c r="K1216"/>
  <c r="K1217"/>
  <c r="K1200"/>
  <c r="K1201"/>
  <c r="K1202"/>
  <c r="K1203"/>
  <c r="K1204"/>
  <c r="K1205"/>
  <c r="K1206"/>
  <c r="K1186"/>
  <c r="K1187"/>
  <c r="K1188"/>
  <c r="K1189"/>
  <c r="K1190"/>
  <c r="K1191"/>
  <c r="K1192"/>
  <c r="K1193"/>
  <c r="K1194"/>
  <c r="K1195"/>
  <c r="K1196"/>
  <c r="K1197"/>
  <c r="K1198"/>
  <c r="K1199"/>
  <c r="H1172"/>
  <c r="K1181"/>
  <c r="K1182"/>
  <c r="K1183"/>
  <c r="K1184"/>
  <c r="K1185"/>
  <c r="K1173"/>
  <c r="K1174"/>
  <c r="K1175"/>
  <c r="K1176"/>
  <c r="K1177"/>
  <c r="K1178"/>
  <c r="K1179"/>
  <c r="K1180"/>
  <c r="E1255"/>
  <c r="H1255"/>
  <c r="K1255"/>
  <c r="K1172"/>
  <c r="E1168"/>
  <c r="H1168"/>
  <c r="K1168"/>
  <c r="E1172"/>
  <c r="K1104"/>
  <c r="K1105"/>
  <c r="K1106"/>
  <c r="K1107"/>
  <c r="K1108"/>
  <c r="K1109"/>
  <c r="K1110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4"/>
  <c r="K1055"/>
  <c r="K1056"/>
  <c r="K1057"/>
  <c r="K1058"/>
  <c r="K1059"/>
  <c r="K1060"/>
  <c r="K1061"/>
  <c r="K1062"/>
  <c r="K1063"/>
  <c r="K1064"/>
  <c r="K1065"/>
  <c r="K1066"/>
  <c r="K1067"/>
  <c r="K1068"/>
  <c r="K1069"/>
  <c r="K1070"/>
  <c r="K1071"/>
  <c r="K1072"/>
  <c r="K1073"/>
  <c r="K1074"/>
  <c r="K1075"/>
  <c r="K1076"/>
  <c r="K1077"/>
  <c r="K1078"/>
  <c r="K1079"/>
  <c r="K1080"/>
  <c r="K1081"/>
  <c r="K1082"/>
  <c r="K1083"/>
  <c r="K1084"/>
  <c r="K1085"/>
  <c r="K1086"/>
  <c r="K1087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029"/>
  <c r="H1032"/>
  <c r="K1033"/>
  <c r="K1034"/>
  <c r="K1035"/>
  <c r="K1036"/>
  <c r="K1037"/>
  <c r="K1111"/>
  <c r="K1112"/>
  <c r="K1113"/>
  <c r="K1114"/>
  <c r="K1115"/>
  <c r="K1116"/>
  <c r="K1117"/>
  <c r="K1118"/>
  <c r="K1119"/>
  <c r="K1120"/>
  <c r="K1121"/>
  <c r="K1122"/>
  <c r="K1123"/>
  <c r="K1124"/>
  <c r="K1125"/>
  <c r="K1126"/>
  <c r="K1127"/>
  <c r="K1128"/>
  <c r="K1129"/>
  <c r="K1130"/>
  <c r="K1131"/>
  <c r="K1132"/>
  <c r="K1143"/>
  <c r="E1156"/>
  <c r="H1156"/>
  <c r="K1156"/>
  <c r="K1032"/>
  <c r="E1028"/>
  <c r="H1028"/>
  <c r="K1028"/>
  <c r="E1032"/>
  <c r="K929"/>
  <c r="H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E1016"/>
  <c r="H1016"/>
  <c r="K1016"/>
  <c r="K932"/>
  <c r="E928"/>
  <c r="H928"/>
  <c r="K928"/>
  <c r="E932"/>
  <c r="K793"/>
  <c r="H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E916"/>
  <c r="H916"/>
  <c r="K916"/>
  <c r="K796"/>
  <c r="E792"/>
  <c r="H792"/>
  <c r="K792"/>
  <c r="E796"/>
  <c r="K744"/>
  <c r="H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E780"/>
  <c r="H780"/>
  <c r="K780"/>
  <c r="K747"/>
  <c r="E743"/>
  <c r="H743"/>
  <c r="K743"/>
  <c r="E747"/>
  <c r="K689"/>
  <c r="H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E731"/>
  <c r="H731"/>
  <c r="K731"/>
  <c r="K692"/>
  <c r="E688"/>
  <c r="H688"/>
  <c r="K688"/>
  <c r="E692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457"/>
  <c r="K526"/>
  <c r="K552"/>
  <c r="H555"/>
  <c r="K556"/>
  <c r="K557"/>
  <c r="K558"/>
  <c r="K559"/>
  <c r="K560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E676"/>
  <c r="H676"/>
  <c r="K676"/>
  <c r="K555"/>
  <c r="E551"/>
  <c r="H551"/>
  <c r="K551"/>
  <c r="E555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H460"/>
  <c r="K461"/>
  <c r="E539"/>
  <c r="H539"/>
  <c r="K539"/>
  <c r="K460"/>
  <c r="E460"/>
  <c r="K356"/>
  <c r="K430"/>
  <c r="K431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H359"/>
  <c r="K360"/>
  <c r="K361"/>
  <c r="K402"/>
  <c r="E444"/>
  <c r="H444"/>
  <c r="K444"/>
  <c r="K359"/>
  <c r="E355"/>
  <c r="H355"/>
  <c r="K355"/>
  <c r="E359"/>
  <c r="H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298"/>
  <c r="E343"/>
  <c r="H343"/>
  <c r="K343"/>
  <c r="K301"/>
  <c r="E297"/>
  <c r="H297"/>
  <c r="K297"/>
  <c r="E301"/>
  <c r="E285"/>
  <c r="H9"/>
  <c r="K9"/>
  <c r="E9"/>
  <c r="G285"/>
  <c r="H285" s="1"/>
  <c r="J285"/>
  <c r="K344" i="220"/>
  <c r="K345"/>
  <c r="K340"/>
  <c r="K341"/>
  <c r="K342"/>
  <c r="K343"/>
  <c r="K315"/>
  <c r="K316"/>
  <c r="K317"/>
  <c r="K312"/>
  <c r="K313"/>
  <c r="K314"/>
  <c r="K289"/>
  <c r="K290"/>
  <c r="J357"/>
  <c r="K357" s="1"/>
  <c r="K349"/>
  <c r="E357"/>
  <c r="H357"/>
  <c r="K339"/>
  <c r="E349"/>
  <c r="H349"/>
  <c r="J328"/>
  <c r="K328" s="1"/>
  <c r="K320"/>
  <c r="E328"/>
  <c r="H328"/>
  <c r="K311"/>
  <c r="E320"/>
  <c r="H320"/>
  <c r="K288"/>
  <c r="K287"/>
  <c r="J300"/>
  <c r="K300" s="1"/>
  <c r="K292"/>
  <c r="E300"/>
  <c r="H300"/>
  <c r="K286"/>
  <c r="E292"/>
  <c r="H292"/>
  <c r="K263"/>
  <c r="K262"/>
  <c r="K237"/>
  <c r="K238"/>
  <c r="K215"/>
  <c r="K213"/>
  <c r="K214"/>
  <c r="K212"/>
  <c r="K187"/>
  <c r="K188"/>
  <c r="K162"/>
  <c r="K163"/>
  <c r="J275"/>
  <c r="K275" s="1"/>
  <c r="K267"/>
  <c r="E275"/>
  <c r="H275"/>
  <c r="K261"/>
  <c r="E267"/>
  <c r="H267"/>
  <c r="J250"/>
  <c r="K250" s="1"/>
  <c r="K242"/>
  <c r="E250"/>
  <c r="H250"/>
  <c r="K236"/>
  <c r="E242"/>
  <c r="H242"/>
  <c r="J225"/>
  <c r="K225" s="1"/>
  <c r="K217"/>
  <c r="E225"/>
  <c r="H225"/>
  <c r="K211"/>
  <c r="E217"/>
  <c r="H217"/>
  <c r="J200"/>
  <c r="K200" s="1"/>
  <c r="K192"/>
  <c r="E200"/>
  <c r="H200"/>
  <c r="K186"/>
  <c r="E192"/>
  <c r="H192"/>
  <c r="K135"/>
  <c r="K138"/>
  <c r="K139"/>
  <c r="K140"/>
  <c r="K141"/>
  <c r="K136"/>
  <c r="K137"/>
  <c r="J175"/>
  <c r="K175" s="1"/>
  <c r="K167"/>
  <c r="E175"/>
  <c r="H175"/>
  <c r="K161"/>
  <c r="E167"/>
  <c r="H167"/>
  <c r="J150"/>
  <c r="K150" s="1"/>
  <c r="K142"/>
  <c r="E150"/>
  <c r="H150"/>
  <c r="K134"/>
  <c r="E142"/>
  <c r="H142"/>
  <c r="K85"/>
  <c r="K86"/>
  <c r="K87"/>
  <c r="K88"/>
  <c r="J123"/>
  <c r="K123" s="1"/>
  <c r="K115"/>
  <c r="E123"/>
  <c r="H123"/>
  <c r="K109"/>
  <c r="E115"/>
  <c r="H115"/>
  <c r="K60"/>
  <c r="J98"/>
  <c r="K98" s="1"/>
  <c r="K90"/>
  <c r="E98"/>
  <c r="H98"/>
  <c r="K84"/>
  <c r="E90"/>
  <c r="H90"/>
  <c r="K35"/>
  <c r="J73"/>
  <c r="K73" s="1"/>
  <c r="K65"/>
  <c r="E73"/>
  <c r="H73"/>
  <c r="K59"/>
  <c r="E65"/>
  <c r="H65"/>
  <c r="J48"/>
  <c r="K48" s="1"/>
  <c r="K40"/>
  <c r="E48"/>
  <c r="H48"/>
  <c r="K34"/>
  <c r="E40"/>
  <c r="H40"/>
  <c r="E23"/>
  <c r="H23"/>
  <c r="K23"/>
  <c r="K25" i="161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102"/>
  <c r="K103"/>
  <c r="K104"/>
  <c r="K105"/>
  <c r="K106"/>
  <c r="K107"/>
  <c r="K108"/>
  <c r="K109"/>
  <c r="K110"/>
  <c r="K111"/>
  <c r="K8"/>
  <c r="T10" i="211"/>
  <c r="T11"/>
  <c r="T12"/>
  <c r="T13"/>
  <c r="T14"/>
  <c r="T15"/>
  <c r="T16"/>
  <c r="T17"/>
  <c r="T18"/>
  <c r="T19"/>
  <c r="T9"/>
  <c r="K10"/>
  <c r="K11"/>
  <c r="K12"/>
  <c r="K13"/>
  <c r="K14"/>
  <c r="K15"/>
  <c r="K16"/>
  <c r="K17"/>
  <c r="K18"/>
  <c r="K19"/>
  <c r="K9"/>
  <c r="K1752" i="216" l="1"/>
  <c r="I2295"/>
  <c r="K285"/>
  <c r="J2295"/>
  <c r="K2295" s="1"/>
  <c r="J378" i="218"/>
  <c r="E378"/>
  <c r="I10"/>
  <c r="F378"/>
  <c r="K10"/>
  <c r="K10" i="217"/>
  <c r="K235"/>
  <c r="K112" i="161"/>
  <c r="H10" i="218"/>
  <c r="I378" l="1"/>
  <c r="K378" s="1"/>
  <c r="H378"/>
  <c r="C3" i="208"/>
  <c r="C3" i="197"/>
  <c r="C3" i="209"/>
  <c r="C3" i="224"/>
  <c r="C2"/>
  <c r="C1"/>
  <c r="C2" i="222" l="1"/>
  <c r="C1"/>
  <c r="C2" i="161"/>
  <c r="C1"/>
  <c r="H73" i="159"/>
  <c r="F73"/>
  <c r="H72"/>
  <c r="F72"/>
  <c r="H71"/>
  <c r="F71"/>
  <c r="H70"/>
  <c r="F70"/>
  <c r="H69"/>
  <c r="F69"/>
  <c r="H68"/>
  <c r="F68"/>
  <c r="H67"/>
  <c r="F67"/>
  <c r="H66"/>
  <c r="F66"/>
  <c r="H65"/>
  <c r="F65"/>
  <c r="H64"/>
  <c r="F64"/>
  <c r="H63"/>
  <c r="F63"/>
  <c r="H62"/>
  <c r="F62"/>
  <c r="H61"/>
  <c r="F61"/>
  <c r="H60"/>
  <c r="F60"/>
  <c r="H59"/>
  <c r="F59"/>
  <c r="H58"/>
  <c r="F58"/>
  <c r="H57"/>
  <c r="F57"/>
  <c r="H56"/>
  <c r="F56"/>
  <c r="H55"/>
  <c r="F55"/>
  <c r="H54"/>
  <c r="F54"/>
  <c r="H53"/>
  <c r="F53"/>
  <c r="H52"/>
  <c r="F52"/>
  <c r="H51"/>
  <c r="F51"/>
  <c r="H50"/>
  <c r="F50"/>
  <c r="H49"/>
  <c r="F49"/>
  <c r="H48"/>
  <c r="F48"/>
  <c r="H47"/>
  <c r="F47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7"/>
  <c r="F17"/>
  <c r="J17" s="1"/>
  <c r="H16"/>
  <c r="F16"/>
  <c r="H15"/>
  <c r="F15"/>
  <c r="J15" s="1"/>
  <c r="H14"/>
  <c r="F14"/>
  <c r="J14" s="1"/>
  <c r="H13"/>
  <c r="F13"/>
  <c r="H12"/>
  <c r="F12"/>
  <c r="H11"/>
  <c r="F11"/>
  <c r="J11" s="1"/>
  <c r="H10"/>
  <c r="F10"/>
  <c r="J10" s="1"/>
  <c r="C2"/>
  <c r="C1"/>
  <c r="C2" i="211"/>
  <c r="C1"/>
  <c r="C2" i="218"/>
  <c r="C1"/>
  <c r="C2" i="217"/>
  <c r="C1"/>
  <c r="C2" i="216"/>
  <c r="C1"/>
  <c r="C3" i="212"/>
  <c r="C2"/>
  <c r="C1"/>
  <c r="U21" i="213"/>
  <c r="T21"/>
  <c r="R21"/>
  <c r="Q21"/>
  <c r="O21"/>
  <c r="N21"/>
  <c r="L21"/>
  <c r="K21"/>
  <c r="I21"/>
  <c r="H21"/>
  <c r="F21"/>
  <c r="E21"/>
  <c r="D21"/>
  <c r="C21"/>
  <c r="C3"/>
  <c r="C2"/>
  <c r="C1"/>
  <c r="C2" i="220"/>
  <c r="C1"/>
  <c r="F8" i="183"/>
  <c r="H8" s="1"/>
  <c r="C8"/>
  <c r="E8" s="1"/>
  <c r="B8"/>
  <c r="C2"/>
  <c r="C1"/>
  <c r="C2" i="208"/>
  <c r="C1"/>
  <c r="C2" i="197"/>
  <c r="L43" i="209"/>
  <c r="K43"/>
  <c r="L42"/>
  <c r="K42"/>
  <c r="L41"/>
  <c r="K41"/>
  <c r="L40"/>
  <c r="K40"/>
  <c r="L39"/>
  <c r="K39"/>
  <c r="L38"/>
  <c r="K38"/>
  <c r="L37"/>
  <c r="K37"/>
  <c r="L36"/>
  <c r="K36"/>
  <c r="L35"/>
  <c r="K35"/>
  <c r="L34"/>
  <c r="K34"/>
  <c r="L33"/>
  <c r="K33"/>
  <c r="L32"/>
  <c r="K32"/>
  <c r="L31"/>
  <c r="K31"/>
  <c r="L30"/>
  <c r="K30"/>
  <c r="L29"/>
  <c r="K29"/>
  <c r="L28"/>
  <c r="K28"/>
  <c r="L27"/>
  <c r="K27"/>
  <c r="L26"/>
  <c r="K26"/>
  <c r="L25"/>
  <c r="K25"/>
  <c r="L24"/>
  <c r="K24"/>
  <c r="C2"/>
  <c r="C1"/>
  <c r="J16" i="159" l="1"/>
  <c r="M24" i="209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21" i="213"/>
  <c r="P21"/>
  <c r="S21"/>
  <c r="V21"/>
  <c r="J12" i="159"/>
  <c r="J13"/>
</calcChain>
</file>

<file path=xl/sharedStrings.xml><?xml version="1.0" encoding="utf-8"?>
<sst xmlns="http://schemas.openxmlformats.org/spreadsheetml/2006/main" count="8633" uniqueCount="5453">
  <si>
    <t>Институт за јавно здравље Србије</t>
  </si>
  <si>
    <t>„Др Милан Јовановић Батут“</t>
  </si>
  <si>
    <t xml:space="preserve">ПЛАНСКО-ИЗВЕШТАЈНЕ ТАБЕЛЕ </t>
  </si>
  <si>
    <t>ЗА СТАЦИОНАРНЕ ЗДРАВСТВЕНЕ УСТАНОВЕ</t>
  </si>
  <si>
    <t>САДРЖАЈ</t>
  </si>
  <si>
    <t>РБ</t>
  </si>
  <si>
    <t>Назив Табеле</t>
  </si>
  <si>
    <t>1.</t>
  </si>
  <si>
    <t>Здравствени радници и сарадници на одељењима</t>
  </si>
  <si>
    <t>2.</t>
  </si>
  <si>
    <t>Здравствени радници и сарадници у дневној болници и дијализи</t>
  </si>
  <si>
    <t>3.</t>
  </si>
  <si>
    <t>Здравствени радници и сарадници у заједничким медицинским делатностима</t>
  </si>
  <si>
    <t>4.</t>
  </si>
  <si>
    <t>Немедицински радници</t>
  </si>
  <si>
    <t>5.</t>
  </si>
  <si>
    <t>Укупан кадар у здравственој установи</t>
  </si>
  <si>
    <t>6.</t>
  </si>
  <si>
    <t>Капацитети и коришћење болничких постеља</t>
  </si>
  <si>
    <t>7.</t>
  </si>
  <si>
    <t>Пратиоци лечених лица</t>
  </si>
  <si>
    <t>8.</t>
  </si>
  <si>
    <t>Капацитети и коришћење дневних болница</t>
  </si>
  <si>
    <t>9.</t>
  </si>
  <si>
    <t>Неонатологија</t>
  </si>
  <si>
    <t>10.</t>
  </si>
  <si>
    <t>Специјалистички прегледи</t>
  </si>
  <si>
    <t>11.</t>
  </si>
  <si>
    <t>Операције</t>
  </si>
  <si>
    <t>12.</t>
  </si>
  <si>
    <t>Дијагностички сродне групе (ДСГ)</t>
  </si>
  <si>
    <t>13.</t>
  </si>
  <si>
    <t>Здравствене услуге</t>
  </si>
  <si>
    <t>14.</t>
  </si>
  <si>
    <t>Дијагностичке процедуре са снимањем</t>
  </si>
  <si>
    <t>15.</t>
  </si>
  <si>
    <t>Лабораторијска дијагностика</t>
  </si>
  <si>
    <t>16.</t>
  </si>
  <si>
    <t>Дијализе</t>
  </si>
  <si>
    <t>17.</t>
  </si>
  <si>
    <t>Крв и компоненте крви</t>
  </si>
  <si>
    <t>18.</t>
  </si>
  <si>
    <t>Лекови</t>
  </si>
  <si>
    <t>19.</t>
  </si>
  <si>
    <t>Имплантати</t>
  </si>
  <si>
    <t>20.</t>
  </si>
  <si>
    <t>Санитетски и медицински потрошни материјал</t>
  </si>
  <si>
    <t>21.</t>
  </si>
  <si>
    <t>Листе чекања</t>
  </si>
  <si>
    <t>22.</t>
  </si>
  <si>
    <t>Збирна табела врсте здравствених услуга које се пружају у здравственој установи</t>
  </si>
  <si>
    <t>Назив здравствене установе</t>
  </si>
  <si>
    <t>Матични број здравствене установе</t>
  </si>
  <si>
    <t>Датум</t>
  </si>
  <si>
    <t xml:space="preserve">Табела 1. </t>
  </si>
  <si>
    <t>Делатност - служба  (у складу са Статутом)</t>
  </si>
  <si>
    <t>Постељни фонд (у складу са Уредбом)</t>
  </si>
  <si>
    <t>Број запослених на неодређено време који се финансирају из средстава обавезног здравственог осигурања</t>
  </si>
  <si>
    <t>Број запослених на неодређено време који се финансирају из других средстава</t>
  </si>
  <si>
    <t>стандардна нега</t>
  </si>
  <si>
    <t>Инт.ниво 2</t>
  </si>
  <si>
    <t>Инт. ниво 3</t>
  </si>
  <si>
    <t>УКУПНО</t>
  </si>
  <si>
    <t>Укупан број доктора медицине</t>
  </si>
  <si>
    <t>од тога на специјализацији</t>
  </si>
  <si>
    <t>од тога специјалисти</t>
  </si>
  <si>
    <t xml:space="preserve">Број лекара према нормативу </t>
  </si>
  <si>
    <t>Разлика - број лекара</t>
  </si>
  <si>
    <t>Укупан број медицинских сестара</t>
  </si>
  <si>
    <t>Број сестара према нормативу</t>
  </si>
  <si>
    <t>Разлика - број медицинских сестара</t>
  </si>
  <si>
    <t>Број здравствених сарадника</t>
  </si>
  <si>
    <t>Број здравствених сарадника према нормативу</t>
  </si>
  <si>
    <t>Увећано за примар</t>
  </si>
  <si>
    <t>Разлика - број здравствених сарадника</t>
  </si>
  <si>
    <t>Укупно норматив за докторе медицине</t>
  </si>
  <si>
    <t>Стандардна нега</t>
  </si>
  <si>
    <t>Инт. ниво3</t>
  </si>
  <si>
    <t xml:space="preserve"> амбуланте, кабинети, сале</t>
  </si>
  <si>
    <t>Увечано за примар</t>
  </si>
  <si>
    <t>Укупно норматив за сестре</t>
  </si>
  <si>
    <t>Доктори медицине</t>
  </si>
  <si>
    <t>медицинске сестре-техничари</t>
  </si>
  <si>
    <t>здравствени сарадници</t>
  </si>
  <si>
    <t xml:space="preserve">Табела 2. </t>
  </si>
  <si>
    <t>Организациона јединица</t>
  </si>
  <si>
    <t>Број постеља/места*</t>
  </si>
  <si>
    <t>Број смена</t>
  </si>
  <si>
    <t>Број дијализа годишње</t>
  </si>
  <si>
    <t>Број доктора медицине</t>
  </si>
  <si>
    <t>норматив доктора медицине</t>
  </si>
  <si>
    <t>разлика доктора медицине</t>
  </si>
  <si>
    <t>Број медицинских сестара</t>
  </si>
  <si>
    <t>норматив медицинских сестара</t>
  </si>
  <si>
    <t>разлика медицинских сестара</t>
  </si>
  <si>
    <t>норматив  здравствених сарадника</t>
  </si>
  <si>
    <t>разлика здравствених сарадника</t>
  </si>
  <si>
    <t>доктори медицине</t>
  </si>
  <si>
    <t>мед. техничари</t>
  </si>
  <si>
    <t>здр. сарадници</t>
  </si>
  <si>
    <t>*За дијализе се попуњавају дијализна места</t>
  </si>
  <si>
    <t xml:space="preserve">Табела 3. </t>
  </si>
  <si>
    <t>Заједничке медицинске делатности</t>
  </si>
  <si>
    <t>Број постеља на који се примењује норматив</t>
  </si>
  <si>
    <t>Број апарата, број операционих сала</t>
  </si>
  <si>
    <t>Број фармацеута</t>
  </si>
  <si>
    <t>основни норматив</t>
  </si>
  <si>
    <t>Укупан норматив</t>
  </si>
  <si>
    <t>Разлика</t>
  </si>
  <si>
    <t>Број мед. сестара</t>
  </si>
  <si>
    <t>Број здр. сарадника</t>
  </si>
  <si>
    <t>норматив</t>
  </si>
  <si>
    <t>разлика</t>
  </si>
  <si>
    <t>фармацеути</t>
  </si>
  <si>
    <t>мед.техничари</t>
  </si>
  <si>
    <t>Основна радиолошка дијагностика</t>
  </si>
  <si>
    <t>ЦТ</t>
  </si>
  <si>
    <t>МР</t>
  </si>
  <si>
    <t>Клиничко - биохемијска и хематолошка дијагностика</t>
  </si>
  <si>
    <t>Микробиолошка дијагностика</t>
  </si>
  <si>
    <t>Патологија, патохистологија и цитологија</t>
  </si>
  <si>
    <t>Анестезиологија са реанимацијом</t>
  </si>
  <si>
    <t>Трансфузиологија</t>
  </si>
  <si>
    <t>Нуклеарна медицина</t>
  </si>
  <si>
    <t>Физикална медицина и рехабилитација</t>
  </si>
  <si>
    <t>Фармацеутска здравствена делатност (болничка апотека)</t>
  </si>
  <si>
    <t>Клиничка фармакологија</t>
  </si>
  <si>
    <t>Социјална медицина, информатика и статистика</t>
  </si>
  <si>
    <t>Послови припреме дијета за пацијенте и контрола намирница</t>
  </si>
  <si>
    <t>Укупно</t>
  </si>
  <si>
    <t>Напомена: попуњавају се подаци само за делатности које постоје у здравственој установи</t>
  </si>
  <si>
    <t xml:space="preserve">Табела 4. </t>
  </si>
  <si>
    <t>краткотрајна хоспитализација</t>
  </si>
  <si>
    <t>дуготрајна хоспитализација</t>
  </si>
  <si>
    <t>Назив организационе једицине</t>
  </si>
  <si>
    <t>Административни радници</t>
  </si>
  <si>
    <t>Норматив</t>
  </si>
  <si>
    <t>Технички радници</t>
  </si>
  <si>
    <t>Административни</t>
  </si>
  <si>
    <t>Технички</t>
  </si>
  <si>
    <t>ДИЈАЛИЗА</t>
  </si>
  <si>
    <t>Возачи санитетског превоза</t>
  </si>
  <si>
    <t xml:space="preserve">Табела 5. </t>
  </si>
  <si>
    <t>Број запослених на неодређено време који се финансирају из средстава РФЗО</t>
  </si>
  <si>
    <t>Укупно запослених на неодређено време</t>
  </si>
  <si>
    <t>Број запослених на одређено време због замене одсутних запослених</t>
  </si>
  <si>
    <t>Број запослених на одређено време због повећаног обима посла</t>
  </si>
  <si>
    <t>Укупан број запослених на одређено време који се финансирају из средстава РФЗО</t>
  </si>
  <si>
    <t>Укупан број запослених (на одређено и неодређено време) који се финансирају из средстава РФЗО</t>
  </si>
  <si>
    <t>ДОКТОРИ МЕДИЦИНЕ</t>
  </si>
  <si>
    <t>ФАРМАЦЕУТИ</t>
  </si>
  <si>
    <t>МЕДИЦИНСКЕ СЕСТРЕ/ТЕХНИЧАРИ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</si>
  <si>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</si>
  <si>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</si>
  <si>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</si>
  <si>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 xml:space="preserve">Табела 6. </t>
  </si>
  <si>
    <t>Шифра орг.јед.</t>
  </si>
  <si>
    <t>Болничке постеље</t>
  </si>
  <si>
    <t>Број хоспитализованих лица</t>
  </si>
  <si>
    <t>Број дана хоспитализације</t>
  </si>
  <si>
    <t>Просечна дужина лечења (дани)</t>
  </si>
  <si>
    <t>Просечна заузетост постеља (%)</t>
  </si>
  <si>
    <t>ВРСТА</t>
  </si>
  <si>
    <t>БРОЈ</t>
  </si>
  <si>
    <t>инт.нега</t>
  </si>
  <si>
    <t>полу инт.</t>
  </si>
  <si>
    <t>станд. н.</t>
  </si>
  <si>
    <t>У К У П Н О</t>
  </si>
  <si>
    <t xml:space="preserve">Табела 7. </t>
  </si>
  <si>
    <t>Број постеља</t>
  </si>
  <si>
    <t>Број пратилаца</t>
  </si>
  <si>
    <t>Број дана боравка</t>
  </si>
  <si>
    <t xml:space="preserve">Табела 8. </t>
  </si>
  <si>
    <t>Број постеља/места</t>
  </si>
  <si>
    <t>Број лечених лица</t>
  </si>
  <si>
    <t>Број дана лечења</t>
  </si>
  <si>
    <t>Табела 9.</t>
  </si>
  <si>
    <t>Постеље</t>
  </si>
  <si>
    <t>Број новорођене деце</t>
  </si>
  <si>
    <t>Врста неге</t>
  </si>
  <si>
    <t>Број</t>
  </si>
  <si>
    <t>Интезивна нега</t>
  </si>
  <si>
    <t>Полуинтезивна нега</t>
  </si>
  <si>
    <t xml:space="preserve">Општа нега </t>
  </si>
  <si>
    <t>Специјална нега</t>
  </si>
  <si>
    <t xml:space="preserve">Табела 10. </t>
  </si>
  <si>
    <t>Организациона једицина</t>
  </si>
  <si>
    <t>Шифра</t>
  </si>
  <si>
    <t>Назив</t>
  </si>
  <si>
    <t>Амбулантни</t>
  </si>
  <si>
    <t>Стационарни</t>
  </si>
  <si>
    <t>Прегледи у оквиру организованог скрининга рака*</t>
  </si>
  <si>
    <t>Прво читање радиографског снимка дојке у оквиру организованог скрининга</t>
  </si>
  <si>
    <t>Друго читање радиографског снимка дојке у оквиру организованог скрининга</t>
  </si>
  <si>
    <t>Треће или супервизијско читање радиографског снимка дојке у оквиру организованог скрининга</t>
  </si>
  <si>
    <t>Супервизијско тумачење ПАП налаза у организованом скринингу карцинома грлића материце</t>
  </si>
  <si>
    <t>Сви прегледи укупно</t>
  </si>
  <si>
    <t>* Услуге се планирају за организовани скрининг карцинома дојке са ознаком атрибута 24 и називом атрибута "организован скрининг"</t>
  </si>
  <si>
    <t xml:space="preserve">Табела 11. </t>
  </si>
  <si>
    <t>Р.бр.</t>
  </si>
  <si>
    <t>Број операционих сала</t>
  </si>
  <si>
    <t>Број оперисаних у дневној болници</t>
  </si>
  <si>
    <t>Број операција у дневној болници</t>
  </si>
  <si>
    <t>Број оперисаних (хоспитализовани)</t>
  </si>
  <si>
    <t>Број операција (хоспитализовани)</t>
  </si>
  <si>
    <t>Укупан број оперисаних</t>
  </si>
  <si>
    <t>Укупан број операција</t>
  </si>
  <si>
    <t>Ортопедија и трауматологија</t>
  </si>
  <si>
    <t>Табела 12.</t>
  </si>
  <si>
    <t>ДСГ шифра</t>
  </si>
  <si>
    <t>Назив дијагностички сродне групе</t>
  </si>
  <si>
    <t>УКУПНО ДСГ Група</t>
  </si>
  <si>
    <t>Некласификоване главне дијагностичке категорије</t>
  </si>
  <si>
    <t>A01Z</t>
  </si>
  <si>
    <t>Трансплантација јетре</t>
  </si>
  <si>
    <t>A03Z</t>
  </si>
  <si>
    <t>Трансплантација плућа или срца</t>
  </si>
  <si>
    <t>A05Z</t>
  </si>
  <si>
    <t>Транспалнтација срца</t>
  </si>
  <si>
    <t>A06A</t>
  </si>
  <si>
    <t>Трахеостомија са вентилаторном подршком &gt;95 сати, са врло тешким КК</t>
  </si>
  <si>
    <t>A06B</t>
  </si>
  <si>
    <t>Трахеостомија са вентилаторном подршком &gt;95 сати, без врло тешких КК или Трахеостомија/вентилација &gt;95 сати са врло тешким КК</t>
  </si>
  <si>
    <t>A06C</t>
  </si>
  <si>
    <t>Вентилаторна подршка &gt;95 сати без врло тешких КК</t>
  </si>
  <si>
    <t>A06D</t>
  </si>
  <si>
    <t>Трахеостомија, без врло тешких КК</t>
  </si>
  <si>
    <t>A07Z</t>
  </si>
  <si>
    <t>Алогена трансплантација коштане сржи</t>
  </si>
  <si>
    <t>A08A</t>
  </si>
  <si>
    <t>Аутогена трансплантација коштане сржи, са врло тешким КК</t>
  </si>
  <si>
    <t>A08B</t>
  </si>
  <si>
    <t>Аутогена трансплантација коштане сржи, без врло тешких КК</t>
  </si>
  <si>
    <t>A09A</t>
  </si>
  <si>
    <t>Трансплантација бубрега и панкреаса, са врло тешким КК</t>
  </si>
  <si>
    <t>A09B</t>
  </si>
  <si>
    <t>Трансплантација бубрега, искључујући трансплантацију панкреаса, без врло тешких КК</t>
  </si>
  <si>
    <t>A10Z</t>
  </si>
  <si>
    <t>Уградња вештачке потпоре у комору</t>
  </si>
  <si>
    <t>A11A</t>
  </si>
  <si>
    <t>Уградња спиналног апарата за инфузију, са врло тешким КК</t>
  </si>
  <si>
    <t>A11B</t>
  </si>
  <si>
    <t>Уградња спиналног апарата за инфузију, без врло тешких КК</t>
  </si>
  <si>
    <t>A12Z</t>
  </si>
  <si>
    <t>Уградња уређаја за неуростимулацију</t>
  </si>
  <si>
    <t>A40Z</t>
  </si>
  <si>
    <t>Екстракорпорална мембранска оксигенација (EKMO) без операције срца</t>
  </si>
  <si>
    <t>Болести и поремећаји нервног система</t>
  </si>
  <si>
    <t>B01A</t>
  </si>
  <si>
    <t>Ревизија вентрикуларног шанта, са врло тешким или тешким КК</t>
  </si>
  <si>
    <t>B01B</t>
  </si>
  <si>
    <t>Ревизија вентрикуларног шанта, без врло тешких и тешких КК</t>
  </si>
  <si>
    <t>B02A</t>
  </si>
  <si>
    <t>Краниотомија, са врло тешким КК</t>
  </si>
  <si>
    <t>B02B</t>
  </si>
  <si>
    <t>Краниотомија, са умерено тешким КК</t>
  </si>
  <si>
    <t>B02C</t>
  </si>
  <si>
    <t>Краниотомија без КК</t>
  </si>
  <si>
    <t>B03A</t>
  </si>
  <si>
    <t>Процедуре на кичменом стубу (спиналне процедуре), са врло тешким и тешким КК</t>
  </si>
  <si>
    <t>B03B</t>
  </si>
  <si>
    <t>Процедуре на кичменом стубу (спиналне процедуре), без врло тешких или тешких КК</t>
  </si>
  <si>
    <t>B04A</t>
  </si>
  <si>
    <t>Екстракранијалне процедуре на крвним судовима, са врло тешким или тешким КК</t>
  </si>
  <si>
    <t>B04B</t>
  </si>
  <si>
    <t>Екстракранијалне процедуре на крвним судовима, без врло тешких или тешких КК</t>
  </si>
  <si>
    <t>B05Z</t>
  </si>
  <si>
    <r>
      <rPr>
        <b/>
        <sz val="10"/>
        <rFont val="Calibri"/>
        <family val="2"/>
        <charset val="238"/>
        <scheme val="minor"/>
      </rPr>
      <t>Хируршки захват на карпалном тунелу (декомпресија</t>
    </r>
    <r>
      <rPr>
        <b/>
        <i/>
        <sz val="10"/>
        <rFont val="Calibri"/>
        <family val="2"/>
        <charset val="238"/>
      </rPr>
      <t xml:space="preserve"> </t>
    </r>
    <r>
      <rPr>
        <i/>
        <sz val="10"/>
        <rFont val="Calibri"/>
        <family val="2"/>
        <charset val="238"/>
      </rPr>
      <t>n.medianus-a</t>
    </r>
    <r>
      <rPr>
        <b/>
        <sz val="10"/>
        <rFont val="Calibri"/>
        <family val="2"/>
        <charset val="238"/>
      </rPr>
      <t>)</t>
    </r>
  </si>
  <si>
    <t>B06A</t>
  </si>
  <si>
    <t>Процедуре код церебралне парализе, мишићне дистрофије, неуропатије, са врло тешким или тешким КК</t>
  </si>
  <si>
    <t>B06B</t>
  </si>
  <si>
    <t>Процедуре код церебралне парализе, мишићне дистрофије, неуропатије, без врло тешких или тешких КК</t>
  </si>
  <si>
    <t>B07A</t>
  </si>
  <si>
    <t>Процедуре на периферним и кранијалним нервима као и друге процедуре на нервом систему са КК</t>
  </si>
  <si>
    <t>B07B</t>
  </si>
  <si>
    <t>Процедуре на периферним и кранијалним нервима као и друге процедуре на нервом систему без КК</t>
  </si>
  <si>
    <t>B40Z</t>
  </si>
  <si>
    <t>Плазмафереза и неуролошке болести</t>
  </si>
  <si>
    <t>B41Z</t>
  </si>
  <si>
    <t>Телеметријски ЕЕГ мониторинг</t>
  </si>
  <si>
    <t>B42A</t>
  </si>
  <si>
    <t>Дијагностички поступак на нервном систему са вентилаторном подршком, са врло тешким КК</t>
  </si>
  <si>
    <t>B42B</t>
  </si>
  <si>
    <t>Дијагностички поступак на нервном систему са вентилаторном подршком, без врло тешких КК</t>
  </si>
  <si>
    <t>B60A</t>
  </si>
  <si>
    <t>Установљена параплегија,квадриплегија са или без оперативног поступка са врло тешким КК</t>
  </si>
  <si>
    <t>B60B</t>
  </si>
  <si>
    <t>Установљена параплегија,квадриплегија са или без оперативног поступка без врло тешких КК</t>
  </si>
  <si>
    <t>B61A</t>
  </si>
  <si>
    <t>Стања кичмене мождине са или без оперативног поступка са врло тешким и тешким КК</t>
  </si>
  <si>
    <t>B61B</t>
  </si>
  <si>
    <t>Стања кичмене мождине са или без оперативног поступка без врло тешких и тешких КК</t>
  </si>
  <si>
    <t>B62Z</t>
  </si>
  <si>
    <t>Пријем због аферезе</t>
  </si>
  <si>
    <t>B63Z</t>
  </si>
  <si>
    <t>Деменција и остале хроничне сметње мождане функције</t>
  </si>
  <si>
    <t>B64A</t>
  </si>
  <si>
    <t>Делиријум са врло тешким КК</t>
  </si>
  <si>
    <t>B64B</t>
  </si>
  <si>
    <t>Делиријум безврло тешких КК</t>
  </si>
  <si>
    <t>B65Z</t>
  </si>
  <si>
    <t>Церебрална парализа</t>
  </si>
  <si>
    <t>B66A</t>
  </si>
  <si>
    <t>Неоплазма нервог система са врло тешким или тешким КК</t>
  </si>
  <si>
    <t>B66B</t>
  </si>
  <si>
    <t>Неоплазма нервог система без врло тешких или тешких КК</t>
  </si>
  <si>
    <t>B67A</t>
  </si>
  <si>
    <t>Дегенеративни поремећаји нервног система, са врло тешким или тешким КК</t>
  </si>
  <si>
    <t>B67B</t>
  </si>
  <si>
    <t>Дегенеративни поремећаји нервног система без КК, старост  &gt; 59 година, без врло тешких или тешких КК</t>
  </si>
  <si>
    <t>B67C</t>
  </si>
  <si>
    <t>Дегенеративни поремећаји нервног система без КК, старост  &lt; 60 година, без врло тешких или тешких КК</t>
  </si>
  <si>
    <t>B68A</t>
  </si>
  <si>
    <t>Мултипла склероза и церебрална атаксија, са КК</t>
  </si>
  <si>
    <t>B68B</t>
  </si>
  <si>
    <t>Мултипла склероза и церебрална атаксија, без КК</t>
  </si>
  <si>
    <t>B69A</t>
  </si>
  <si>
    <t>ТИА и прецеребрална оклузија, са врло тешким или тешким КК</t>
  </si>
  <si>
    <t>B69B</t>
  </si>
  <si>
    <t>ТИА и прецеребрална оклузија, без врло тешких или тешких КК</t>
  </si>
  <si>
    <t>B70A</t>
  </si>
  <si>
    <t>Мождани удар (шлог), са врло тешким КК</t>
  </si>
  <si>
    <t>B70B</t>
  </si>
  <si>
    <t>Мождани удар (шлог), са тешким КК</t>
  </si>
  <si>
    <t>B70C</t>
  </si>
  <si>
    <t>Мождани удар (шлог), без врло тешких или тешких КК</t>
  </si>
  <si>
    <t>B70D</t>
  </si>
  <si>
    <t>Мождани удар, смртни исход или трансфер (премештај у другу болницу), &lt; 5 дана</t>
  </si>
  <si>
    <t>B71A</t>
  </si>
  <si>
    <t>Поремећај кранијалних и периферних нерава са КК</t>
  </si>
  <si>
    <t>B71B</t>
  </si>
  <si>
    <t>B72A</t>
  </si>
  <si>
    <t>Инфекције нервног система које искључују вирусни менингитис, са врло тешким или тешким КК</t>
  </si>
  <si>
    <t>B72B</t>
  </si>
  <si>
    <t>Инфекције нервног система које искључују вирусни менингитис, без врло тешких или тешких КК</t>
  </si>
  <si>
    <t>B73Z</t>
  </si>
  <si>
    <t>Вирусни менингитис</t>
  </si>
  <si>
    <t>B74A</t>
  </si>
  <si>
    <t>Нетрауматски ступор и кома, са врло тешким КК</t>
  </si>
  <si>
    <t>B74B</t>
  </si>
  <si>
    <t>Нетрауматски ступор и кома, без врло тешких КК</t>
  </si>
  <si>
    <t>B75Z</t>
  </si>
  <si>
    <t>Фебрилне конвулзије</t>
  </si>
  <si>
    <t>B76A</t>
  </si>
  <si>
    <t>Напад (неуролошки), са врло тешким или тешким КК</t>
  </si>
  <si>
    <t>B76B</t>
  </si>
  <si>
    <t>Напад (неуролошки), без врло тешких или тешких КК</t>
  </si>
  <si>
    <t>B77Z</t>
  </si>
  <si>
    <t>Главобоља</t>
  </si>
  <si>
    <t>B78A</t>
  </si>
  <si>
    <t>Интракранијална повреда, са врло тешким или тешким КК</t>
  </si>
  <si>
    <t>B78B</t>
  </si>
  <si>
    <t>Интракранијална повреда, без врло тешких или тешких КК</t>
  </si>
  <si>
    <t>B79A</t>
  </si>
  <si>
    <t>Прелом лобање, са врло тешким или тешким КК</t>
  </si>
  <si>
    <t>B79B</t>
  </si>
  <si>
    <t>Прелом лобање, без врло тешких или тешких КК</t>
  </si>
  <si>
    <t>B80Z</t>
  </si>
  <si>
    <t>Остале повреде главе</t>
  </si>
  <si>
    <t>B81A</t>
  </si>
  <si>
    <t>Остали поремећаји нервног система, са врло тешким или тешким КК</t>
  </si>
  <si>
    <t>B81B</t>
  </si>
  <si>
    <t>Остали поремећаји нервног система, без врло тешких или тешких КК</t>
  </si>
  <si>
    <t>B82A</t>
  </si>
  <si>
    <t>Хронична и неспецифична параплегија/квадриплегија са или без оперативног поступка, са врло тешким КК</t>
  </si>
  <si>
    <t>B82B</t>
  </si>
  <si>
    <t>Хронична и неспецифична параплегија/квадриплегија са или без оперативног поступка, са тешким КК</t>
  </si>
  <si>
    <t>B82C</t>
  </si>
  <si>
    <t>Хронична и неспецифична параплегија/квадриплегија са или без оперативног поступка, без врло тешких/тешких КК</t>
  </si>
  <si>
    <t>Болести и поремећаји ока</t>
  </si>
  <si>
    <t>C01Z</t>
  </si>
  <si>
    <t>Процедуре код пенетрантне повреде ока</t>
  </si>
  <si>
    <t>C02Z</t>
  </si>
  <si>
    <t>Енуклеација и процедуре на орбити</t>
  </si>
  <si>
    <t>C03Z</t>
  </si>
  <si>
    <t>Процедуре на ретини (мрежњачи)</t>
  </si>
  <si>
    <t>C04Z</t>
  </si>
  <si>
    <t>Велике процедуре на корнеи (рожњачи), склери (беоњачи) и конјуктиви (вежњачи)</t>
  </si>
  <si>
    <t>C05Z</t>
  </si>
  <si>
    <t>Дакриоцисториностомија</t>
  </si>
  <si>
    <t>C10Z</t>
  </si>
  <si>
    <t>Процедуре код страбизма</t>
  </si>
  <si>
    <t>C11Z</t>
  </si>
  <si>
    <t>Процедуре на очном капку</t>
  </si>
  <si>
    <t>C12Z</t>
  </si>
  <si>
    <t>Остале процедуре на а корнеи (рожњачи), склери (беоњачи) и конјуктиви (вежњачи)</t>
  </si>
  <si>
    <t>C13Z</t>
  </si>
  <si>
    <t>Процедуре на сузном апарату</t>
  </si>
  <si>
    <t>C14Z</t>
  </si>
  <si>
    <t>Остале процедуре на оку</t>
  </si>
  <si>
    <t>C15A</t>
  </si>
  <si>
    <t>Глауком или сложене процедуре код катаракте</t>
  </si>
  <si>
    <t>C15B</t>
  </si>
  <si>
    <t>Глауком или сложене процедуре код катаракте, истог дана</t>
  </si>
  <si>
    <t>C16Z</t>
  </si>
  <si>
    <t>Процедуре на сочиву</t>
  </si>
  <si>
    <t>C60A</t>
  </si>
  <si>
    <t>Акутне и велике инфекције ока, са врло тешким или тешким КК</t>
  </si>
  <si>
    <t>C60B</t>
  </si>
  <si>
    <t>Акутне и велике инфекције ока, без врло тешких или тешких КК</t>
  </si>
  <si>
    <t>C61A</t>
  </si>
  <si>
    <t>Неуролошки и васкуларни поремећаји ока, са врло тешким КК</t>
  </si>
  <si>
    <t>C61B</t>
  </si>
  <si>
    <t>Неуролошки и васкуларни поремећаји ока, без врло тешких КК</t>
  </si>
  <si>
    <t>C62Z</t>
  </si>
  <si>
    <t>Хифема и медицински обрађена траума ока</t>
  </si>
  <si>
    <t>C63Z</t>
  </si>
  <si>
    <t>Остали поремећаји ока</t>
  </si>
  <si>
    <t>Болести и поремећају ува, носа, уста и грла</t>
  </si>
  <si>
    <t>D01Z</t>
  </si>
  <si>
    <t xml:space="preserve">Кохлеарни имплант </t>
  </si>
  <si>
    <t>D02A</t>
  </si>
  <si>
    <t>Процедуре на глави и врату, са врло тешким или тешким КК</t>
  </si>
  <si>
    <t>D02B</t>
  </si>
  <si>
    <t>Процедуре на глави и врату, са малигнитетом или умереним КК</t>
  </si>
  <si>
    <t>D02C</t>
  </si>
  <si>
    <t>Процедуре на глави и врату, без малигнитета или КК</t>
  </si>
  <si>
    <t>D03Z</t>
  </si>
  <si>
    <t>Хируршка репарација расцепа усне или непца</t>
  </si>
  <si>
    <t>D04A</t>
  </si>
  <si>
    <t>Операција максиле, са КК</t>
  </si>
  <si>
    <t>D04B</t>
  </si>
  <si>
    <t>Операција максиле, без КК</t>
  </si>
  <si>
    <t>D05Z</t>
  </si>
  <si>
    <t>Процедуре на паротидној жлезди</t>
  </si>
  <si>
    <t>D06Z</t>
  </si>
  <si>
    <t>Процедуре на параназалним синусима и мастоидном наставку и сложене процедуре на средњем уху</t>
  </si>
  <si>
    <t>D09Z</t>
  </si>
  <si>
    <t>Разне процедуре на уху, грлу, носу и усној дупљи</t>
  </si>
  <si>
    <t>D10Z</t>
  </si>
  <si>
    <t>Процедуре на носу</t>
  </si>
  <si>
    <t>D11Z</t>
  </si>
  <si>
    <t>Тонзилектомија, Аденоидектомија</t>
  </si>
  <si>
    <t>D12Z</t>
  </si>
  <si>
    <t>Остале процедуре на уху, грлу, носу и усној дупљи</t>
  </si>
  <si>
    <t>D13Z</t>
  </si>
  <si>
    <t xml:space="preserve">Миринготомија и инсерција тубуса </t>
  </si>
  <si>
    <t>D14Z</t>
  </si>
  <si>
    <t>Процедуре у усној дупљи и пљувачним жлездама</t>
  </si>
  <si>
    <t>D15Z</t>
  </si>
  <si>
    <t>Процедуре на мастоидном наставку</t>
  </si>
  <si>
    <t>D40Z</t>
  </si>
  <si>
    <t xml:space="preserve">Вађење и поправка зуба </t>
  </si>
  <si>
    <t>D60A</t>
  </si>
  <si>
    <t>Малигнитет уха, грла, носа и усне дупље, са врло тешким или тешким КК</t>
  </si>
  <si>
    <t>D60B</t>
  </si>
  <si>
    <t>Малигнитет уха, грла, носа и усне дупље, без врло тешких или тешких КК</t>
  </si>
  <si>
    <t>D61Z</t>
  </si>
  <si>
    <t>Губитак равнотеже</t>
  </si>
  <si>
    <t>D62Z</t>
  </si>
  <si>
    <t xml:space="preserve">Крварење из носа (епистакса) </t>
  </si>
  <si>
    <t>D63Z</t>
  </si>
  <si>
    <t>Запаљење средњег ува и инфекција горњег респираторног тракта</t>
  </si>
  <si>
    <t>D64Z</t>
  </si>
  <si>
    <t>Ларинготрахеитис и епиглотитис</t>
  </si>
  <si>
    <t>D65Z</t>
  </si>
  <si>
    <t>Траума и деформитети носа</t>
  </si>
  <si>
    <t>D66A</t>
  </si>
  <si>
    <t>Остале дијагнозе код уха, грла, носа и усне дупље, са КК</t>
  </si>
  <si>
    <t>D66B</t>
  </si>
  <si>
    <t>Остале дијагнозе код уха, грла, носа и усне дупље, без КК</t>
  </si>
  <si>
    <t>D67A</t>
  </si>
  <si>
    <t xml:space="preserve">Болести уста и зуба, које искључују вађење и поправку зуба </t>
  </si>
  <si>
    <t>D67B</t>
  </si>
  <si>
    <t>Болести уста и зуба, које искључују вађење зуба  и поправку зуба, истог дана</t>
  </si>
  <si>
    <t>Болести и поремећаји респираторног система</t>
  </si>
  <si>
    <t>E01A</t>
  </si>
  <si>
    <t>Велике процедуре на грудном кошу, са врло тешким КК</t>
  </si>
  <si>
    <t>E01B</t>
  </si>
  <si>
    <t>Велике процедуре на грудном кошу, без врло тешких КК</t>
  </si>
  <si>
    <t>E02A</t>
  </si>
  <si>
    <t>Остали оперативни поступци на респираторном систему, са врло тешким КК</t>
  </si>
  <si>
    <t>E02B</t>
  </si>
  <si>
    <t>Остали оперативни поступци на респираторном систему, са тешким КК</t>
  </si>
  <si>
    <t>E02C</t>
  </si>
  <si>
    <t>Остали оперативни поступци на респираторном систему, без врло тешких или тешких КК</t>
  </si>
  <si>
    <t>E40A</t>
  </si>
  <si>
    <t>Болести респираторног система и механичка вентилација, са врло тешким КК</t>
  </si>
  <si>
    <t>E40B</t>
  </si>
  <si>
    <t>Болести респираторног система и механичка вентилација, без врло тешких КК</t>
  </si>
  <si>
    <t>E41Z</t>
  </si>
  <si>
    <t>Болести респираторног система и неинвазивна механичка вентилација</t>
  </si>
  <si>
    <t>E42A</t>
  </si>
  <si>
    <t>Бронхоскопија, са врло тешким КК</t>
  </si>
  <si>
    <t>E42B</t>
  </si>
  <si>
    <t>Бронхоскопија, без врло тешких КК</t>
  </si>
  <si>
    <t>E42C</t>
  </si>
  <si>
    <t>Бронхоскопија, дневна болница</t>
  </si>
  <si>
    <t>E60A</t>
  </si>
  <si>
    <t>Цистична фиброза, са врло тешким или тешким КК</t>
  </si>
  <si>
    <t>E60B</t>
  </si>
  <si>
    <t>Цистична фиброза, без врло тешких или тешких КК</t>
  </si>
  <si>
    <t>E61A</t>
  </si>
  <si>
    <t>Плућна емболија, са врло тешким или тешким КК</t>
  </si>
  <si>
    <t>E61B</t>
  </si>
  <si>
    <t>Плућна емболија, без врло тешких или тешких КК</t>
  </si>
  <si>
    <t>E62A</t>
  </si>
  <si>
    <t>Инфекције или запаљења респираторног система, са врло тешким КК</t>
  </si>
  <si>
    <t>E62B</t>
  </si>
  <si>
    <t>Инфекције или запаљења респираторног система, са тешким и умерено тешким КК</t>
  </si>
  <si>
    <t>E62C</t>
  </si>
  <si>
    <t>Инфекције или запаљења респираторног система, без КК</t>
  </si>
  <si>
    <t>E63Z</t>
  </si>
  <si>
    <t>Апнеја у сну</t>
  </si>
  <si>
    <t>E64A</t>
  </si>
  <si>
    <t>Едем плућа и респираторна инсуфицијенција, са врло тешким КК</t>
  </si>
  <si>
    <t>E64B</t>
  </si>
  <si>
    <t>Едем плућа и респираторна инсуфицијенција, без врло тешких КК</t>
  </si>
  <si>
    <t>E65A</t>
  </si>
  <si>
    <t>ХОБП, са врло тешким или тешким КК</t>
  </si>
  <si>
    <t>E65B</t>
  </si>
  <si>
    <t>ХОБП, без врло тешких или тешких КК</t>
  </si>
  <si>
    <t>E66A</t>
  </si>
  <si>
    <t>Велика траума грудног коша, са врло тешким КК</t>
  </si>
  <si>
    <t>E66B</t>
  </si>
  <si>
    <t>Велика траума грудног коша, са тешким или умереним KK</t>
  </si>
  <si>
    <t>E66C</t>
  </si>
  <si>
    <t>Велика траума грудног коша, без КК</t>
  </si>
  <si>
    <t>E67A</t>
  </si>
  <si>
    <t>Симптоми и знаци на респираторном систему, са врло тешким или тешким КК</t>
  </si>
  <si>
    <t>E67B</t>
  </si>
  <si>
    <t>Симптоми и знаци на респираторном систему, без врло тешких или тешких КК</t>
  </si>
  <si>
    <t>E68A</t>
  </si>
  <si>
    <t>Пнеумоторакс, са врло тешким КК</t>
  </si>
  <si>
    <t>E68B</t>
  </si>
  <si>
    <t>Пнеумоторакс, без врло тешких КК</t>
  </si>
  <si>
    <t>E69A</t>
  </si>
  <si>
    <t>Бронхитис и астма, са врло тешким КК</t>
  </si>
  <si>
    <t>E69B</t>
  </si>
  <si>
    <t>Бронхитис и астма, без врло тешких КК</t>
  </si>
  <si>
    <t>E70A</t>
  </si>
  <si>
    <t>Пертусис (велики кашаљ), са КК</t>
  </si>
  <si>
    <t>E70B</t>
  </si>
  <si>
    <t>Пертусис (велики кашаљ), без КК</t>
  </si>
  <si>
    <t>E71A</t>
  </si>
  <si>
    <t>Неоплазма респираторног система, са врло тешким КК</t>
  </si>
  <si>
    <t>E71B</t>
  </si>
  <si>
    <t>Неоплазма респираторног система, без КК</t>
  </si>
  <si>
    <t>E72Z</t>
  </si>
  <si>
    <t>Проблеми са дисањем који потичу из неонаталног периода</t>
  </si>
  <si>
    <t>E73A</t>
  </si>
  <si>
    <t>Плеурални излив, са врло тешким КК</t>
  </si>
  <si>
    <t>E73B</t>
  </si>
  <si>
    <t>Плеурални излив, са тешким КК</t>
  </si>
  <si>
    <t>E73C</t>
  </si>
  <si>
    <t>Плеурални излив, без врло тешких или тешких КК</t>
  </si>
  <si>
    <t>E74A</t>
  </si>
  <si>
    <t>Болести интерстицијума плућа, са врло тешким КК</t>
  </si>
  <si>
    <t>E74B</t>
  </si>
  <si>
    <t>Болести интерстицијума плућа, са тешким КК</t>
  </si>
  <si>
    <t>E74C</t>
  </si>
  <si>
    <t>Болести интерстицијума плућа, без врло тешких или тешких КК</t>
  </si>
  <si>
    <t>E75A</t>
  </si>
  <si>
    <t>Остале болести респираторног система, са врло тешким KK</t>
  </si>
  <si>
    <t>E75B</t>
  </si>
  <si>
    <t>Остале болести респираторног система, са тешким или умереним KK</t>
  </si>
  <si>
    <t>E75C</t>
  </si>
  <si>
    <t>Остале болести респираторног система, без KK</t>
  </si>
  <si>
    <t>E76Z</t>
  </si>
  <si>
    <t>Плућна туберкулоза</t>
  </si>
  <si>
    <t>Болести и поремећаји циркулаторног система</t>
  </si>
  <si>
    <t>F01A</t>
  </si>
  <si>
    <t>Имплантација или замена аутоматског кардиовертер дефибрилатора, потпуни систем, са врло тешким или тешким КК</t>
  </si>
  <si>
    <t>F01B</t>
  </si>
  <si>
    <t>Имплантација или замена аутоматског кардиовертер дефибрилатора, потпуни систем, без врло тешких или тешких КК</t>
  </si>
  <si>
    <t>F02Z</t>
  </si>
  <si>
    <t>Имплантација или замена дела аутоматског кардиовертер дефибрилатора</t>
  </si>
  <si>
    <t>F03A</t>
  </si>
  <si>
    <t>Процедуре на срчаном залиску са применом пумпе за кардиопулмонални бајпас, са инвазивном дијагностиком на срцу, са врло тешким КК</t>
  </si>
  <si>
    <t>F03B</t>
  </si>
  <si>
    <t>Процедуре на срчаном залиску са применом пумпе за кардиопулмонални бајпас, са инвазивном дијагностиком на срцу, без брло тешких КК</t>
  </si>
  <si>
    <t>F04A</t>
  </si>
  <si>
    <t>F04B</t>
  </si>
  <si>
    <t>Процедуре на срчаном залиску са применом пумпе за кардиопулмонални бајпас, са инвазивном дијагностиком на срцу, без врло тешких КК</t>
  </si>
  <si>
    <t>F05A</t>
  </si>
  <si>
    <t>Коронарни бајпас са инвазивном дијагностиком на срцу, са врло тешким КК</t>
  </si>
  <si>
    <t>F05B</t>
  </si>
  <si>
    <t>Коронарни бајпас са инвазивном дијагностиком на срцу, без врло тешких КК</t>
  </si>
  <si>
    <t>F06A</t>
  </si>
  <si>
    <t>Коронарни бајпас са инвазивном дијагностиком на срцу, са врло тешким или тешким КК</t>
  </si>
  <si>
    <t>F06B</t>
  </si>
  <si>
    <t>Коронарни бајпас са инвазивном дијагностиком на срцу, без врло тешких или тешких КК</t>
  </si>
  <si>
    <t>F07A</t>
  </si>
  <si>
    <t>Остале кардиоторакалне или васкуларне процедуре са применом пумпе (за екстракорпоралну циркулацију) за кардиопулмонални бајпас, са врло тешким КК</t>
  </si>
  <si>
    <t>F07B</t>
  </si>
  <si>
    <t>Остале кардиоторакалне или васкуларне процедуре са применом пумпе  (за екстракорпоралну циркулацију) за кардиопулмонални бајпас, са тешким или умереним КК</t>
  </si>
  <si>
    <t>F07C</t>
  </si>
  <si>
    <t>Остале кардиоторакалне или васкуларне процедуре са применом пумпе (за екстракорпоралну циркулацију) за кардиопулмонални бајпас, без КК</t>
  </si>
  <si>
    <t>F08A</t>
  </si>
  <si>
    <t>Велике реконструкцијске процедуре на васкуларном систему без примене пумпе, са врло тешким КК</t>
  </si>
  <si>
    <t>F08B</t>
  </si>
  <si>
    <t>Велике реконструкцијске процедуре на васкуларном систему без примене пумпе, без врло тешких КК</t>
  </si>
  <si>
    <t>F09A</t>
  </si>
  <si>
    <t>Остале кариоторакалне процедуре без примене пумпе ѕа кардиопулмонални бајпас, са врло тешким КК</t>
  </si>
  <si>
    <t>F09B</t>
  </si>
  <si>
    <t>Остале кариоторакалне процедуре без примене пумпе ѕа кардиопулмонални бајпас, са тешким или умереним КК</t>
  </si>
  <si>
    <t>F09C</t>
  </si>
  <si>
    <t>Остале кариоторакалне процедуре без примене пумпе ѕа кардиопулмонални бајпас, без КК</t>
  </si>
  <si>
    <t>F10A</t>
  </si>
  <si>
    <t>Интервенције на коронарним крвним судовима код акутног инфаркта миокарда, са врло тешким КК</t>
  </si>
  <si>
    <t>F10B</t>
  </si>
  <si>
    <t>Интервенције на коронарним крвним судовима код акутног инфаркта миокарда, без КК</t>
  </si>
  <si>
    <t>F11A</t>
  </si>
  <si>
    <t xml:space="preserve">Ампутација због поремећаја циркулаторног система, осим горњих екстремитета и прста на нози, са врло тешким КК </t>
  </si>
  <si>
    <t>F11B</t>
  </si>
  <si>
    <t xml:space="preserve">Ампутација због поремећаја циркулаторног система, осим горњих екстремитета и прста на нози, без врло тешких КК </t>
  </si>
  <si>
    <t>F12A</t>
  </si>
  <si>
    <t>Уградња или замена пејсмејкера, потпуни систем, са врло тешким КК</t>
  </si>
  <si>
    <t>F12B</t>
  </si>
  <si>
    <t>Уградња или замена пејсмејкера, потпуни систем, без врло тешких КК</t>
  </si>
  <si>
    <t>F13A</t>
  </si>
  <si>
    <t>Ампутација горњег екстремитета и прста на нози због поремећаја циркулаторног система, са врло тешким КК</t>
  </si>
  <si>
    <t>F13B</t>
  </si>
  <si>
    <t>Ампутација горњег екстремитета и прста на нози због поремећаја циркулаторног система, без врло тешких КК</t>
  </si>
  <si>
    <t>F14A</t>
  </si>
  <si>
    <t>Васкуларне процедуре, осим велике реконструкције, без примене пумпе за кардиопулмонарни бајпас, са врло тешким КК</t>
  </si>
  <si>
    <t>F14B</t>
  </si>
  <si>
    <t>Васкуларне процедуре, осим велике реконструкције, без примене пумпе за кардиопулмонарни бајпас, са тешким КК</t>
  </si>
  <si>
    <t>F14C</t>
  </si>
  <si>
    <t>Васкуларне процедуре, осим велике реконструкције, без примене пумпе за кардиопулмонарни бајпас, без врло тешким или тешких КК</t>
  </si>
  <si>
    <t>F15A</t>
  </si>
  <si>
    <t>Интервентна коронарна процедура, без акутног инфаркта миокарда, са инсерцијом стента, са врло тешким или тешким КК</t>
  </si>
  <si>
    <t>F15B</t>
  </si>
  <si>
    <t>Интервентна коронарна процедура, без акутног инфаркта миокарда, са инсерцијом стента, без врло тешких или тешких КК</t>
  </si>
  <si>
    <t>F16A</t>
  </si>
  <si>
    <t>Интервентна коронарна процедура, без акутног инфаркта миокарда, без инсерције, са врло тешким КК</t>
  </si>
  <si>
    <t>F16B</t>
  </si>
  <si>
    <t>Интервентна коронарна процедура, без акутног инфаркта миокарда, без инсерције, без врло тешких КК</t>
  </si>
  <si>
    <t>F17A</t>
  </si>
  <si>
    <t>Имплантација или замена генератора пејсмејкера, са врло тешким или тешким КК</t>
  </si>
  <si>
    <t>F17B</t>
  </si>
  <si>
    <t>F18A</t>
  </si>
  <si>
    <t>Остале процедуре у вези са пејсмејкером, са КК</t>
  </si>
  <si>
    <t>F18B</t>
  </si>
  <si>
    <t>Остале процедуре у вези са пејсмејкером, без КК</t>
  </si>
  <si>
    <t>F19Z</t>
  </si>
  <si>
    <t>Остале васкуларе перкутане интервенције на срцу</t>
  </si>
  <si>
    <t>F20Z</t>
  </si>
  <si>
    <t>Постављање лигатуре на вену и њено уклањање</t>
  </si>
  <si>
    <t>F21A</t>
  </si>
  <si>
    <t>Остали оперативни поступци на циркулаторном систему, са врло тешким КК</t>
  </si>
  <si>
    <t>F21B</t>
  </si>
  <si>
    <t>Остали оперативни поступци на циркулаторном систему, без врло тешких КК</t>
  </si>
  <si>
    <t>F40A</t>
  </si>
  <si>
    <t>Болести (дијагнозе) циркулаторног система са механичком вентилацијом, са врло тешким КК</t>
  </si>
  <si>
    <t>F40B</t>
  </si>
  <si>
    <t>Болести (дијагнозе) циркулаторног система са механичком вентилацијом, без врло тешких КК</t>
  </si>
  <si>
    <t>F41A</t>
  </si>
  <si>
    <t>Поремећаји циркулаторног система, АИМ, инвазивна дијагностика на срцу, са врло тешким или тешким KK</t>
  </si>
  <si>
    <t>F41B</t>
  </si>
  <si>
    <t>Поремећаји циркулаторног система, АИМ, инвазивна дијагностика на срцу, без врло тешких или тешких KK</t>
  </si>
  <si>
    <t>F42A</t>
  </si>
  <si>
    <t>Поремећаји циркулације, без АИМ, са инвазивном дијагностиком на срцу, са сложеним дијагнозама или процедурама</t>
  </si>
  <si>
    <t>F42B</t>
  </si>
  <si>
    <t>Поремећаји циркулације, без АИМ, са инвазивном дијагностиком на срцу, без сложених дијагноза или процедура</t>
  </si>
  <si>
    <t>F42C</t>
  </si>
  <si>
    <t>Поремећаји циркулације, без АИМ, са инвазивном дијагностиком на срцу, дневна болница</t>
  </si>
  <si>
    <t>F43Z</t>
  </si>
  <si>
    <t>Болести (дијагнозе) циркулаторног система, са неинвазивном вентилацијом</t>
  </si>
  <si>
    <t>F60A</t>
  </si>
  <si>
    <t>Поремећаји циркулације, са АИМ, без инвазивне дијагностике на срцу, са сложенимх дијагнозама или процедурама</t>
  </si>
  <si>
    <t>F60B</t>
  </si>
  <si>
    <t>Поремећаји циркулације, се АИМ, без инвазивне дијагностике на срцу, без сложених дијагноза или процедура</t>
  </si>
  <si>
    <t>F61A</t>
  </si>
  <si>
    <t>Инфективни ендокардитис са врло тешким компликацијама</t>
  </si>
  <si>
    <t>F61B</t>
  </si>
  <si>
    <t>Инфективни ендокардитис без врло тешких компликација</t>
  </si>
  <si>
    <t>F62A</t>
  </si>
  <si>
    <t>Срчана инсуфицијенција и шок, са врло тешким КК</t>
  </si>
  <si>
    <t>F62B</t>
  </si>
  <si>
    <t>Срчана инсуфицијенција и шок, без врло тешких КК</t>
  </si>
  <si>
    <t>F63A</t>
  </si>
  <si>
    <t>Венска тромбоза са врло тешким или тешким КК</t>
  </si>
  <si>
    <t>F63B</t>
  </si>
  <si>
    <t>Венска тромбоза без врло тешких или тешких КК</t>
  </si>
  <si>
    <t>F64A</t>
  </si>
  <si>
    <t>Улцерација коже због поремећаја циркулације, са врло тешким или тешким КК</t>
  </si>
  <si>
    <t>F64B</t>
  </si>
  <si>
    <t>Улцерација коже због поремећаја циркулације, без врло тешких или тешких КК</t>
  </si>
  <si>
    <t>F65A</t>
  </si>
  <si>
    <t>Поремећај периферних крвних судова, са врло тешким или тешким КК</t>
  </si>
  <si>
    <t>F65B</t>
  </si>
  <si>
    <t>Поремећај периферних крвних судова, без врло тешких или тешких КК</t>
  </si>
  <si>
    <t>F66A</t>
  </si>
  <si>
    <t>Атеросклероза коронарних крвних судова, са КК</t>
  </si>
  <si>
    <t>F66B</t>
  </si>
  <si>
    <t>Атеросклероза коронарних крвних судова, без КК</t>
  </si>
  <si>
    <t>F67A</t>
  </si>
  <si>
    <t>Хипертензија, са КК</t>
  </si>
  <si>
    <t>F67B</t>
  </si>
  <si>
    <t>Хипертензија, без КК</t>
  </si>
  <si>
    <t>F68A</t>
  </si>
  <si>
    <t>Конгенитална болест срца, са КК</t>
  </si>
  <si>
    <t>F68B</t>
  </si>
  <si>
    <t>Конгенитална болест срца, без КК</t>
  </si>
  <si>
    <t>F69A</t>
  </si>
  <si>
    <t>Поремећаји срчаних залистака, са врло тешким или тешким КК</t>
  </si>
  <si>
    <t>F69B</t>
  </si>
  <si>
    <t>Поремећаји срчаних залистака, без врло тешких или тешких КК</t>
  </si>
  <si>
    <t>F72A</t>
  </si>
  <si>
    <r>
      <rPr>
        <b/>
        <sz val="10"/>
        <rFont val="Calibri"/>
        <family val="2"/>
        <charset val="238"/>
        <scheme val="minor"/>
      </rPr>
      <t xml:space="preserve">Нестабилна </t>
    </r>
    <r>
      <rPr>
        <b/>
        <i/>
        <sz val="10"/>
        <rFont val="Calibri"/>
        <family val="2"/>
        <charset val="238"/>
      </rPr>
      <t>angina pectoris</t>
    </r>
    <r>
      <rPr>
        <b/>
        <sz val="10"/>
        <rFont val="Calibri"/>
        <family val="2"/>
        <charset val="238"/>
      </rPr>
      <t xml:space="preserve"> са врло тешким или тешким KK</t>
    </r>
  </si>
  <si>
    <t>F72B</t>
  </si>
  <si>
    <r>
      <rPr>
        <b/>
        <sz val="10"/>
        <rFont val="Calibri"/>
        <family val="2"/>
        <charset val="238"/>
        <scheme val="minor"/>
      </rPr>
      <t xml:space="preserve">Нестабилна </t>
    </r>
    <r>
      <rPr>
        <b/>
        <i/>
        <sz val="10"/>
        <rFont val="Calibri"/>
        <family val="2"/>
        <charset val="238"/>
      </rPr>
      <t>angina pectoris</t>
    </r>
    <r>
      <rPr>
        <b/>
        <sz val="10"/>
        <rFont val="Calibri"/>
        <family val="2"/>
        <charset val="238"/>
      </rPr>
      <t xml:space="preserve"> без врло тешких или тешких KK</t>
    </r>
  </si>
  <si>
    <t>F73A</t>
  </si>
  <si>
    <t>Синкопа и колапс, са врло тешким или тешким KK</t>
  </si>
  <si>
    <t>F73B</t>
  </si>
  <si>
    <t>Синкопа и колапс, без врло тешких или тешких KK</t>
  </si>
  <si>
    <t>F74Z</t>
  </si>
  <si>
    <t>Бол у грудима</t>
  </si>
  <si>
    <t>F75A</t>
  </si>
  <si>
    <t>Остали поремећаји циркулаторног система, са врло тешким КК</t>
  </si>
  <si>
    <t>F75B</t>
  </si>
  <si>
    <t>Остали поремећаји циркулаторног система, без врло тешких КК</t>
  </si>
  <si>
    <t>F75C</t>
  </si>
  <si>
    <t>Остали поремећаји циркулаторног система, без врло тешких или тешких КК</t>
  </si>
  <si>
    <t>F76A</t>
  </si>
  <si>
    <t>Аритмија, срчани застој и поремећаји проводљивости, са врло тешким или тешким КК</t>
  </si>
  <si>
    <t>F76B</t>
  </si>
  <si>
    <t>Аритмија, срчани застој и поремећаји проводљивости, без врло тешких или тешких КК</t>
  </si>
  <si>
    <t>Болести и поремећаји дигестивног система</t>
  </si>
  <si>
    <t>G01A</t>
  </si>
  <si>
    <t>Ресекција ректума, са врло тешким КК</t>
  </si>
  <si>
    <t>G01B</t>
  </si>
  <si>
    <t>Ресекција ректума, без врло тешких КК</t>
  </si>
  <si>
    <t>G02A</t>
  </si>
  <si>
    <t>Велике процедуре на танком и дебелом цреву, са врло тешким КК</t>
  </si>
  <si>
    <t>G02B</t>
  </si>
  <si>
    <t>Велике процедуре на танком и дебелом цреву, без врло тешких КК</t>
  </si>
  <si>
    <t>G03A</t>
  </si>
  <si>
    <t>Процедуре на желуцу, једњаку и дванаестопалачном цреву и малигнитет</t>
  </si>
  <si>
    <t>G03B</t>
  </si>
  <si>
    <t>Процедуре на желуцу, једњаку и дванаестопалачном цреву и малигнитет, са врло тешким и тешким компликацијама</t>
  </si>
  <si>
    <t>G03C</t>
  </si>
  <si>
    <t>Процедуре на желуцу, једњаку и дванаестопалачном цреву и малигнитет, без врло тешких и тешких компликација</t>
  </si>
  <si>
    <t>G04A</t>
  </si>
  <si>
    <t>Адхезиолиза перитонеума, са врло тешким КК</t>
  </si>
  <si>
    <t>G04B</t>
  </si>
  <si>
    <t>Адхезиолиза перитонеума, са тешким или умереним КК</t>
  </si>
  <si>
    <t>G04C</t>
  </si>
  <si>
    <t>Адхезиолиза перитонеума, без КК</t>
  </si>
  <si>
    <t>G05A</t>
  </si>
  <si>
    <t>Мање процедуре на танком и дебелом цреву, са врло тешким КК</t>
  </si>
  <si>
    <t>G05B</t>
  </si>
  <si>
    <t>Мање процедуре на танком и дебелом цреву, са тешким или умереним КК</t>
  </si>
  <si>
    <t>G05C</t>
  </si>
  <si>
    <t>Мање процедуре на танком и дебелом цреву, без КК</t>
  </si>
  <si>
    <t>G06Z</t>
  </si>
  <si>
    <t>Процедура пилоромиотомије</t>
  </si>
  <si>
    <t>G07A</t>
  </si>
  <si>
    <t>Апендектомија са врло тешким или тешким КК</t>
  </si>
  <si>
    <t>G07B</t>
  </si>
  <si>
    <t>Апендектомија без врло тешких или тешких КК</t>
  </si>
  <si>
    <t>G10A</t>
  </si>
  <si>
    <t>Процедуре код херније, са КК</t>
  </si>
  <si>
    <t>G10B</t>
  </si>
  <si>
    <t>Процедуре код херније, без КК</t>
  </si>
  <si>
    <t>G11Z</t>
  </si>
  <si>
    <t>Процедуре на анусу и стоме</t>
  </si>
  <si>
    <t>G12A</t>
  </si>
  <si>
    <t>Остали оперативни поступци са врло тешким КК</t>
  </si>
  <si>
    <t>G12B</t>
  </si>
  <si>
    <t>Остали оперативни поступци, са тешким или умереним КК</t>
  </si>
  <si>
    <t>G12C</t>
  </si>
  <si>
    <t>Остали оперативни поступци, без КК</t>
  </si>
  <si>
    <t>G46A</t>
  </si>
  <si>
    <t>Сложена гастроскопија, са врло тешким или тешким КК</t>
  </si>
  <si>
    <t>G46B</t>
  </si>
  <si>
    <t>Сложена гастроскопија, без врло тешких или тешких КК</t>
  </si>
  <si>
    <t>G46C</t>
  </si>
  <si>
    <t>Сложена гастроскопија, истог дана</t>
  </si>
  <si>
    <t>G47A</t>
  </si>
  <si>
    <t>Остале процедуре гастроскопије, са врло тешким КК</t>
  </si>
  <si>
    <t>G47B</t>
  </si>
  <si>
    <t>Остале процедуре гастроскопије, без врло тешким КК</t>
  </si>
  <si>
    <t>G47C</t>
  </si>
  <si>
    <t>Остале процедуре гастроскопије, дневна болница</t>
  </si>
  <si>
    <t>G48A</t>
  </si>
  <si>
    <t>Колоноскопија, са врло тешким или тешким КК</t>
  </si>
  <si>
    <t>G48B</t>
  </si>
  <si>
    <t>Колоноскопија, без врло тешких или тешких КК</t>
  </si>
  <si>
    <t>G48C</t>
  </si>
  <si>
    <t>Колоноскопија, дневна болница</t>
  </si>
  <si>
    <t>G60A</t>
  </si>
  <si>
    <t>Малигнитет дигестивног система, са врло тешким или тешким КК</t>
  </si>
  <si>
    <t>G60B</t>
  </si>
  <si>
    <t>Малигнитет дигестивног система, без врло тешких или тешких КК</t>
  </si>
  <si>
    <t>G61A</t>
  </si>
  <si>
    <t>Гастроинестинална хеморагија, са врло тешким или тешким КК</t>
  </si>
  <si>
    <t>G61B</t>
  </si>
  <si>
    <t>Гастроинестинална хеморагија, без врло тешких или тешких КК</t>
  </si>
  <si>
    <t>G62Z</t>
  </si>
  <si>
    <t>Компликовани пептички улкус</t>
  </si>
  <si>
    <t>G63Z</t>
  </si>
  <si>
    <t>Некомпликовани пептички улкус</t>
  </si>
  <si>
    <t>G64A</t>
  </si>
  <si>
    <t>Инфламаторна болест црева, са КК</t>
  </si>
  <si>
    <t>G64B</t>
  </si>
  <si>
    <t>Инфламаторна болест црева, без КК</t>
  </si>
  <si>
    <t>G65A</t>
  </si>
  <si>
    <t>Опструкција гастроинтестиналног система са KK</t>
  </si>
  <si>
    <t>G65B</t>
  </si>
  <si>
    <t>Опструкција гастроинтестиналног система без KK</t>
  </si>
  <si>
    <t>G66Z</t>
  </si>
  <si>
    <t>Абдоминални бол или мезентеријски аденитис</t>
  </si>
  <si>
    <t>G67A</t>
  </si>
  <si>
    <t>Езофагитис, гастроентеритис и разни поремећаји дигестивног система, са врло тешким или тешким КК</t>
  </si>
  <si>
    <t>G67B</t>
  </si>
  <si>
    <t>Езофагитис, гастроентеритис и разни поремећаји дигестивног система, без врло тешких или тешких КК</t>
  </si>
  <si>
    <t>G70A</t>
  </si>
  <si>
    <t>Остале дијагнозе дигестивног система са KK</t>
  </si>
  <si>
    <t>G70B</t>
  </si>
  <si>
    <t>Остале дијагнозе дигестивног система без KK</t>
  </si>
  <si>
    <t>Болести и поремећаји хепатобилијарног система и панкреаса</t>
  </si>
  <si>
    <t>H01A</t>
  </si>
  <si>
    <t>Процедуре на пакнреасу, јетри и шантовима са врло тешким КК</t>
  </si>
  <si>
    <t>H01B</t>
  </si>
  <si>
    <t>Процедуре на пакнреасу, јетри и шантовима без врло тешких КК</t>
  </si>
  <si>
    <t>H02A</t>
  </si>
  <si>
    <t>Велике процедуре на билијарном тракту, малигнитет или са врло тешким КК</t>
  </si>
  <si>
    <t>H02B</t>
  </si>
  <si>
    <t>Велике процедуре на билијарном тракту, малигнитет или са умерено тешким КК</t>
  </si>
  <si>
    <t>H02C</t>
  </si>
  <si>
    <t>Велике процедуре на билијарном тракту, без малигнитет и без КК</t>
  </si>
  <si>
    <t>H05A</t>
  </si>
  <si>
    <t>Дијагностичке процедуре на хепатобилијарном систему са врло тешким или тешким КК</t>
  </si>
  <si>
    <t>H05B</t>
  </si>
  <si>
    <t>Дијагностичке процедуре на хепатобилијарном систему без врло тешких или тешких КК</t>
  </si>
  <si>
    <t>H06A</t>
  </si>
  <si>
    <t>Остали оперативни поступци на хепатобилијарном систему и панкреасу, са врло тешким КК</t>
  </si>
  <si>
    <t>H06B</t>
  </si>
  <si>
    <t>Остали оперативни поступци на хепатобилијарном систему и панкреасу, без врло тешких КК</t>
  </si>
  <si>
    <t>H07A</t>
  </si>
  <si>
    <r>
      <rPr>
        <b/>
        <sz val="10"/>
        <rFont val="Calibri"/>
        <family val="2"/>
        <charset val="238"/>
        <scheme val="minor"/>
      </rPr>
      <t xml:space="preserve">Отворена холецистектомија са затвореним испитивањем проходности </t>
    </r>
    <r>
      <rPr>
        <b/>
        <i/>
        <sz val="10"/>
        <rFont val="Calibri"/>
        <family val="2"/>
        <charset val="238"/>
      </rPr>
      <t>ductus choledocus-а</t>
    </r>
    <r>
      <rPr>
        <b/>
        <sz val="10"/>
        <rFont val="Calibri"/>
        <family val="2"/>
        <charset val="238"/>
      </rPr>
      <t xml:space="preserve"> или са врло тешким КК</t>
    </r>
  </si>
  <si>
    <t>H07B</t>
  </si>
  <si>
    <r>
      <rPr>
        <b/>
        <sz val="10"/>
        <rFont val="Calibri"/>
        <family val="2"/>
        <charset val="238"/>
        <scheme val="minor"/>
      </rPr>
      <t xml:space="preserve">Отворена холецистектомија без затворених испитивања проходности </t>
    </r>
    <r>
      <rPr>
        <b/>
        <i/>
        <sz val="10"/>
        <rFont val="Calibri"/>
        <family val="2"/>
        <charset val="238"/>
      </rPr>
      <t>ductus choledocus-а</t>
    </r>
    <r>
      <rPr>
        <b/>
        <sz val="10"/>
        <rFont val="Calibri"/>
        <family val="2"/>
        <charset val="238"/>
      </rPr>
      <t xml:space="preserve"> или без врло тешких КК</t>
    </r>
  </si>
  <si>
    <t>H08A</t>
  </si>
  <si>
    <t>Лапароскопска холецистектомија са затвореним испитивањем проходности ductus choledocus-a или са врло тешким и тешким компликацијама</t>
  </si>
  <si>
    <t>H08B</t>
  </si>
  <si>
    <t>Лапароскопска холецистектомија без затворених испитивања проходности ductus choledocus-a или без врло тешких и тешких компликација</t>
  </si>
  <si>
    <t>H40A</t>
  </si>
  <si>
    <t>Ендоскопске процедуре код крварећих варикозитета једњака, са врло тешким КК</t>
  </si>
  <si>
    <t>H40B</t>
  </si>
  <si>
    <t>Ендоскопске процедуре код крварећих варикозитета једњака, без врло тешких КК</t>
  </si>
  <si>
    <t>H43A</t>
  </si>
  <si>
    <t>Ендоскопска ретроградна холангиопанкреатографија, са врло тешким или тешким КК</t>
  </si>
  <si>
    <t>H43B</t>
  </si>
  <si>
    <t>Ендоскопска ретроградна холангиопанкреатографија, без врло тешких или тешких КК</t>
  </si>
  <si>
    <t>H60A</t>
  </si>
  <si>
    <t>Цироза и алкохолни хепатитис са врло тешким КК</t>
  </si>
  <si>
    <t>H60B</t>
  </si>
  <si>
    <t>Цироза и алкохолни хепатитис са тешким КК</t>
  </si>
  <si>
    <t>H60C</t>
  </si>
  <si>
    <t>Цироза и алкохолни хепатитис без врло тешких или тешких КК</t>
  </si>
  <si>
    <t>H61A</t>
  </si>
  <si>
    <t>Малигнитет хепатобилијарног система и панкреаса, (старост &gt; 69 година са врло тешким KK) или са врло тешким KK</t>
  </si>
  <si>
    <t>H61B</t>
  </si>
  <si>
    <t>Малигнитет хепатобилијарног система и панкреаса, (старост &gt; 69 година без врло тешких KK) или са врло тешким KK</t>
  </si>
  <si>
    <t>H62A</t>
  </si>
  <si>
    <t>Поремећаји панкреаса, без малигнитета, са врло тешким или тешким KK</t>
  </si>
  <si>
    <t>H62B</t>
  </si>
  <si>
    <t>Поремећаји панкреаса, без малигнитета, без врло тешких или тешких KK</t>
  </si>
  <si>
    <t>H63A</t>
  </si>
  <si>
    <t>Поремећаји јетре, без малигнитета, цирозе и алкохолног хепатитиса са врло тешким или тешким KK</t>
  </si>
  <si>
    <t>H63B</t>
  </si>
  <si>
    <t>Поремећаји јетре, без малигнитета, цирозе и алкохолног хепатитиса без врло тешких или тешких KK</t>
  </si>
  <si>
    <t>H64A</t>
  </si>
  <si>
    <t>Поремећаји билијарног тракта, са КК</t>
  </si>
  <si>
    <t>H64B</t>
  </si>
  <si>
    <t>Поремећаји билијарног тракта, без КК</t>
  </si>
  <si>
    <t>Болести и поремећаји мускулоскелетног система и везивног ткива</t>
  </si>
  <si>
    <t>I01A</t>
  </si>
  <si>
    <t>Обостране или вишеструке велике процедуре на зглобовима доњих екстремитета, са ревизијом или са врло тешким КК</t>
  </si>
  <si>
    <t>I01B</t>
  </si>
  <si>
    <t>Обостране или вишеструке велике процедуре на зглобовима доњих екстремитета, са ревизијом или без врло тешких КК</t>
  </si>
  <si>
    <t>I02A</t>
  </si>
  <si>
    <t>Микроваскуларна ткива или режањ коже, без шаке, са врло тешким или тешким КК</t>
  </si>
  <si>
    <t>I02B</t>
  </si>
  <si>
    <t>Режањ коже, искључујући шаку, са врло тешким или тешким КК</t>
  </si>
  <si>
    <t>I03A</t>
  </si>
  <si>
    <t>Замена кука, са врло тешким или тешким KK</t>
  </si>
  <si>
    <t>I03B</t>
  </si>
  <si>
    <t>Замена кука, без врло тешких или тешких KK</t>
  </si>
  <si>
    <t>I04A</t>
  </si>
  <si>
    <t>Замена колена, са врло тешким или тешким КК</t>
  </si>
  <si>
    <t>I04B</t>
  </si>
  <si>
    <t>Замена колена, без врло тешких или тешких КК</t>
  </si>
  <si>
    <t>I04Z</t>
  </si>
  <si>
    <t>Замена и поновно повезивање колена</t>
  </si>
  <si>
    <t>I05A</t>
  </si>
  <si>
    <t>Остале замене зглобова, са врло тешким или тешким КК</t>
  </si>
  <si>
    <t>I05B</t>
  </si>
  <si>
    <t>Остале замене зглобова, без врло тешких или тешких КК</t>
  </si>
  <si>
    <t>I06Z</t>
  </si>
  <si>
    <t>Спинална фузија и деформитет</t>
  </si>
  <si>
    <t>I07Z</t>
  </si>
  <si>
    <t>Ампутација</t>
  </si>
  <si>
    <t>I08A</t>
  </si>
  <si>
    <t>Остале процедуре на куку и фемуру, са врло тешким или тешким KK</t>
  </si>
  <si>
    <t>I08B</t>
  </si>
  <si>
    <t>Остале процедуре на куку и фемуру, без врло тешких или тешких KK</t>
  </si>
  <si>
    <t>I09A</t>
  </si>
  <si>
    <t>Спинална фузија, са врло тешким или тешким KK</t>
  </si>
  <si>
    <t>I09B</t>
  </si>
  <si>
    <t>I10A</t>
  </si>
  <si>
    <t>Остале процедуре на леђима и врату, са врло тешким или тешким КК</t>
  </si>
  <si>
    <t>I10B</t>
  </si>
  <si>
    <t>Остале процедуре на леђима и врату, без врло тешких или тешких КК</t>
  </si>
  <si>
    <t>I11Z</t>
  </si>
  <si>
    <t>Процедуре продужавања екстремитета</t>
  </si>
  <si>
    <t>I12A</t>
  </si>
  <si>
    <t>Инфекција или запаљење костију или зглобова, разне процедуре на мишићном систему и везивном ткиву са врло тешким КК</t>
  </si>
  <si>
    <t>I12B</t>
  </si>
  <si>
    <t>Инфекција или запаљење костију или зглобова, разне процедуре на мишићном систему и везивном ткиву са тешким КК</t>
  </si>
  <si>
    <t>I12C</t>
  </si>
  <si>
    <t>Инфекција или запаљење костију или зглобова, разне процедуре на мишићном систему и везивном ткиву без врло тешких или тешких КК</t>
  </si>
  <si>
    <t>I13A</t>
  </si>
  <si>
    <t>Процедуре на хумерусу, тибији, фибули, чланку (ножном), са врло тешким или тешким КК</t>
  </si>
  <si>
    <t>I13B</t>
  </si>
  <si>
    <t>Процедуре на хумерусу, тибији, фибули, чланку (ножном), без врло тешких или тешких КК</t>
  </si>
  <si>
    <t>I15Z</t>
  </si>
  <si>
    <t>Операције кранио - фацијалне регије</t>
  </si>
  <si>
    <t>I16Z</t>
  </si>
  <si>
    <t>Остале процедуре на рамену</t>
  </si>
  <si>
    <t>I17A</t>
  </si>
  <si>
    <t>Максило - фацијална хирургија, са КК</t>
  </si>
  <si>
    <t>I17B</t>
  </si>
  <si>
    <t>Максило - фацијална хирургија, без КК</t>
  </si>
  <si>
    <t>I18Z</t>
  </si>
  <si>
    <t>Остале процедуре на колену</t>
  </si>
  <si>
    <t>I19A</t>
  </si>
  <si>
    <t>Остале процедуре на лакту и подлактици, са КК</t>
  </si>
  <si>
    <t>I19B</t>
  </si>
  <si>
    <t>Остале процедуре на лакту и подлактици, без КК</t>
  </si>
  <si>
    <t>I20Z</t>
  </si>
  <si>
    <t>Остале процедуре на стопалу</t>
  </si>
  <si>
    <t>I21Z</t>
  </si>
  <si>
    <t>Локална ексцизија и одстрањење унутрашњег фиксатора кука и фемура (бутне кости)</t>
  </si>
  <si>
    <t>I23Z</t>
  </si>
  <si>
    <t>Локална ексцизија и одстрањење унутрашњег фиксатора, искључује кук и фемур (бутну кост)</t>
  </si>
  <si>
    <t>I24Z</t>
  </si>
  <si>
    <t xml:space="preserve">Артроскопија </t>
  </si>
  <si>
    <t>I25A</t>
  </si>
  <si>
    <t>Дијагностичке процедуре (укључујући и биопсију) на костима и зглобовима, са КК</t>
  </si>
  <si>
    <t>I25B</t>
  </si>
  <si>
    <t>Дијагностичке процедуре (укључујући и биопсију) на костима и зглобовима, без КК</t>
  </si>
  <si>
    <t>I27A</t>
  </si>
  <si>
    <t>Процедуре на меким ткивима, са врло тешким или тешким КК</t>
  </si>
  <si>
    <t>I27B</t>
  </si>
  <si>
    <t>Процедуре на меким ткивима, без врло тешких или тешких КК</t>
  </si>
  <si>
    <t>I28A</t>
  </si>
  <si>
    <t>Остале процедуре на везивном ткиву са КК</t>
  </si>
  <si>
    <t>I28B</t>
  </si>
  <si>
    <t>Остале процедуре на везивном ткиву без КК</t>
  </si>
  <si>
    <t>I29Z</t>
  </si>
  <si>
    <t>Реконструкција или ревизија колена</t>
  </si>
  <si>
    <t>I30Z</t>
  </si>
  <si>
    <t>Процедуре на шаци</t>
  </si>
  <si>
    <t>I31A</t>
  </si>
  <si>
    <t xml:space="preserve">Процедура ревизије на куку, са врло тешким КК </t>
  </si>
  <si>
    <t>I31B</t>
  </si>
  <si>
    <t xml:space="preserve">Процедура ревизије на куку, без врло тешких КК </t>
  </si>
  <si>
    <t>I32A</t>
  </si>
  <si>
    <t>Процедура ревизије на колену, са врло тешким КК</t>
  </si>
  <si>
    <t>I32B</t>
  </si>
  <si>
    <t>Процедура ревизије на колену, са тешким КК</t>
  </si>
  <si>
    <t>I32C</t>
  </si>
  <si>
    <t>Процедура ревизије на колену, без тешких или врло тешких КК</t>
  </si>
  <si>
    <t>I60Z</t>
  </si>
  <si>
    <t>Прелом тела фемура</t>
  </si>
  <si>
    <t>I61A</t>
  </si>
  <si>
    <t>Прелом дисталног дела фемура, са КК</t>
  </si>
  <si>
    <t>I61B</t>
  </si>
  <si>
    <t>Прелом дисталног дела фемура, без КК</t>
  </si>
  <si>
    <t>I63A</t>
  </si>
  <si>
    <t>Растргнућа, истегнућа, ишчашења у регији кука, карлице и бедара, са КК</t>
  </si>
  <si>
    <t>I63B</t>
  </si>
  <si>
    <t>Растргнућа, истегнућа, ишчашења у регији кука, карлице и бедара, без КК</t>
  </si>
  <si>
    <t>I64A</t>
  </si>
  <si>
    <t>Остеомијелитис са KK</t>
  </si>
  <si>
    <t>I64B</t>
  </si>
  <si>
    <t>Остеомијелитис без KK</t>
  </si>
  <si>
    <t>I65A</t>
  </si>
  <si>
    <t>Малигнитет везивног ткива укључујући и патолошки прелом, са врло тешким или тешким КК</t>
  </si>
  <si>
    <t>I65B</t>
  </si>
  <si>
    <t>Малигнитет везивног ткива укључујући и патолошки прелом, без врло тешких или тешких КК</t>
  </si>
  <si>
    <t>I66A</t>
  </si>
  <si>
    <t>Инфламаторни мускулоскелетни поремећаји, са врло тешким или тешким КК</t>
  </si>
  <si>
    <t>I66B</t>
  </si>
  <si>
    <t>Инфламаторни мускулоскелетни поремећаји, без врло тешких или тешких КК</t>
  </si>
  <si>
    <t>I67A</t>
  </si>
  <si>
    <t>Септички артритис, са врло тешким или тешким КК</t>
  </si>
  <si>
    <t>I67B</t>
  </si>
  <si>
    <t>Септички артритис, без врло тешких или тешких КК</t>
  </si>
  <si>
    <t>I68A</t>
  </si>
  <si>
    <t>Нехируршки спинални поремећаји, са КК</t>
  </si>
  <si>
    <t>I68B</t>
  </si>
  <si>
    <t>Нехируршки спинални поремећаји, без КК</t>
  </si>
  <si>
    <t>I68C</t>
  </si>
  <si>
    <t>Нехируршки спинални поремећаји, истог дана</t>
  </si>
  <si>
    <t>I69A</t>
  </si>
  <si>
    <t>Болести костију и специфичне артропатије, са врло тешким или тешким КК</t>
  </si>
  <si>
    <t>I69B</t>
  </si>
  <si>
    <t>Болести костију и специфичне артропатије, без врло тешких или тешких КК</t>
  </si>
  <si>
    <t>I71A</t>
  </si>
  <si>
    <t>Остали мишићно-тетивни поремећаји, са врло тешким или тешким КК</t>
  </si>
  <si>
    <t>I71B</t>
  </si>
  <si>
    <t>Остали мишићно-тетивни поремећаји, без врло тешких или тешких КК</t>
  </si>
  <si>
    <t>I72A</t>
  </si>
  <si>
    <t>Одређени мишићно-тетивни поремећаји, са врло тешким или тешким КК</t>
  </si>
  <si>
    <t>I72B</t>
  </si>
  <si>
    <t>Одређени мишићно-тетивни поремећаји, без врло тешких или тешких КК</t>
  </si>
  <si>
    <t>I73A</t>
  </si>
  <si>
    <t>Додатна нега због мускулоскелетних импланата/протеза, са врло тешким или тешким КК</t>
  </si>
  <si>
    <t>I73B</t>
  </si>
  <si>
    <t>Додатна нега због мускулоскелетних импланата/протеза, без врло тешких или тешких КК</t>
  </si>
  <si>
    <t>I74Z</t>
  </si>
  <si>
    <t>Повреда подлактице, ручног зглоба, шаке или стопала</t>
  </si>
  <si>
    <t>I75A</t>
  </si>
  <si>
    <t>Повреда рамена, надлактице, лакта, колена, ноге, са врло тешким КК</t>
  </si>
  <si>
    <t>I75B</t>
  </si>
  <si>
    <t>Повреда рамена, надлактице, лакта, колена, ноге, без врло тешких КК</t>
  </si>
  <si>
    <t>I76A</t>
  </si>
  <si>
    <t>Остали мускулоскелетни поремећаји, са врло тешким КК</t>
  </si>
  <si>
    <t>I76B</t>
  </si>
  <si>
    <t>Остали мускулоскелетни поремећаји, без врло тешких КК</t>
  </si>
  <si>
    <t>I77A</t>
  </si>
  <si>
    <t>Прелом карлице, са врло тешким или тешким КК</t>
  </si>
  <si>
    <t>I77B</t>
  </si>
  <si>
    <t>Прелом карлице, без врло тешких или тешких КК</t>
  </si>
  <si>
    <t>I78A</t>
  </si>
  <si>
    <t>Прелом врата бутне кости, са врло тешким или тешким КК</t>
  </si>
  <si>
    <t>I78B</t>
  </si>
  <si>
    <t>Прелом врата бутне кости, без врло тешких или тешких КК</t>
  </si>
  <si>
    <t>I79A</t>
  </si>
  <si>
    <t>Патолошка фрактура, са врло тешким КК</t>
  </si>
  <si>
    <t>I79B</t>
  </si>
  <si>
    <t>Патолошка фрактура, без врло тешким КК</t>
  </si>
  <si>
    <t>Болести и поремећаји коже, поткожног ткива и дојке</t>
  </si>
  <si>
    <t>J01A</t>
  </si>
  <si>
    <t>Микроваскуларни пренос ткива, код болести коже или дојке, са врло тешким или тешким КК</t>
  </si>
  <si>
    <t>J01B</t>
  </si>
  <si>
    <t>Микроваскуларни пренос ткива, код болести коже или дојке, без врло тешких или тешких КК</t>
  </si>
  <si>
    <t>J06Z</t>
  </si>
  <si>
    <t>Велике процедуре код болести дојке</t>
  </si>
  <si>
    <t>J07Z</t>
  </si>
  <si>
    <t>Мање процедуре код болести дојке</t>
  </si>
  <si>
    <t>J08A</t>
  </si>
  <si>
    <t>Остали трансплантати коже и/или поступци дебридмана, са врло тешким КК</t>
  </si>
  <si>
    <t>J08B</t>
  </si>
  <si>
    <t>Остали трансплантати коже и/или поступци дебридмана, без врло тешких КК</t>
  </si>
  <si>
    <t>J09Z</t>
  </si>
  <si>
    <t>Перианалне и пилонидалне процедуре</t>
  </si>
  <si>
    <t>J10Z</t>
  </si>
  <si>
    <t>Процедуре пластичне хирургије на кожи, поткожном ткиву и дојци</t>
  </si>
  <si>
    <t>J11Z</t>
  </si>
  <si>
    <t>Остале процедуре на кожи, поткожном ткиву и дојци</t>
  </si>
  <si>
    <t>J12A</t>
  </si>
  <si>
    <t>Процедуре на доњим екстремитетима, улцерација/целулитис, са врло тешким КК</t>
  </si>
  <si>
    <t>J12B</t>
  </si>
  <si>
    <t>Процедуре на доњим екстремитетима, улцерација/целулитис, без врло тешких КК и графт (пресађивање помоћу режња коже)</t>
  </si>
  <si>
    <t>J12C</t>
  </si>
  <si>
    <t>Процедуре на доњим екстремитетима, улцерација/целулитис, без врло тешких КК, без графта</t>
  </si>
  <si>
    <t>J13A</t>
  </si>
  <si>
    <t>Процедуре на доњим екстремитетима, без улцерација/целулитиса, са графтом и са врло тешким или тешким КК</t>
  </si>
  <si>
    <t>J13B</t>
  </si>
  <si>
    <t>Процедуре на доњим екстремитетима, без улцерација/целилитиса, без графта (пресађивања коже) и без врло тешких или тешких КК</t>
  </si>
  <si>
    <t>J14Z</t>
  </si>
  <si>
    <t>Већа реконструкција дојки</t>
  </si>
  <si>
    <t>J60A</t>
  </si>
  <si>
    <t>Улцерације на кожи, са врло тешким КК</t>
  </si>
  <si>
    <t>J60B</t>
  </si>
  <si>
    <t>Улцерације на кожи, без врло тешких КК</t>
  </si>
  <si>
    <t>J60C</t>
  </si>
  <si>
    <t>Улцерације на кожи, дневна болница</t>
  </si>
  <si>
    <t>J62A</t>
  </si>
  <si>
    <t>Малигна болест дојке, са врло тешким КК</t>
  </si>
  <si>
    <t>J62B</t>
  </si>
  <si>
    <t>Малигна болест дојке, без врло тешких КК</t>
  </si>
  <si>
    <t>J63A</t>
  </si>
  <si>
    <t>Немалигна болест дојке, са врло тешким КК</t>
  </si>
  <si>
    <t>J63B</t>
  </si>
  <si>
    <t>Немалигна болест дојке, без врло тешких КК</t>
  </si>
  <si>
    <t>J64A</t>
  </si>
  <si>
    <t>Целулитис, са врло тешким или тешким КК</t>
  </si>
  <si>
    <t>J64B</t>
  </si>
  <si>
    <t>Целулитис, без врло тешких или тешких КК</t>
  </si>
  <si>
    <t>J65A</t>
  </si>
  <si>
    <t>Траума коже, поткожног ткива и дојке, са врло тешким или тешким КК</t>
  </si>
  <si>
    <t>J65B</t>
  </si>
  <si>
    <t>Траума коже, поткожног ткива и дојке, без врло тешких или тешких КК</t>
  </si>
  <si>
    <t>J67A</t>
  </si>
  <si>
    <t>Мањи поремећаји коже</t>
  </si>
  <si>
    <t>J67B</t>
  </si>
  <si>
    <t>Мањи поремећаји коже, дневна болница</t>
  </si>
  <si>
    <t>J68A</t>
  </si>
  <si>
    <t>Велики поремећаји коже, са врло тешким КК</t>
  </si>
  <si>
    <t>J68B</t>
  </si>
  <si>
    <t>Велики поремећаји коже, без врло тешких КК</t>
  </si>
  <si>
    <t>J68C</t>
  </si>
  <si>
    <t>Велики поремећаји коже, дневна болница</t>
  </si>
  <si>
    <t>J69A</t>
  </si>
  <si>
    <t>Малигнитет коже, са врло тешким КК</t>
  </si>
  <si>
    <t>J69B</t>
  </si>
  <si>
    <t>Малигнитет коже, без врло тешких КК</t>
  </si>
  <si>
    <t>J69C</t>
  </si>
  <si>
    <t>Малигнитет коже, дневна болница</t>
  </si>
  <si>
    <t>Болести и поремећаји ендокриног система, поремећаји исхране и метаболизма</t>
  </si>
  <si>
    <t>K01A</t>
  </si>
  <si>
    <t>Оперативне процедуре за компликације дијабетичног стопала, са врло тешким КК</t>
  </si>
  <si>
    <t>K01B</t>
  </si>
  <si>
    <t>Оперативне процедуре за компликације дијабетичног стопала, без врло тешких КК</t>
  </si>
  <si>
    <t>K02A</t>
  </si>
  <si>
    <t>Процедуре на хипофизи, са врло тешким КК</t>
  </si>
  <si>
    <t>K02B</t>
  </si>
  <si>
    <t>Процедуре на хипофизи, без врло тешких КК</t>
  </si>
  <si>
    <t>K03Z</t>
  </si>
  <si>
    <t>Процедуре на надбубрежним жлездама</t>
  </si>
  <si>
    <t>K04A</t>
  </si>
  <si>
    <t>Веће процедуре због прекомерне гојазности, са врло тешким КК</t>
  </si>
  <si>
    <t>K04B</t>
  </si>
  <si>
    <t>Веће процедуре због прекомерне гојазности, без врло тешких КК</t>
  </si>
  <si>
    <t>K05A</t>
  </si>
  <si>
    <t>Процедуре на паратироидним жлездама, са врло тешким или тешким КК</t>
  </si>
  <si>
    <t>K05B</t>
  </si>
  <si>
    <t>Процедуре на паратироидним жлездама, без врло тешких или тешких КК</t>
  </si>
  <si>
    <t>K06A</t>
  </si>
  <si>
    <t>Процедуре на штитној жлезди, са врло тешким или тешким КК</t>
  </si>
  <si>
    <t>K06B</t>
  </si>
  <si>
    <t>Процедуре на штитној жлезди, без врло тешких или тешких КК</t>
  </si>
  <si>
    <t>K07Z</t>
  </si>
  <si>
    <t>Остале процедуре због прекомерне гојазности</t>
  </si>
  <si>
    <t>K08Z</t>
  </si>
  <si>
    <t>Процедуре на тироглосусу</t>
  </si>
  <si>
    <t>K09A</t>
  </si>
  <si>
    <t>Остале оперативне процедуре због ендокриних, нутритивних или метаболичких узрока, са врло тешким КК</t>
  </si>
  <si>
    <t>K09B</t>
  </si>
  <si>
    <t>Остале оперативне процедуре због ендокриних, нутритивних или метаболичких узрока, са тешким или умереним КК</t>
  </si>
  <si>
    <t>K09C</t>
  </si>
  <si>
    <t>Остале оперативне процедуре због ендокриних, нутритивних или метаболичких узрока, без КК</t>
  </si>
  <si>
    <t>K40A</t>
  </si>
  <si>
    <t>Ендоскопске или дијагностичке порцедуре због метаболичких поремећаја, са врло тешким КК</t>
  </si>
  <si>
    <t>K40B</t>
  </si>
  <si>
    <t>Ендоскопске или дијагностичке порцедуре због метаболичких поремећаја, без врло тешких КК</t>
  </si>
  <si>
    <t>K40C</t>
  </si>
  <si>
    <t>Ендоскопске или дијагностичке порцедуре због метаболичких поремећаја, дневна болница</t>
  </si>
  <si>
    <t>K60A</t>
  </si>
  <si>
    <t>Дијабетес, са врло тешким или тешким КК</t>
  </si>
  <si>
    <t>K60B</t>
  </si>
  <si>
    <t>Дијабетес, без врло тешких или тешких КК</t>
  </si>
  <si>
    <t>K61Z</t>
  </si>
  <si>
    <t>Тежак поремећај исхране</t>
  </si>
  <si>
    <t>K62A</t>
  </si>
  <si>
    <t>Разни метаболички поремећаји, са врло тешким или тешким КК</t>
  </si>
  <si>
    <t>K62B</t>
  </si>
  <si>
    <t>Разни метаболички поремећаји, без врло тешких или тешких КК</t>
  </si>
  <si>
    <t>K63A</t>
  </si>
  <si>
    <t>Урођени поремећаји метаболизма, са КК</t>
  </si>
  <si>
    <t>K63B</t>
  </si>
  <si>
    <t>Урођени поремећаји метаболизма, без КК</t>
  </si>
  <si>
    <t>K64A</t>
  </si>
  <si>
    <t>Ендокринолошки поремећаји, са врло тешким или тешким КК</t>
  </si>
  <si>
    <t>K64B</t>
  </si>
  <si>
    <t>Ендокринолошки поремећаји, без врло тешких или тешких КК</t>
  </si>
  <si>
    <t>Болести и поремећаји бубрега и уринарног тракта</t>
  </si>
  <si>
    <t>L02A</t>
  </si>
  <si>
    <t>Оперативна инсерција перитонеумског катетера због дијализе, са врло тешким или тешким КК</t>
  </si>
  <si>
    <t>L02B</t>
  </si>
  <si>
    <t>Оперативна инсерција перитонеумског катетера због дијализе, без врло тешких или тешких КК</t>
  </si>
  <si>
    <t>L03A</t>
  </si>
  <si>
    <t>Велике процедуре због неоплазме бубрега, уретера и мокраћне бешике, са врло тешким КК</t>
  </si>
  <si>
    <t>L03B</t>
  </si>
  <si>
    <t>Велике процедуре због неоплазме бубрега, уретера и мокраћне бешике, са тешким КК</t>
  </si>
  <si>
    <t>L03C</t>
  </si>
  <si>
    <t>Велике процедуре због неоплазме бубрега, уретера и мокраћне бешике, без врло тешких или тешких КК</t>
  </si>
  <si>
    <t>L04A</t>
  </si>
  <si>
    <t>Велике процедуре на бубрегу, уретерима и мокраћној бешици, осим због неоплазми, са врло тешким КК</t>
  </si>
  <si>
    <t>L04B</t>
  </si>
  <si>
    <t>Велике процедуре на бубрегу, уретерима и мокраћној бешици, осим због неоплазми, са тешким или умереним КК</t>
  </si>
  <si>
    <t>L04C</t>
  </si>
  <si>
    <t>Велике процедуре на бубрегу, уретерима и мокраћној бешици, осим због неоплазми, без КК</t>
  </si>
  <si>
    <t>L05A</t>
  </si>
  <si>
    <t>Трансуретрална простатектомија, са врло тешким или тешким КК</t>
  </si>
  <si>
    <t>L05B</t>
  </si>
  <si>
    <t>Трансуретрална простатектомија, без врло тешких или тешких КК</t>
  </si>
  <si>
    <t>L06A</t>
  </si>
  <si>
    <t>Мање процедуре на мокраћној бешици, са врло тешким или тешким КК</t>
  </si>
  <si>
    <t>L06B</t>
  </si>
  <si>
    <t xml:space="preserve">Мање процедуре на мокраћној бешици, без врло тешких или тешких КК </t>
  </si>
  <si>
    <t>L07A</t>
  </si>
  <si>
    <t>Трансуретералне процедуре, осим простатектомије, са врло тешким или тешким КК</t>
  </si>
  <si>
    <t>L07B</t>
  </si>
  <si>
    <t>Трансуретералне процедуре, осим простатектомије, без врло тешких или тешких КК</t>
  </si>
  <si>
    <t>L08A</t>
  </si>
  <si>
    <t>Процедуре на уретри са КК</t>
  </si>
  <si>
    <t>L08B</t>
  </si>
  <si>
    <t>Процедуре на уретри без КК</t>
  </si>
  <si>
    <t>L09A</t>
  </si>
  <si>
    <t>Остале процедуре на бубрегу и уринарном тракту, са врло тешким КК</t>
  </si>
  <si>
    <t>L09B</t>
  </si>
  <si>
    <t>Остале процедуре на бубрегу и уринарном тракту, са тешким КК</t>
  </si>
  <si>
    <t>L09C</t>
  </si>
  <si>
    <t>Остале процедуре на бубрегу и уринарном тракту, без врло тешких или тешких КК</t>
  </si>
  <si>
    <t>L40Z</t>
  </si>
  <si>
    <t>Уретероскопија</t>
  </si>
  <si>
    <t>L41Z</t>
  </si>
  <si>
    <t>Цистоуретероскопија, истог дана</t>
  </si>
  <si>
    <t>L42Z</t>
  </si>
  <si>
    <t>Eкстракорпорална литотрипсија (ЕSWL) мокраћних каменаца</t>
  </si>
  <si>
    <t>L60A</t>
  </si>
  <si>
    <t>Бубрежна инсуфицијенција, са врло тешким КК</t>
  </si>
  <si>
    <t>L60B</t>
  </si>
  <si>
    <t>Бубрежна инсуфицијенција, са тешким КК</t>
  </si>
  <si>
    <t>L60C</t>
  </si>
  <si>
    <t>Бубрежна инсуфицијенција бубрега, без врло тешких или тешких КК</t>
  </si>
  <si>
    <t>L61Z</t>
  </si>
  <si>
    <t>Пријем због дијализе</t>
  </si>
  <si>
    <t>L62A</t>
  </si>
  <si>
    <t>Неоплазме бубрега и уринарног система, са врло тешким или тешким КК</t>
  </si>
  <si>
    <t>L62B</t>
  </si>
  <si>
    <t>Неоплазме бубрега и уринарног система, без врло тешких или тешких КК</t>
  </si>
  <si>
    <t>L63A</t>
  </si>
  <si>
    <t>Инфекција бубрега и уринарног тракта, са врло тешким или тешким КК</t>
  </si>
  <si>
    <t>L63B</t>
  </si>
  <si>
    <t>Инфекција бубрега и уринарног тракта, без врло тешких или тешких КК</t>
  </si>
  <si>
    <t>L64Z</t>
  </si>
  <si>
    <t>Мокраћни каменци и опструкција</t>
  </si>
  <si>
    <t>L65A</t>
  </si>
  <si>
    <t>Знаци и симптоми повезани са бубрегом и уринарним трактом, са врло тешким или тешким КК</t>
  </si>
  <si>
    <t>L65B</t>
  </si>
  <si>
    <t>Знаци и симптоми повезани са бубрегом и уринарним трактом без врло тешких или тешких КК</t>
  </si>
  <si>
    <t>L66Z</t>
  </si>
  <si>
    <t>Стриктура уретре</t>
  </si>
  <si>
    <t>L67A</t>
  </si>
  <si>
    <t>Остали поремећаји бубрега и уринарног тракта, са врло тешким или тешким КК</t>
  </si>
  <si>
    <t>L67B</t>
  </si>
  <si>
    <t>Остали поремећаји бубрега и уринарног тракта, без врло тешких или тешких КК</t>
  </si>
  <si>
    <t>L68Z</t>
  </si>
  <si>
    <t>Перитонеална дијализа</t>
  </si>
  <si>
    <t>Болести и поремећеји мушког репродуктивног система</t>
  </si>
  <si>
    <t>M01A</t>
  </si>
  <si>
    <t>Велике процедуре на мушкој карлици, са врло тешким или тешким КК</t>
  </si>
  <si>
    <t>M01B</t>
  </si>
  <si>
    <t>Велике процедуре на мушкој карлици, без врло тешких или тешких КК</t>
  </si>
  <si>
    <t>M02A</t>
  </si>
  <si>
    <t>Трансуретрална простатектомија са врло тешким или тешким КК</t>
  </si>
  <si>
    <t>M02B</t>
  </si>
  <si>
    <t>Трансуретрална простатектомија без врло тешких или тешких КК</t>
  </si>
  <si>
    <t>M03Z</t>
  </si>
  <si>
    <t>Процедуре на пенису</t>
  </si>
  <si>
    <t>M04Z</t>
  </si>
  <si>
    <t>Процедуре на тестисима</t>
  </si>
  <si>
    <t>M05Z</t>
  </si>
  <si>
    <t>Обрезивање (циркумсцизија)</t>
  </si>
  <si>
    <t>M06A</t>
  </si>
  <si>
    <t>Остале оперативне процедуре на мушком гениталном систему и малигнитет</t>
  </si>
  <si>
    <t>M06B</t>
  </si>
  <si>
    <t>Остале оперативне процедуре на мушком гениталном систему , без малигнитета</t>
  </si>
  <si>
    <t>M40Z</t>
  </si>
  <si>
    <t>Цистоуретероскопија, без КК</t>
  </si>
  <si>
    <t>M60A</t>
  </si>
  <si>
    <t>Малигна болест мушког гениталног система, са врло тешким или тешким КК</t>
  </si>
  <si>
    <t>M60B</t>
  </si>
  <si>
    <t>Малигна болест мушког гениталног система, без врло тешких или тешких КК</t>
  </si>
  <si>
    <t>M61Z</t>
  </si>
  <si>
    <t>Бенигна хипертрофија простате</t>
  </si>
  <si>
    <t>M62Z</t>
  </si>
  <si>
    <t>Упала мушког гениталног система</t>
  </si>
  <si>
    <t>M63Z</t>
  </si>
  <si>
    <t>Стерилизација мушкарца</t>
  </si>
  <si>
    <t>M64Z</t>
  </si>
  <si>
    <t>Остале болести (дијагнозе) мушког гениталног система</t>
  </si>
  <si>
    <t>Болести и поремећаји женског репродуктивног система</t>
  </si>
  <si>
    <t>N01Z</t>
  </si>
  <si>
    <t>Евисцерација органа мале карлице и радикална вулвектомија</t>
  </si>
  <si>
    <t>N04A</t>
  </si>
  <si>
    <t>Хистеректомија због немалигних узрока, са врло тешким или тешким КК</t>
  </si>
  <si>
    <t>N04B</t>
  </si>
  <si>
    <t>Хистеректомија због немалигних узрока, без врло тешких или тешких КК</t>
  </si>
  <si>
    <t>N05A</t>
  </si>
  <si>
    <t>Овариектомија и сложене процедуре на јајоводу због немалигних узрока, са врло тешким или тешким КК</t>
  </si>
  <si>
    <t>N05B</t>
  </si>
  <si>
    <t>Овариектомија и сложене процедуре на јајоводу због немалигних узрока, без врло тешких или тешких КК</t>
  </si>
  <si>
    <t>N06A</t>
  </si>
  <si>
    <t>Процедуре реконструкције на женском репродуктивном систему, са врло тешким или тешким КК</t>
  </si>
  <si>
    <t>N06B</t>
  </si>
  <si>
    <t>Процедуре реконструкције на женском репродуктивном систему, без врло тешких или тешких КК</t>
  </si>
  <si>
    <t>N07Z</t>
  </si>
  <si>
    <t>Остале процедуре на материци и аднексама због немалигних узрока</t>
  </si>
  <si>
    <t>N08Z</t>
  </si>
  <si>
    <t>Ендоскопске и лапароскопске процедуре на женском репродуктивном систему</t>
  </si>
  <si>
    <t>N09Z</t>
  </si>
  <si>
    <t>Конизација, поступци на вагини, цервиксу (грлићу материце) и вулви (стидници)</t>
  </si>
  <si>
    <t>N10Z</t>
  </si>
  <si>
    <t>Дијагностичка киретажа или дијагностичка хистероскопија</t>
  </si>
  <si>
    <t>N11Z</t>
  </si>
  <si>
    <t>Остале оперативне процедуре на женском репродуктивном систему</t>
  </si>
  <si>
    <t>N12A</t>
  </si>
  <si>
    <t>Процедуре на материци и аднексама, са врло тешким или тешким КК</t>
  </si>
  <si>
    <t>N12B</t>
  </si>
  <si>
    <t>Процедуре на материци и аднексама, без врло тешких или тешких КК</t>
  </si>
  <si>
    <t>N60A</t>
  </si>
  <si>
    <t>Малигне болести женског репродуктивног система, са врло тешким КК</t>
  </si>
  <si>
    <t>N60B</t>
  </si>
  <si>
    <t>Малигне болести женског репродуктивног система, без врло тешких КК</t>
  </si>
  <si>
    <t>N61Z</t>
  </si>
  <si>
    <t>Инфекције женског репродуктивног система</t>
  </si>
  <si>
    <t>N62Z</t>
  </si>
  <si>
    <t>Менструални и други поремећаји женског репродуктивног система</t>
  </si>
  <si>
    <t>Трудноћа, порођај и пуерперијум</t>
  </si>
  <si>
    <t>O01A</t>
  </si>
  <si>
    <t>Порођај царским резом, са врло тешким или тешким КК</t>
  </si>
  <si>
    <t>O01B</t>
  </si>
  <si>
    <t>Порођај царским резом, без врло тешких или тешких КК</t>
  </si>
  <si>
    <t>O02A</t>
  </si>
  <si>
    <t>Вагинални порођај са оперативним процедурама, са врло тешким или тешким КК</t>
  </si>
  <si>
    <t>O02B</t>
  </si>
  <si>
    <t>Вагинални порођај са оперативним процедурама, без врло тешких или тешких КК</t>
  </si>
  <si>
    <t>O03A</t>
  </si>
  <si>
    <t>Ектопична трудноћа, са врло тешким КК</t>
  </si>
  <si>
    <t>O03B</t>
  </si>
  <si>
    <t>Ектопична трудноћа, без врло тешких КК</t>
  </si>
  <si>
    <t>O04A</t>
  </si>
  <si>
    <t>Оперативни поступак у постпарталном периоду или после побачаја, са врло тешким или тешким КК</t>
  </si>
  <si>
    <t>O04B</t>
  </si>
  <si>
    <t>Оперативни поступак у постпарталном периоду или после побачаја, без врло тешких или тешких КК</t>
  </si>
  <si>
    <t>O05Z</t>
  </si>
  <si>
    <t>Побачај и оперативне процедуре</t>
  </si>
  <si>
    <t>O60Z</t>
  </si>
  <si>
    <t>Вагинални порођај</t>
  </si>
  <si>
    <t>O61Z</t>
  </si>
  <si>
    <t>Постпартални период и период после побачаја без оперативних поступака</t>
  </si>
  <si>
    <t>O63Z</t>
  </si>
  <si>
    <t>Побачај без оперативних процедура</t>
  </si>
  <si>
    <t>O64Z</t>
  </si>
  <si>
    <t>Лажни трудови</t>
  </si>
  <si>
    <t>O66Z</t>
  </si>
  <si>
    <t>Пренатални или други акушерски пријем</t>
  </si>
  <si>
    <t>Новорођенчад</t>
  </si>
  <si>
    <t>P01Z</t>
  </si>
  <si>
    <t>Новорођенче, смртни исход или премештај у другу болницу, &lt; 5 дана и значајни оперативни поступци</t>
  </si>
  <si>
    <t>P02Z</t>
  </si>
  <si>
    <t>Кардиоторакални или васкуларни поремећај новорођенчета</t>
  </si>
  <si>
    <t>P03Z</t>
  </si>
  <si>
    <t>Новорођенче, тежина на пријему 1000 - 1499 грама, са значајним оперативним поступком</t>
  </si>
  <si>
    <t>P04Z</t>
  </si>
  <si>
    <t>Новорођенче, тежина на пријему  1500 -1999 грама, са значајним оперативним поступком</t>
  </si>
  <si>
    <t>P05Z</t>
  </si>
  <si>
    <t>Новорођенче, тежина на пријему  2000 -2499 грама, са значајним оперативним поступком</t>
  </si>
  <si>
    <t>P06A</t>
  </si>
  <si>
    <t>Новорођенче, тежина на пријему  &gt; 2499 грама, са значајним оперативним поступком, са вишеструким великим тешкоћама</t>
  </si>
  <si>
    <t>P06B</t>
  </si>
  <si>
    <t>Новорођенче, тежина на пријему &gt; 2499 грама, са значајним оперативним поступком, без вишеструких великих тешкоћа</t>
  </si>
  <si>
    <t>P60A</t>
  </si>
  <si>
    <t>Новорођенче, смртни исход или премештај у другу болницу за акутно болничко лечењ,е &lt; 5 дана од порођаја без значајних оперативних поступака</t>
  </si>
  <si>
    <t>P60B</t>
  </si>
  <si>
    <t>Новорођенче, смртни исход или премештај у другу болницу, &lt; 5 дана од поновног пријема без значајних оперативних поступака</t>
  </si>
  <si>
    <t>P61Z</t>
  </si>
  <si>
    <t>Новорођенче, тежина на пријему &lt; 750 грама</t>
  </si>
  <si>
    <t>P62Z</t>
  </si>
  <si>
    <t>Новорођенче, тежина на пријему 750 - 999 грама</t>
  </si>
  <si>
    <t>P63Z</t>
  </si>
  <si>
    <t>Новорођенче, тежина на пријему 1000-1249 грама, без значајних оперативних поступака</t>
  </si>
  <si>
    <t>P64Z</t>
  </si>
  <si>
    <t>Новорођенче, тежина на пријему 1250-1499 грама, без значајних оперативних поступака</t>
  </si>
  <si>
    <t>P65A</t>
  </si>
  <si>
    <t>Новорођенче, тежина на пријему 1500 -1999 грама, без значајних оперативних поступака, са вишеструким великим тешкоћама</t>
  </si>
  <si>
    <t>P65B</t>
  </si>
  <si>
    <t>Новорођенче, тежина на пријему 1500 -1999 грама, без значајних оперативних поступака са великим тешкоћама</t>
  </si>
  <si>
    <t>P65C</t>
  </si>
  <si>
    <t>Новорођенче, тежина на пријему 1500 -1999 грама, без значајних оперативних поступака са осталим тешкоћама</t>
  </si>
  <si>
    <t>P65D</t>
  </si>
  <si>
    <t>Новорођенче, тежина на пријему 1500 -1999 грама, без значајних оперативних поступака без тешкоћа</t>
  </si>
  <si>
    <t>P66A</t>
  </si>
  <si>
    <t>Новорођенче, тежина на пријему 2000 -2499 грама, без значајних оперативних поступака са вишеструким великим тешкоћама</t>
  </si>
  <si>
    <t>P66B</t>
  </si>
  <si>
    <t>Новорођенче, тежина на пријему 2000 -2499 грама, без значајних оперативних поступака са великим тешкоћама</t>
  </si>
  <si>
    <t>P66C</t>
  </si>
  <si>
    <t>Новорођенче, тежина на пријему 2000 -2499 грама, без значајних оперативних поступака са осталим тешкоћама</t>
  </si>
  <si>
    <t>P66D</t>
  </si>
  <si>
    <t>Новорођенче, тежина на пријему 2000 -2499 грама, без значајних оперативних поступака без тешкоћа</t>
  </si>
  <si>
    <t>P67A</t>
  </si>
  <si>
    <t>Новорођенче, тежина на пријему &gt; 2499 грама, без значајних оперативних поступака са вишеструким великим тешкоћама</t>
  </si>
  <si>
    <t>P67B</t>
  </si>
  <si>
    <t>Новорођенче, тежина на пријему &gt; 2499 грама, без значајних оперативних поступака са великим тешкоћама</t>
  </si>
  <si>
    <t>P67C</t>
  </si>
  <si>
    <t>Новорођенче, тежина на пријему &gt; 2499 грама, без значајних оперативних поступака са осталим тешкоћама</t>
  </si>
  <si>
    <t>P67D</t>
  </si>
  <si>
    <t>Новорођенче, тежина на пријему &gt; 2499 грама, без значајних оперативних поступака без тешкоћа</t>
  </si>
  <si>
    <t>Болести и поремећаји крви и крвотворних органа и имунолошки поремећаји</t>
  </si>
  <si>
    <t>Q01Z</t>
  </si>
  <si>
    <t>Спленектомија</t>
  </si>
  <si>
    <t>Q02A</t>
  </si>
  <si>
    <t>Остале оперативне процедуре због болести крви и крвотворних органа, са врло тешким или тешким КК</t>
  </si>
  <si>
    <t>Q02B</t>
  </si>
  <si>
    <t>Остале оперативне процедуре због болести крви и крвотворних органа, без врло тешких или тешких КК</t>
  </si>
  <si>
    <t>Q60A</t>
  </si>
  <si>
    <t>Поремећаји имунитета и ретикулоендотелног система, са врло тешким или тешким КК</t>
  </si>
  <si>
    <t>Q60B</t>
  </si>
  <si>
    <t>Поремећаји имунитета и ретикулоендотелног система, без врло тешких или тешких КК и малигнитет</t>
  </si>
  <si>
    <t>Q60C</t>
  </si>
  <si>
    <t>Поремећаји имунитета и ретикулоендотелног система, без врло тешких или тешких КК без малигнитета</t>
  </si>
  <si>
    <t>Q61A</t>
  </si>
  <si>
    <t>Поремећаји еритроцита, са врло тешким или тешким КК</t>
  </si>
  <si>
    <t>Q61B</t>
  </si>
  <si>
    <t>Поремећаји еритроцита, без врло тешких или тешких КК</t>
  </si>
  <si>
    <t>Q62Z</t>
  </si>
  <si>
    <t>Поремећаји коагулације крви</t>
  </si>
  <si>
    <t>Неопластични поремећаји (хематолошки и солидни тумори)</t>
  </si>
  <si>
    <t>R01A</t>
  </si>
  <si>
    <t>Лимфом и леукемија са великим оперативним поступцима и са врло тешким или тешким КК</t>
  </si>
  <si>
    <t>R01B</t>
  </si>
  <si>
    <t>Лимфом и леукемија са великим оперативним поступцима, без врло тешких или тешких КК</t>
  </si>
  <si>
    <t>R02A</t>
  </si>
  <si>
    <t>Остали неопластични поремећаји са великим оперативним процедурама, са врло тешким КК</t>
  </si>
  <si>
    <t>R02B</t>
  </si>
  <si>
    <t xml:space="preserve">Остали неопластични поремећаји са великим оперативним процедурама, са тешким или умереним КК </t>
  </si>
  <si>
    <t>R02C</t>
  </si>
  <si>
    <t>Остали неопластични поремећаји са великим оперативним процедурама, без КК</t>
  </si>
  <si>
    <t>R03A</t>
  </si>
  <si>
    <t>Лимфом и леукемија са осталим оперативним процедурама, са врло тешким или тешким КК</t>
  </si>
  <si>
    <t>R03B</t>
  </si>
  <si>
    <t>Лимфом и леукемија са осталим оперативним процедурама, без врло тешких или тешких КК</t>
  </si>
  <si>
    <t>R04A</t>
  </si>
  <si>
    <t>Остали неопластични поремећаји са осталим оперативним процедурама са врло тешким или тешким КК</t>
  </si>
  <si>
    <t>R04B</t>
  </si>
  <si>
    <t>Остали неопластични поремећаји са осталим оперативним процедурама без врло тешких или тешких КК</t>
  </si>
  <si>
    <t>R60A</t>
  </si>
  <si>
    <t>Акутна леукемија, са врло тешким КК</t>
  </si>
  <si>
    <t>R60B</t>
  </si>
  <si>
    <t>Акутна леукемија, без врло тешких КК</t>
  </si>
  <si>
    <t>R61A</t>
  </si>
  <si>
    <t>Лимфом и неакутна леукемија, са врло тешким КК</t>
  </si>
  <si>
    <t>R61B</t>
  </si>
  <si>
    <t>Лимфом и неакутна леукемија, без врло тешких КК</t>
  </si>
  <si>
    <t>R61C</t>
  </si>
  <si>
    <t>Лимфом или неакутна леукемија, дневна болница</t>
  </si>
  <si>
    <t>R62A</t>
  </si>
  <si>
    <t>Остали неопластични поремећаји са КК</t>
  </si>
  <si>
    <t>R62B</t>
  </si>
  <si>
    <t>Остали неопластични поремећаји без КК</t>
  </si>
  <si>
    <t>R63Z</t>
  </si>
  <si>
    <t>Хемотерапија</t>
  </si>
  <si>
    <t>R64Z</t>
  </si>
  <si>
    <t>Радиотерапија</t>
  </si>
  <si>
    <t>Инфективне и паразитске болести</t>
  </si>
  <si>
    <t>S60Z</t>
  </si>
  <si>
    <t>ХИВ, дневна болница</t>
  </si>
  <si>
    <t>S65A</t>
  </si>
  <si>
    <t>Болести повезане са ХИВ-ом, са врло тешким КК</t>
  </si>
  <si>
    <t>S65B</t>
  </si>
  <si>
    <t>Болести повезане са ХИВ-ом, са тешким КК</t>
  </si>
  <si>
    <t>S65C</t>
  </si>
  <si>
    <t>Болести повезане са ХИВ-ом, без врло тешких или тешких КК</t>
  </si>
  <si>
    <t>T01A</t>
  </si>
  <si>
    <t>Оперативни поступци због инфективних и паразитарних болести, са врло тешким КК</t>
  </si>
  <si>
    <t>T01B</t>
  </si>
  <si>
    <t>Оперативни поступци због инфективних и паразитарних болести, са тешким или умереним КК</t>
  </si>
  <si>
    <t>T01C</t>
  </si>
  <si>
    <t>Оперативни поступци због инфективних и паразитарних болести, без КК</t>
  </si>
  <si>
    <t>T40Z</t>
  </si>
  <si>
    <t>Инфективне или паразитске болести са вентилаторном подршком</t>
  </si>
  <si>
    <t>T60A</t>
  </si>
  <si>
    <t>Септикемија, са врло тешким или тешким КК</t>
  </si>
  <si>
    <t>T60B</t>
  </si>
  <si>
    <t>Септикемија без врло тешких или тешких КК</t>
  </si>
  <si>
    <t>T61A</t>
  </si>
  <si>
    <t>Постоперативне и посттрауматске инфекције, старост &gt; 54 године или са врло тешким или тешким КК</t>
  </si>
  <si>
    <t>T61B</t>
  </si>
  <si>
    <t>Постоперативне и посттрауматске инфекције, старост &lt; 55година или без врло тешких или тешких КК</t>
  </si>
  <si>
    <t>T62A</t>
  </si>
  <si>
    <t>Повишена температура непознатог порекла са КК</t>
  </si>
  <si>
    <t>T62B</t>
  </si>
  <si>
    <t>Повишена температура непознатог порекла без КК</t>
  </si>
  <si>
    <t>T63Z</t>
  </si>
  <si>
    <t>Вирусна инфекција</t>
  </si>
  <si>
    <t>T64A</t>
  </si>
  <si>
    <t>Остале инфективне и паразитарне болести, са врло тешким КК</t>
  </si>
  <si>
    <t>T64B</t>
  </si>
  <si>
    <t>Остале инфективне и паразитарне болести, са тешким или умереним КК</t>
  </si>
  <si>
    <t>T64C</t>
  </si>
  <si>
    <t>Остале инфективне и паразитарне болестии, без КК</t>
  </si>
  <si>
    <t>Металне болести и поремећаји</t>
  </si>
  <si>
    <t>U40Z</t>
  </si>
  <si>
    <t>Лечење менталног здравља, истог дана и примена електроконвулзивне терапије</t>
  </si>
  <si>
    <t>U60Z</t>
  </si>
  <si>
    <t>Лечење менталног здравља, истог дана, без примене електроконвулзивне терапије</t>
  </si>
  <si>
    <t>U61Z</t>
  </si>
  <si>
    <t>Схизофрени поремећаји</t>
  </si>
  <si>
    <t>U62A</t>
  </si>
  <si>
    <t>Параноја и акутни психотични поремећаји, са врло тешким или тешким КК или присилно лечење</t>
  </si>
  <si>
    <t>U62B</t>
  </si>
  <si>
    <t>Параноја и акутни психотични поремећаји, без врло тешких или тешких КК, без присилног лечења</t>
  </si>
  <si>
    <t>U63Z</t>
  </si>
  <si>
    <t>Велики афективни поремећаји</t>
  </si>
  <si>
    <t>U64Z</t>
  </si>
  <si>
    <t>Остали афективни и соматоформни поремећаји</t>
  </si>
  <si>
    <t>U65Z</t>
  </si>
  <si>
    <t>Анксиозни поремећаји</t>
  </si>
  <si>
    <t>U66Z</t>
  </si>
  <si>
    <t>Поремећаји исхране и опсесивно-компулзивни поремећаји</t>
  </si>
  <si>
    <t>U67Z</t>
  </si>
  <si>
    <t>Поремећаји личности и акутне реакције</t>
  </si>
  <si>
    <t>U68Z</t>
  </si>
  <si>
    <t>Ментални поремећаји у дечијем добу</t>
  </si>
  <si>
    <t>Коришћење алкохола/дроге и органски ментални поремећаји узроковани коришћењем алкохола/дроге</t>
  </si>
  <si>
    <t>V60Z</t>
  </si>
  <si>
    <t>Интоксикација алкохолом и апстиненцијални синдром</t>
  </si>
  <si>
    <t>V61Z</t>
  </si>
  <si>
    <t>Интоксикација дрогама и апстиненцијални синдром</t>
  </si>
  <si>
    <t>V62A</t>
  </si>
  <si>
    <t xml:space="preserve">Поремећаји узроковани злоупотребом алкохола и зависност од алкохола </t>
  </si>
  <si>
    <t>V62B</t>
  </si>
  <si>
    <t>Поремећаји узроковани злоупотребом алкохола и зависност од алкохола, истог дана</t>
  </si>
  <si>
    <t>V63Z</t>
  </si>
  <si>
    <t>Поремећаји узроковани злоупотребом опијата и зависност од опијата</t>
  </si>
  <si>
    <t>V64Z</t>
  </si>
  <si>
    <t>Поремећаји узроковани злоупотребом осталих дрога (лекова) и зависност од истих</t>
  </si>
  <si>
    <t>Повреде, тровања и токсични ефекти лекова</t>
  </si>
  <si>
    <t>W01Z</t>
  </si>
  <si>
    <t>Процедуре вентилације и краниотомије због вишеструке значајне трауме</t>
  </si>
  <si>
    <t>W02A</t>
  </si>
  <si>
    <t>Процедуре на куку, бутној кости и екстремитетима због значајне вишеструке трауме, са имплантацијом, са врло тешким или тешким КК</t>
  </si>
  <si>
    <t>W02B</t>
  </si>
  <si>
    <t>Процедуре на куку, бутној кости и екстремитетима због значајне вишеструке трауме, са имплантацијом, без врло тешких или тешких КК</t>
  </si>
  <si>
    <t>W03Z</t>
  </si>
  <si>
    <t>Абдоминалне процедуре због вишеструке значајне трауме</t>
  </si>
  <si>
    <t>W04A</t>
  </si>
  <si>
    <t>Остале процедуре због вишеструке значајне трауме, са врло тешким или тешким КК</t>
  </si>
  <si>
    <t>W04B</t>
  </si>
  <si>
    <t>Остале процедуре због вишеструке значајне трауме, без врло тешких или тешких КК</t>
  </si>
  <si>
    <t>W60Z</t>
  </si>
  <si>
    <t>Вишеструка траума, смртни исход или премештај у другу болницу, &lt; 5 дана</t>
  </si>
  <si>
    <t>W61A</t>
  </si>
  <si>
    <t>Вишеструка траума, без значајних процедура, са врло тешким или тешким КК</t>
  </si>
  <si>
    <t>W61B</t>
  </si>
  <si>
    <t>Вишеструка траума, без значајних процедура, без врло тешких или тешких КК</t>
  </si>
  <si>
    <t>X02A</t>
  </si>
  <si>
    <t>Микроваскуларни пренос ткива или режња коже због повреде шаке, са врло тешким или тешким КК</t>
  </si>
  <si>
    <t>X02B</t>
  </si>
  <si>
    <t>Режањ коже због повреде шаке, без врло тешких или тешких КК</t>
  </si>
  <si>
    <t>X04A</t>
  </si>
  <si>
    <t>Остале процедуре због повреде доњих екстрмитета, са врло тешким или тешким КК</t>
  </si>
  <si>
    <t>X04B</t>
  </si>
  <si>
    <t>Остале процедуре због повреде доњих екстрмитета, без врло тешких или тешких КК</t>
  </si>
  <si>
    <t>X05A</t>
  </si>
  <si>
    <t>Остале процедуре због повреда на шаци, са КК</t>
  </si>
  <si>
    <t>X05B</t>
  </si>
  <si>
    <t>Остале процедуре због повреда на шаци, без КК</t>
  </si>
  <si>
    <t>X06A</t>
  </si>
  <si>
    <t>Остале процедуре због других повреда, са врло тешким или тешким КК</t>
  </si>
  <si>
    <t>X06B</t>
  </si>
  <si>
    <t>Остале процедуре због других повреда, без врло тешких или тешких КК</t>
  </si>
  <si>
    <t>X07A</t>
  </si>
  <si>
    <t>Режањ коже код повреда шаке, са микроваскуларним преносом ткива или са врло тешким или тешким КК</t>
  </si>
  <si>
    <t>X07B</t>
  </si>
  <si>
    <t>Режањ коже код повреда шаке, без микроваскуларног преноса ткива, без врло тешких или тешких КК</t>
  </si>
  <si>
    <t>X40Z</t>
  </si>
  <si>
    <t>Повреде, тровања и токсични ефекти лекова са вентилаторном подршком</t>
  </si>
  <si>
    <t>X60A</t>
  </si>
  <si>
    <t>Повреде, са врло тешким или тешким КК</t>
  </si>
  <si>
    <t>X60B</t>
  </si>
  <si>
    <t>Повреде, без врло тешких или тешких КК</t>
  </si>
  <si>
    <t>X61Z</t>
  </si>
  <si>
    <t>Алергијске реакције</t>
  </si>
  <si>
    <t>X62A</t>
  </si>
  <si>
    <t>Тровање/токсични ефекат лекова, са врло тешким или тешким КК</t>
  </si>
  <si>
    <t>X62B</t>
  </si>
  <si>
    <t>Тровање/токсични ефекат лекова, без врло тешких или тешких КК</t>
  </si>
  <si>
    <t>X63A</t>
  </si>
  <si>
    <t>Последице лечења, са врло тешким или тешким КК</t>
  </si>
  <si>
    <t>X63B</t>
  </si>
  <si>
    <t>Последице лечења, без врло тешких или тешких КК</t>
  </si>
  <si>
    <t>X64A</t>
  </si>
  <si>
    <t>Остале повреде, тровања и токсични ефекти, са врло тешким или тешким КК</t>
  </si>
  <si>
    <t>X64B</t>
  </si>
  <si>
    <t>Остале повреде, тровања и токсични ефекти, без врло тешких или тешких КК</t>
  </si>
  <si>
    <t>Опекотине</t>
  </si>
  <si>
    <t>Y01Z</t>
  </si>
  <si>
    <t>Тешке опекотине високог степена</t>
  </si>
  <si>
    <t>Y02A</t>
  </si>
  <si>
    <t>Остале опекотине и употреба режња коже, са КК</t>
  </si>
  <si>
    <t>Y02B</t>
  </si>
  <si>
    <t>Остале опекотине и употреба режња коже, без КК</t>
  </si>
  <si>
    <t>Y03Z</t>
  </si>
  <si>
    <t>Остале оперативне процедуре због других опекотина</t>
  </si>
  <si>
    <t>Y60Z</t>
  </si>
  <si>
    <t>Опекотине, премештај у другу установу за акутно болничко лечење, &lt; 5 дана</t>
  </si>
  <si>
    <t>Y61Z</t>
  </si>
  <si>
    <t>Тешке опекотине</t>
  </si>
  <si>
    <t>Y62A</t>
  </si>
  <si>
    <t>Остале опекотине, са КК</t>
  </si>
  <si>
    <t>Y62B</t>
  </si>
  <si>
    <t>Остале опекотине, без КК</t>
  </si>
  <si>
    <t>Фактори који утичу на здравствено стање и остали контакти са здравственом службом</t>
  </si>
  <si>
    <t>Z01A</t>
  </si>
  <si>
    <t>Оперативни поступци и дијагнозе које се доводе у везу са осталим контактима са здравственом службом, са врло тешким или тешким КК</t>
  </si>
  <si>
    <t>Z01B</t>
  </si>
  <si>
    <t>Оперативни поступци и дијагнозе које се доводе у везу са осталим контактима са здравственом службом без врло тешких или тешких КК</t>
  </si>
  <si>
    <t>Z40Z</t>
  </si>
  <si>
    <t>Контролни преглед са ендоскопијом, дневна болница</t>
  </si>
  <si>
    <t>Z60A</t>
  </si>
  <si>
    <t>Рехабилитација, са врло тешким или тешким КК</t>
  </si>
  <si>
    <t>Z60B</t>
  </si>
  <si>
    <t>Рехабилитација, без врло тешких или тешких КК</t>
  </si>
  <si>
    <t>Z60C</t>
  </si>
  <si>
    <t>Рехабилитација, истог дана</t>
  </si>
  <si>
    <t>Z61A</t>
  </si>
  <si>
    <t xml:space="preserve">Знаци и симптоми </t>
  </si>
  <si>
    <t>Z61B</t>
  </si>
  <si>
    <t>Знаци и симптоми, дневна болница</t>
  </si>
  <si>
    <t>Z63A</t>
  </si>
  <si>
    <t>Остала накнадна нега, са врло тешким или тешким КК</t>
  </si>
  <si>
    <t>Z63B</t>
  </si>
  <si>
    <t>Остала накнадна нега, без врло тешких или тешких КК</t>
  </si>
  <si>
    <t>Z64A</t>
  </si>
  <si>
    <t>Остали фактори који утичу на здравствено стање</t>
  </si>
  <si>
    <t>Z64B</t>
  </si>
  <si>
    <t>Остали фактори који утичу на здравствено стање, истог дана</t>
  </si>
  <si>
    <t>Z65Z</t>
  </si>
  <si>
    <t>Вишеструке, остале и неспецифичне конгениталне аномалије</t>
  </si>
  <si>
    <t>Неповезане оперативне процедуре</t>
  </si>
  <si>
    <t>801A</t>
  </si>
  <si>
    <t>Оперативне процедуре неповезане са основним узроком хоспитализације, са врло тешким КК</t>
  </si>
  <si>
    <t>801B</t>
  </si>
  <si>
    <t>Оперативне процедуре неповезане са основним узроком хоспитализације, са тешким или умереним КК</t>
  </si>
  <si>
    <t>801C</t>
  </si>
  <si>
    <t>Оперативне процедуре неповезане са основним узроком хоспитализације, без КК</t>
  </si>
  <si>
    <t>Погрешни ДСГ</t>
  </si>
  <si>
    <t>960Z</t>
  </si>
  <si>
    <t>Не може се груписати</t>
  </si>
  <si>
    <t>961Z</t>
  </si>
  <si>
    <t>Неприхватљива главна дијагноза</t>
  </si>
  <si>
    <t>963Z</t>
  </si>
  <si>
    <t>Неонатална дијагноза која није у складу са старошћу и тежином</t>
  </si>
  <si>
    <t>Табела 13.</t>
  </si>
  <si>
    <t>Шифра услуге</t>
  </si>
  <si>
    <t>Назив услуге</t>
  </si>
  <si>
    <t>Остале услуге</t>
  </si>
  <si>
    <t>Услуге пружене у оквиру организованог скрининга рака**</t>
  </si>
  <si>
    <t>31533-00</t>
  </si>
  <si>
    <t>CORE биопсија дојке</t>
  </si>
  <si>
    <t>31548-00</t>
  </si>
  <si>
    <t>SVAB биопсија дојке</t>
  </si>
  <si>
    <t>31500-01</t>
  </si>
  <si>
    <t>Отворена биопсија дојке</t>
  </si>
  <si>
    <t>35608-02</t>
  </si>
  <si>
    <t>Циљана биопсија дојке  или ендоцервикална киретажа</t>
  </si>
  <si>
    <t>35618-01</t>
  </si>
  <si>
    <t>Конусна биопсија ласером</t>
  </si>
  <si>
    <t>32090-00</t>
  </si>
  <si>
    <t>Фибероптичка колоноскопија до цекума; дуга колоноскопија</t>
  </si>
  <si>
    <t>32093-00</t>
  </si>
  <si>
    <t xml:space="preserve">Фибероптичка колоноскопија до цекума са полипектомијом; колоноскопија до цекума са вишеструким полипектомијама; дуга колоноскопија са полипектомијом </t>
  </si>
  <si>
    <t>32084-01</t>
  </si>
  <si>
    <t xml:space="preserve">Фибероптичка колоноскопија до хепатичке флексуре са биопсијом; колоноскопија до хепатичке флексуре са вишеструким биопсијама; флексибилна сигмоидоскопија са биопсијом; кратка колоноскопија са биопсијом </t>
  </si>
  <si>
    <t>Услуге пружене у оквиру организованог скрининга рака укупно</t>
  </si>
  <si>
    <t>Све услуге укупно</t>
  </si>
  <si>
    <t xml:space="preserve"> *  Наводе се све остале здравствене услуге осим операција, тј. дијагностичке и терапијске здравствене услуге и интервенције</t>
  </si>
  <si>
    <t>** Услуге се планирају за организовани скрининг: карцинома дојке, карцинома грлића материце и колоректалног карцинома са ознаком атрибута 24 и називом атрибута "организовани скрининг"</t>
  </si>
  <si>
    <t xml:space="preserve">Табела 14. </t>
  </si>
  <si>
    <t>Број услуга пружених амбулантним осигураним лицима</t>
  </si>
  <si>
    <t>Број услуга пружених стационарним  осигураним лицима</t>
  </si>
  <si>
    <t>Укупан број  услуга пружених осигураним лицима</t>
  </si>
  <si>
    <t>Број прегледаних пацијената</t>
  </si>
  <si>
    <t>Укупан број услуга</t>
  </si>
  <si>
    <t>Услуге у оквиру организованог скрининга рака**</t>
  </si>
  <si>
    <t>59300-00</t>
  </si>
  <si>
    <t>Радиографско снимањe дојки,обострано</t>
  </si>
  <si>
    <t>55076-00</t>
  </si>
  <si>
    <t>Уллтразвучни преглед дојки</t>
  </si>
  <si>
    <t>Магнетна резонанца (у загради уписати број апарата и број смена)</t>
  </si>
  <si>
    <t>Укупан број прегледаних пацијената</t>
  </si>
  <si>
    <t>Укупно свих услуга</t>
  </si>
  <si>
    <t>*Ове услуге нису укључене у ултразвучну дијагностику</t>
  </si>
  <si>
    <t>**  Услуге се планирају за организовани скрининг карцинома дојке са ознаком атрибута 24 и називом атрибута "организован скрининг"</t>
  </si>
  <si>
    <t xml:space="preserve"> </t>
  </si>
  <si>
    <t>Табела 15.</t>
  </si>
  <si>
    <t xml:space="preserve">Број пацијената </t>
  </si>
  <si>
    <t>Број прегледаних узорака</t>
  </si>
  <si>
    <t>Број пацијената</t>
  </si>
  <si>
    <t>Б. Микробиолошке и паразитолошке анализе укупно</t>
  </si>
  <si>
    <t>В. Патохистолошке анализе укупно</t>
  </si>
  <si>
    <t>В1 АНАЛИЗЕ ОРГАНИЗОВАНОГ СКРИНИНГА  РАКА*</t>
  </si>
  <si>
    <t>L027391</t>
  </si>
  <si>
    <t>Преглед  CORE  биопсије дојке</t>
  </si>
  <si>
    <t>L027409</t>
  </si>
  <si>
    <t>Преглед  биоптата тумора дојке</t>
  </si>
  <si>
    <t>L026542</t>
  </si>
  <si>
    <t>EX TEMPORE анализа добијеног материјала</t>
  </si>
  <si>
    <t>L027631</t>
  </si>
  <si>
    <t>Преглед полипа желуца, односно танког црева, односно дебелог црева-макроскопска и микроскопска анализа и дијагноза полипоидне лезије желуца, односно танког црева, односно дебелог црева</t>
  </si>
  <si>
    <t>L027607</t>
  </si>
  <si>
    <t>Преглед ендоскопсог узорка једњака,односно  желуца, односно танког, односно дебелог црева, односно аналног канала-макроскопска и микроскопска анализа и дијагноза промене у ендоскопском исечку једњака, односно желуца, односно танког, односно дебелог црева, одноно аналног канала</t>
  </si>
  <si>
    <t>Г. ЦИТОЛОШКА ЛАБОРАТОРИЈА-АНАЛИЗЕ ОРГАНИЗОВАНОГ СКРИНИНГА  РАКА  ГРЛИЋА МАТЕРИЦЕ**</t>
  </si>
  <si>
    <t>L029447</t>
  </si>
  <si>
    <t>Ексфолијативна цитологија ткива репродуктивних органа жене-неаутоматизована припрема и аутоматизовано бојење</t>
  </si>
  <si>
    <t>L028704</t>
  </si>
  <si>
    <t>Преглед дела цервикса добијеног методом "омчице"</t>
  </si>
  <si>
    <t>L028720</t>
  </si>
  <si>
    <t>Преглед конизата цервикса</t>
  </si>
  <si>
    <t>Д. ЦИТОГЕНЕТСКА ЛАБОРАТОРИЈА АНАЛИЗЕ УКУПНО</t>
  </si>
  <si>
    <t>БРОЈ ПАЦИЈЕНАТА</t>
  </si>
  <si>
    <t>БРОЈ ПРЕГЛЕДАНИХ УЗОРАКА</t>
  </si>
  <si>
    <t>БРОЈ ПАЦИЈЕНАТА-УКУПНО</t>
  </si>
  <si>
    <t>БРОЈ ПРЕГЛЕДАНИХ УЗОРАКА-УКУПНО</t>
  </si>
  <si>
    <t>ЛАБОРАТОРИЈСКЕ АНАЛИЗЕ -УКУПНО</t>
  </si>
  <si>
    <t>*Услуге се планирају за организовани скрининг  карцинома дојке  и колоректалног карцинома са ознаком атрибута 24 и називом атрибута "организовани скрининг"</t>
  </si>
  <si>
    <t>** Услуге се планирају за организовани скрининг  карцинома грлића материце  са ознаком атрибута 24 и називом атрибута "организовани скрининг"</t>
  </si>
  <si>
    <t>Табела 16.</t>
  </si>
  <si>
    <t>Врста дијализе / Назив услуге</t>
  </si>
  <si>
    <t>Број лица на дијализи</t>
  </si>
  <si>
    <t>Број дијализа</t>
  </si>
  <si>
    <t>Финансијска вредност</t>
  </si>
  <si>
    <t>Број апарата</t>
  </si>
  <si>
    <t>Хрони.</t>
  </si>
  <si>
    <t>Акут.</t>
  </si>
  <si>
    <t>Прол.</t>
  </si>
  <si>
    <t>1. ХЕМОДИЈАЛИЗА УКУПНО</t>
  </si>
  <si>
    <t>13100-00</t>
  </si>
  <si>
    <t>Нископропусна хемодијализа</t>
  </si>
  <si>
    <t>Високопропусна хемодијализа</t>
  </si>
  <si>
    <t>13100-03</t>
  </si>
  <si>
    <t>Хемодијафилтрација</t>
  </si>
  <si>
    <t>2. ПЕРИТОНЕАЛНА ДИЈАЛИЗА УКУПНО</t>
  </si>
  <si>
    <t>13100-08</t>
  </si>
  <si>
    <r>
      <rPr>
        <sz val="10"/>
        <color indexed="8"/>
        <rFont val="Arial"/>
        <family val="2"/>
        <charset val="238"/>
      </rPr>
      <t>Континуирана амбулаторна перитонеумска дијализа-</t>
    </r>
    <r>
      <rPr>
        <i/>
        <sz val="10"/>
        <color indexed="8"/>
        <rFont val="Arial"/>
        <family val="2"/>
        <charset val="238"/>
      </rPr>
      <t>CAPD</t>
    </r>
  </si>
  <si>
    <r>
      <rPr>
        <sz val="10"/>
        <color indexed="8"/>
        <rFont val="Arial"/>
        <family val="2"/>
        <charset val="238"/>
      </rPr>
      <t>Аутоматска перитонеумска дијализа -</t>
    </r>
    <r>
      <rPr>
        <i/>
        <sz val="10"/>
        <color indexed="8"/>
        <rFont val="Arial"/>
        <family val="2"/>
        <charset val="238"/>
      </rPr>
      <t>APD</t>
    </r>
  </si>
  <si>
    <t>13100-07</t>
  </si>
  <si>
    <r>
      <rPr>
        <sz val="10"/>
        <color indexed="8"/>
        <rFont val="Arial"/>
        <family val="2"/>
        <charset val="238"/>
      </rPr>
      <t>Интермитентна перитонеумска дијализа -</t>
    </r>
    <r>
      <rPr>
        <i/>
        <sz val="10"/>
        <color indexed="8"/>
        <rFont val="Arial"/>
        <family val="2"/>
        <charset val="238"/>
      </rPr>
      <t>IPD</t>
    </r>
    <r>
      <rPr>
        <sz val="10"/>
        <color indexed="8"/>
        <rFont val="Arial"/>
        <family val="2"/>
        <charset val="238"/>
      </rPr>
      <t xml:space="preserve"> (болнички вид хроничног лечења)</t>
    </r>
  </si>
  <si>
    <r>
      <rPr>
        <sz val="10"/>
        <rFont val="Arial"/>
        <family val="2"/>
        <charset val="238"/>
      </rPr>
      <t>3. КОНТИНУИРАНИ ПОСТУПЦИ ЗАМЕНЕ БУБРЕЖНЕ ФУНКЦИЈЕ (</t>
    </r>
    <r>
      <rPr>
        <i/>
        <sz val="10"/>
        <rFont val="Arial"/>
        <family val="2"/>
        <charset val="238"/>
      </rPr>
      <t>CRRT</t>
    </r>
    <r>
      <rPr>
        <sz val="10"/>
        <rFont val="Arial"/>
        <family val="2"/>
        <charset val="238"/>
      </rPr>
      <t>) И ПЛАЗМАФЕРЕЗА</t>
    </r>
  </si>
  <si>
    <t>13750-00</t>
  </si>
  <si>
    <t>Табела 17.</t>
  </si>
  <si>
    <t>Јед. мере</t>
  </si>
  <si>
    <t>Цена у динарима</t>
  </si>
  <si>
    <t>Количина</t>
  </si>
  <si>
    <t>Укупна вредност</t>
  </si>
  <si>
    <t>Цене за обраду крви и компоненти крви (Прилог 1.) према Правилнику о утврђивању цена за обраду крви и компонената крви намењених за трансфузију: ("Службени гласник РС", број 18/2019)</t>
  </si>
  <si>
    <t> 2305401</t>
  </si>
  <si>
    <t>Цела крв</t>
  </si>
  <si>
    <t>јединица крви</t>
  </si>
  <si>
    <t> 2305601</t>
  </si>
  <si>
    <t>Еритроцити</t>
  </si>
  <si>
    <t> 2305602</t>
  </si>
  <si>
    <t>Еритроцити у адитивној солуцији</t>
  </si>
  <si>
    <t> 2305101</t>
  </si>
  <si>
    <t>Тромбоцити концентрат</t>
  </si>
  <si>
    <t> 2305201</t>
  </si>
  <si>
    <t>Свежа замрзнута плазма</t>
  </si>
  <si>
    <t> 2305202</t>
  </si>
  <si>
    <t>Криопреципитат</t>
  </si>
  <si>
    <t> 2305203</t>
  </si>
  <si>
    <t>Плазма без криопреципитата</t>
  </si>
  <si>
    <t> 2305901</t>
  </si>
  <si>
    <t>Аутолога крв (пре оперативно прикупљање)</t>
  </si>
  <si>
    <t>Цене за обраду крви и компоненти крви (Прилог 1.) према Правилнику о утврђивању цена и накнада за обраду крви и компоненти крви намењених за трансфузију ("Службени гласник РС", бр. 47/2013 и 34/2014)</t>
  </si>
  <si>
    <t>ml</t>
  </si>
  <si>
    <t>Цела крв филтрирана претходно</t>
  </si>
  <si>
    <t>Цела крв филтрирана накнадно</t>
  </si>
  <si>
    <t>Цела крв – мала запремина</t>
  </si>
  <si>
    <t>Цела крв, редукована плазма, за EST</t>
  </si>
  <si>
    <t>Цела крв 0/АУ за EST (ресуспендовани 0 Ег у АV плазми)</t>
  </si>
  <si>
    <t>Еритроцити (деплазматисана крв)</t>
  </si>
  <si>
    <t>Еритроцити филтрирани накнадно</t>
  </si>
  <si>
    <t>11,20+цена филтера</t>
  </si>
  <si>
    <t>Еритроцити филтрирани претходно</t>
  </si>
  <si>
    <t>Еритроцити испрани</t>
  </si>
  <si>
    <t>Еритроцити ресуспендовани осиромашени Le и Тг</t>
  </si>
  <si>
    <t>Еритроцити мала запремина</t>
  </si>
  <si>
    <t>Еритроцити ресуспендовани осиромашени Le и Тг – мала запремина</t>
  </si>
  <si>
    <t>Тромбоцити концентровани из ПРП</t>
  </si>
  <si>
    <t>доза</t>
  </si>
  <si>
    <t>760,94+цена филтера</t>
  </si>
  <si>
    <t>Тромбоцити из buffu coat</t>
  </si>
  <si>
    <t>27,55+цена филтера</t>
  </si>
  <si>
    <t>Тромбоцити Pul.</t>
  </si>
  <si>
    <t>23,61+цена филтера</t>
  </si>
  <si>
    <t>Тромбоцити аферезни</t>
  </si>
  <si>
    <t>2.072,31+цена сета</t>
  </si>
  <si>
    <t>Замрзнута свежа плазма</t>
  </si>
  <si>
    <t>Замрзнута свежа плазма – мала запремина</t>
  </si>
  <si>
    <t>Замрзнута свежа плазма – без криопреципитата</t>
  </si>
  <si>
    <t>Фибрински лепак (аутологни)</t>
  </si>
  <si>
    <t>Гранулоцити аферезни</t>
  </si>
  <si>
    <t>9.018,85+цена сета</t>
  </si>
  <si>
    <t>Еритроцити – аутологни</t>
  </si>
  <si>
    <t>Цела крв – аутологна</t>
  </si>
  <si>
    <t>Замрзнута свежа плазма – аутологна</t>
  </si>
  <si>
    <t>Еритроцити за интраутерину трансфузију – мала запремина</t>
  </si>
  <si>
    <t>Накнаде за обраду крви и компоненти крви (Прилог 2.) према Правилнику о утврђивању цена и накнада за обраду крви и компоненти крви намењених за трансфузију ("Службени гласник РС", бр. 47/2013 и 34/2014)</t>
  </si>
  <si>
    <t>6,38+цена филтера</t>
  </si>
  <si>
    <t>433,74+цена филтера</t>
  </si>
  <si>
    <t>15,71+цена филтера</t>
  </si>
  <si>
    <t>13,46+цена филтера</t>
  </si>
  <si>
    <t>1.181,22+цена сета</t>
  </si>
  <si>
    <t>5.140,75+цена сета</t>
  </si>
  <si>
    <t>Табела 18.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</si>
  <si>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</si>
  <si>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</si>
  <si>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</si>
  <si>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</si>
  <si>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</si>
  <si>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Цена по паковању</t>
  </si>
  <si>
    <t xml:space="preserve">Укупна вредност </t>
  </si>
  <si>
    <t>ЦИТОСТАТИЦИ СА Б ЛИСТЕ</t>
  </si>
  <si>
    <t>ЛЕКОВИ ЗА ХЕМОФИЛИЈУ</t>
  </si>
  <si>
    <t>ЛЕКОВИ У ЗУ</t>
  </si>
  <si>
    <t>A</t>
  </si>
  <si>
    <t>ЛЕКОВИ  ЗА ЛЕЧЕЊЕ БОЛЕСТИ  ДИГЕСТИВНОГ СИСТЕМА И  МЕТАБОЛИЗМА</t>
  </si>
  <si>
    <t>B</t>
  </si>
  <si>
    <t>ЛЕКОВИ ЗА ЛЕЧЕЊЕ БОЛЕСТИ КРВИ И КРВОТВОРНИХ ОРГАНА</t>
  </si>
  <si>
    <t>C</t>
  </si>
  <si>
    <t>ЛЕКОВИ КОЈИ ДЕЛУЈУ НА КАРДИОВАСКУЛАРНИ СИСТЕМ</t>
  </si>
  <si>
    <t>D</t>
  </si>
  <si>
    <t>ЛЕКОВИ ЗА ЛЕЧЕЊЕ БОЛЕСТИ КОЖЕ И ПОТКОЖНОГ ТКИВА (ДЕРМАТИЦИ)</t>
  </si>
  <si>
    <t>G</t>
  </si>
  <si>
    <t>ЛЕКОВИ ЗА ЛЕЧЕЊЕ ГЕНИТОУРИНАРНОГ СИСТЕМА И ПОЛНИ ХОРМОНИ</t>
  </si>
  <si>
    <t>H</t>
  </si>
  <si>
    <t>ХОРМОНИ ЗА СИСТЕМСКУ ПРИМЕНУ, ИСКЉУЧУЈУЋИ ПОЛНЕ ХОРМОНЕ И ИНСУЛИН</t>
  </si>
  <si>
    <t>J</t>
  </si>
  <si>
    <t>АНТИИНФЕКТИВНИ ЛЕКОВИ ЗА СИСТЕМСКУ ПРИМЕНУ</t>
  </si>
  <si>
    <t>L</t>
  </si>
  <si>
    <t>АНТИНЕОПЛАСТИЦИ И ИМУНОМОДУЛАТОРИ</t>
  </si>
  <si>
    <t>M</t>
  </si>
  <si>
    <t>ЛЕКОВИ ЗА БОЛЕСТИ МИШИЋНО-КОСТНОГ СИСТЕМА</t>
  </si>
  <si>
    <t>N</t>
  </si>
  <si>
    <t>ЛЕКОВИ КОЈИ ДЕЛУЈУ НА НЕРВНИ СИСТЕМ</t>
  </si>
  <si>
    <t>P</t>
  </si>
  <si>
    <t>АНТИПАРАЗИТНИ ПРОИЗВОДИ, ИНСЕКТИЦИДИ И СРЕДСТВА ЗА ЗАШТИТУ ОД ИНСЕКАТА</t>
  </si>
  <si>
    <t>R</t>
  </si>
  <si>
    <t>ЛЕКОВИ ЗА ЛЕЧЕЊЕ БОЛЕСТИ РЕСПИРАТОРНОГ СИСТЕМА</t>
  </si>
  <si>
    <t>S</t>
  </si>
  <si>
    <t>ЛЕКОВИ КОЈИ ДЕЛУЈУ НА ОКО И УХО</t>
  </si>
  <si>
    <t>V</t>
  </si>
  <si>
    <t>ОСТАЛО</t>
  </si>
  <si>
    <t>Табела 19.</t>
  </si>
  <si>
    <t>Грана медицине / Врста имплантанта</t>
  </si>
  <si>
    <t>Просечна цена</t>
  </si>
  <si>
    <t>Број лица којима је уграђен материјал</t>
  </si>
  <si>
    <t>Број  лица  којима се планира уградња материјала</t>
  </si>
  <si>
    <t>2. Васкуларна хирургија</t>
  </si>
  <si>
    <t>3. Кардиологија и интервентна радиологија</t>
  </si>
  <si>
    <t>4. Кардиохирургија</t>
  </si>
  <si>
    <t>5. ОРЛ и максилофацијалној хирургија</t>
  </si>
  <si>
    <t>6. Неурохирургија</t>
  </si>
  <si>
    <t>7. Онкологија</t>
  </si>
  <si>
    <t>8. Оториноларингологија (ОРЛ)</t>
  </si>
  <si>
    <t>9. Ортопедија</t>
  </si>
  <si>
    <t>10. Офталмологија</t>
  </si>
  <si>
    <t>11. Урологија и нефрологија</t>
  </si>
  <si>
    <t>12. Гинекологија</t>
  </si>
  <si>
    <t>Табела 20.</t>
  </si>
  <si>
    <t>ГРУПА САНИТЕТСКОГ МАТЕРИЈАЛА</t>
  </si>
  <si>
    <t>8.1.</t>
  </si>
  <si>
    <t>ДИЈАГНОСТИЧКИ МАТЕРИЈАЛ (УКУПНО)</t>
  </si>
  <si>
    <t>8.2.</t>
  </si>
  <si>
    <t>ТЕРАПИЈСКИ МАТЕРИЈАЛ (УКУПНО)</t>
  </si>
  <si>
    <t>8.3.</t>
  </si>
  <si>
    <t>ЛАБОРАТОРИЈСКИ  МАТЕРИЈАЛ-РЕАГЕНСИ (УКУПНО)</t>
  </si>
  <si>
    <t>8.3.1.</t>
  </si>
  <si>
    <t>РЕАГЕНСИ-ХОРМОНИ (УКУПНО)</t>
  </si>
  <si>
    <t>8.3.2.</t>
  </si>
  <si>
    <t>РЕАГЕНСИ - ТУМОР МАРКЕРИ (УКУПНО)</t>
  </si>
  <si>
    <t>8.4.</t>
  </si>
  <si>
    <t>САНИТЕТСКИ И МЕДИЦИНСКИ МАТЕРИЈАЛ - ОПШТИ (УКУПНО)</t>
  </si>
  <si>
    <t>8.5.</t>
  </si>
  <si>
    <t>ОСТАЛИ САНИТЕТСКИ И МЕДИЦИНСКИ ПОТРОШНИ МАТЕРИЈАЛ (УКУПНО)</t>
  </si>
  <si>
    <t>САНИТЕТСКИ И МЕДИЦИНСКИ ПОТРОШНИ МАТЕРИЈАЛ (ЗБИР)</t>
  </si>
  <si>
    <t>Табела 21.</t>
  </si>
  <si>
    <t xml:space="preserve">Групе процедура / Назив услуге </t>
  </si>
  <si>
    <t>1А. ПРЕГЛЕД НА КОМПЈУТЕРИЗОВАНОЈ ТОМОГРАФИЈИ (ЦТ)</t>
  </si>
  <si>
    <t>1Б. ПРЕГЛЕД НА  МАГНЕТНОЈ РЕЗОНАНЦИ (МР)</t>
  </si>
  <si>
    <t>2. ДИЈАГНОСТИЧКА КОРОНАРОГРАФИЈА И/ИЛИ КАТЕТЕРИЗАЦИЈА СРЦА</t>
  </si>
  <si>
    <t>3. РЕВАСКУЛАРИЗАЦИЈА МИОКАРДА</t>
  </si>
  <si>
    <t>3.1 Нехируршка реваскуларизација миокарда</t>
  </si>
  <si>
    <t>3.2 Хируршка реваскуларизација миокарда</t>
  </si>
  <si>
    <t>4. УГРАДЊА ПЕЈСМЕЈКЕРА И КАРДИОВЕРТЕР ДЕФИБРИЛАТОРА (ИЦД)</t>
  </si>
  <si>
    <t xml:space="preserve">5. УГРАДЊА ВЕШТАЧКИХ ВАЛВУЛА </t>
  </si>
  <si>
    <t>6. УГРАДЊА ГРАФТОВА ОД ВЕШТАЧКОГ МАТЕРИЈАЛА И ЕНДОВАСКУЛАРНИХ ГРАФТ ПРОТЕЗА</t>
  </si>
  <si>
    <t>7. ОПЕРАЦИЈА СЕНИЛНЕ И ПРЕСЕНИЛНЕ КАТАРАКТЕ СА УГРАДЊОМ ИНТРАОКУЛАРНИХ СОЧИВА</t>
  </si>
  <si>
    <t>8. УГРАДЊА ИМПЛАНТАТА У ОРТОПЕДИЈИ (КУКОВИ И КОЛЕНА)</t>
  </si>
  <si>
    <t>Табела 22.</t>
  </si>
  <si>
    <t>Капацитети и коришћење везано за COVID 19</t>
  </si>
  <si>
    <t>Прегледи у амбуланти због сумње на  COVID-19 инфекцију</t>
  </si>
  <si>
    <t>Лица прегледана у амбуланти због сумње на COVID-19 инфекцију</t>
  </si>
  <si>
    <t>Укупно пацијенти са потврђеном COVID-19  инфекцијом који су задржани на болничком лечењу</t>
  </si>
  <si>
    <t>Од укупног броја пацијената који су задржани на болничком лечењу, број пацијената којима није била потребна терапија кисеоником</t>
  </si>
  <si>
    <r>
      <t>Од укупног броја пацијената који су задржани на болничком лечењу, број пацијената којима је</t>
    </r>
    <r>
      <rPr>
        <b/>
        <sz val="11"/>
        <rFont val="Calibri"/>
        <family val="2"/>
        <scheme val="minor"/>
      </rPr>
      <t xml:space="preserve"> била потребна терапија кисеоником</t>
    </r>
    <r>
      <rPr>
        <sz val="11"/>
        <rFont val="Calibri"/>
        <family val="2"/>
        <charset val="238"/>
        <scheme val="minor"/>
      </rPr>
      <t/>
    </r>
  </si>
  <si>
    <r>
      <t xml:space="preserve">Од укупног броја пацијената који су задржани на болничком лечењу, број пацијената којима је била потребна </t>
    </r>
    <r>
      <rPr>
        <b/>
        <sz val="11"/>
        <rFont val="Calibri"/>
        <family val="2"/>
        <scheme val="minor"/>
      </rPr>
      <t>механичка вентилација</t>
    </r>
  </si>
  <si>
    <t>Пружене услуге Рендген дијагностике за  COVID-19 пацијенте</t>
  </si>
  <si>
    <t xml:space="preserve">Пружене услуге CT дијагностике за  COVID-19 пацијенте </t>
  </si>
  <si>
    <t>Узети брисеви за преглед на присуство SARS-CoV-2 вируса у транспортну подлогу</t>
  </si>
  <si>
    <t>Брзи серолошки тестови за одређивање IgM i/ili IgG антитела на вирус SARS-CoV-2</t>
  </si>
  <si>
    <t xml:space="preserve">Табела 6b. </t>
  </si>
  <si>
    <t>Real-Time PCR тестова на SARS-CoV-2 вирус који су урађени у установи</t>
  </si>
  <si>
    <t>Антигенски тестови за одређивање вирусног антигена Ag SARS-CoV-2 који су урађени у установи</t>
  </si>
  <si>
    <t>1. Абдоминална хирургија</t>
  </si>
  <si>
    <t>План за 2022.</t>
  </si>
  <si>
    <t>Услуга остварено у 2022</t>
  </si>
  <si>
    <t>План за 2022</t>
  </si>
  <si>
    <t>Извршено 1.1.-31.3. 2022.</t>
  </si>
  <si>
    <t>Планиран укупан број процедура за које се воде листе чекања за 2022.</t>
  </si>
  <si>
    <t>Планиран број процедура за пацијенте који су на листи чекања за 2022.</t>
  </si>
  <si>
    <t>ЗА 2022. ГОДИНУ</t>
  </si>
  <si>
    <t>%</t>
  </si>
  <si>
    <t>СЛУЖБА ЗА</t>
  </si>
  <si>
    <t>ПСИХИЈАТРИЈУ</t>
  </si>
  <si>
    <t>ОДЕЉЕЊЕ</t>
  </si>
  <si>
    <t>ПНЕУМОФТИЗИОЛОГИЈЕ</t>
  </si>
  <si>
    <t>НЕУРОЛОГИЈЕ</t>
  </si>
  <si>
    <t>ПЕДИЈАТРИЈУ</t>
  </si>
  <si>
    <t>ОДЕЉЕЊЕ ИНТЕРНЕ</t>
  </si>
  <si>
    <t>МЕДИЦИНЕ</t>
  </si>
  <si>
    <t xml:space="preserve">ОРТОПЕДИЈЕ СА </t>
  </si>
  <si>
    <t>ТРАУМАТОЛОГИЈОМ</t>
  </si>
  <si>
    <t xml:space="preserve">ОПШТЕ ХИРУРГИЈЕ </t>
  </si>
  <si>
    <t>СА УРОЛОГИЈОМ</t>
  </si>
  <si>
    <t xml:space="preserve">ГИНЕКОЛОГИЈУ И </t>
  </si>
  <si>
    <t>АКУШЕРСТВО</t>
  </si>
  <si>
    <t>Педијатрија</t>
  </si>
  <si>
    <t>Онкологија дневна болница</t>
  </si>
  <si>
    <t>Психијатријска дневна болница</t>
  </si>
  <si>
    <t>Гинекологија ДБ</t>
  </si>
  <si>
    <t>Интерна медицина ДБ</t>
  </si>
  <si>
    <t>Неурологија ДБ</t>
  </si>
  <si>
    <t>Општа хирургија ДБ</t>
  </si>
  <si>
    <t>Ортопедија ДБ</t>
  </si>
  <si>
    <t>Педијатрија ДБ</t>
  </si>
  <si>
    <t>Пнеуомофтизиологија ДБ</t>
  </si>
  <si>
    <t>Одсек офталмологије</t>
  </si>
  <si>
    <t>000001</t>
  </si>
  <si>
    <t>Specijalistički pregled prvi</t>
  </si>
  <si>
    <t>000002</t>
  </si>
  <si>
    <t>Specijalistički pregled kontrolni</t>
  </si>
  <si>
    <t>96037-00</t>
  </si>
  <si>
    <t>Ostale procene, konsultacije ili evaluacije</t>
  </si>
  <si>
    <t>Одсек ОРЛ</t>
  </si>
  <si>
    <t>Одсек дерматовенерологије</t>
  </si>
  <si>
    <t>Служба физикалне медицине</t>
  </si>
  <si>
    <t>600001</t>
  </si>
  <si>
    <t>Specijalistički pregled fizijatra-prvi</t>
  </si>
  <si>
    <t>600002</t>
  </si>
  <si>
    <t>Specijalistički pregled fizijatra-kontrolni</t>
  </si>
  <si>
    <t>Одељење за пријем и збрињавање ургентних стања</t>
  </si>
  <si>
    <t>Служба за психијатрију</t>
  </si>
  <si>
    <t>090061</t>
  </si>
  <si>
    <t>Specijalistički psihijatrijski pregled</t>
  </si>
  <si>
    <t>Specijalistički prvi pregled</t>
  </si>
  <si>
    <t>Specijalistički kontrolni pregled</t>
  </si>
  <si>
    <t>000003</t>
  </si>
  <si>
    <t>Specijalistički pregled prvi - profesor</t>
  </si>
  <si>
    <t>009008</t>
  </si>
  <si>
    <t>Specijalistički pregled nastavnik - kontrolni</t>
  </si>
  <si>
    <t>Остале процене консултације и евалуације</t>
  </si>
  <si>
    <t>090084</t>
  </si>
  <si>
    <t>Specijalistički psihijatrijski pregled ponovni</t>
  </si>
  <si>
    <t>090086</t>
  </si>
  <si>
    <t>Spec. psihijatrijski preg. ponovni - docenta i primarijusa</t>
  </si>
  <si>
    <t>Одељење неурологијe</t>
  </si>
  <si>
    <t>Специјалистички преглед први</t>
  </si>
  <si>
    <t>Специјалистички преглед контролни</t>
  </si>
  <si>
    <t>spec psihijatrijski pregled</t>
  </si>
  <si>
    <t>Одељење пнеумофтизиологије</t>
  </si>
  <si>
    <t>Служба за педијатрију</t>
  </si>
  <si>
    <t>Одсек онкологије са дневном болницом</t>
  </si>
  <si>
    <t>Одељење ортопедије са трауматологијом</t>
  </si>
  <si>
    <t>Одељење интерне медицине</t>
  </si>
  <si>
    <t>000005</t>
  </si>
  <si>
    <t>Специјалистички преглед први - доцента и примаријуса</t>
  </si>
  <si>
    <t>000006</t>
  </si>
  <si>
    <t>Специјалистички преглед контролни - доцента и примаријуса</t>
  </si>
  <si>
    <t>Одељење опште хирургије са урологијом</t>
  </si>
  <si>
    <t>Специјалистички преглед први - професор</t>
  </si>
  <si>
    <t>000004</t>
  </si>
  <si>
    <t>Специјалистички преглед контролни - професор</t>
  </si>
  <si>
    <t>Specijalistički pregled prvi - docenta i primarijusa</t>
  </si>
  <si>
    <t>Specijalistički pregled kontrolni - docenta i primarijusa</t>
  </si>
  <si>
    <t>Служба за гинекологију и акушерство</t>
  </si>
  <si>
    <t>30029-00</t>
  </si>
  <si>
    <t>Reparacija rane na koži i potkožnom tkivu ostalih oblasti, koja uključuje meko tkivo</t>
  </si>
  <si>
    <t>30068-00</t>
  </si>
  <si>
    <t>Odstranjenje stranoga tela iz mekog tkiva, neklasifikovano na drugom mestu</t>
  </si>
  <si>
    <t>30107-00</t>
  </si>
  <si>
    <t>Ekscizija gangliona, neklasifikovana na drugom mestu</t>
  </si>
  <si>
    <t>30111-00</t>
  </si>
  <si>
    <t>Ekscizija velike burze</t>
  </si>
  <si>
    <t>44376-00</t>
  </si>
  <si>
    <t>Reamputacija amputacijskog patrljka</t>
  </si>
  <si>
    <t>46420-00</t>
  </si>
  <si>
    <t>Primarna reparacija tetive ekstenzora šake</t>
  </si>
  <si>
    <t>46426-00</t>
  </si>
  <si>
    <t>Primarna reparacija tetive fleksora šake, proksimalno od fibrozne ovojnice tetiva fleksora prstiju (u nivou metakarpalnih glavica, A1 puli)</t>
  </si>
  <si>
    <t>47027-01</t>
  </si>
  <si>
    <t>Otvorena repozicija preloma proksimalnog radio-ulnarnog zgloba sa unutrašnjom fiksacijom</t>
  </si>
  <si>
    <t>47318-01</t>
  </si>
  <si>
    <t>Otvorena repozicija preloma srednjeg članka prsta na ruci sa unutrašnjom fiksacijom</t>
  </si>
  <si>
    <t>47399-01</t>
  </si>
  <si>
    <t>Otvorena repozicija preloma olekranona sa unutrašnjom fiksacijom</t>
  </si>
  <si>
    <t>47522-00</t>
  </si>
  <si>
    <t>Hemiartroplastika kuka unipolarnom endoprotezom</t>
  </si>
  <si>
    <t>47528-01</t>
  </si>
  <si>
    <t>Otvorena repozicija preloma femura sa unutrašnjom fiksacijom</t>
  </si>
  <si>
    <t>47566-011</t>
  </si>
  <si>
    <t>Otvorena repozicija preloma tela tibije sa spoljašnjom fiksacijom</t>
  </si>
  <si>
    <t>47600-01</t>
  </si>
  <si>
    <t>Otvorena repozicija preloma skočnog zgloba sa unutrašnjom fiksacijom sindesmoze, fibule ili maleolusa</t>
  </si>
  <si>
    <t>47954-00</t>
  </si>
  <si>
    <t>Reparacija tetive, neklasifikovana na drugom mestu</t>
  </si>
  <si>
    <t>49318-00</t>
  </si>
  <si>
    <t>Potpuna artroplastika zgloba kuka, jednostrana</t>
  </si>
  <si>
    <t>49324-00</t>
  </si>
  <si>
    <t>Revizija potpune artroplastike kuka</t>
  </si>
  <si>
    <t>49503-04</t>
  </si>
  <si>
    <t>Patelektomija</t>
  </si>
  <si>
    <t>49837-00</t>
  </si>
  <si>
    <t>Ispravljanje halux valgus-a osteotomijom prve metatarzalne kosti i prenošenjem tetive mišića primicača palca (m.adductor hallucis), jednostrano</t>
  </si>
  <si>
    <t>90582-01</t>
  </si>
  <si>
    <t>Ušivanje tetive, neklasifikovano na drugom mestu</t>
  </si>
  <si>
    <t>46336-04</t>
  </si>
  <si>
    <t>Debridman interfalangealnog zgloba šake</t>
  </si>
  <si>
    <t>46465-00</t>
  </si>
  <si>
    <t>Amputacija prsta</t>
  </si>
  <si>
    <t>47927-01</t>
  </si>
  <si>
    <t>Odstranjenje klina, zavrtnja ili žice iz kosti</t>
  </si>
  <si>
    <t>47366-02</t>
  </si>
  <si>
    <t>Otvorena repozicija preloma distalnog dela radijusa unutrašnjom fiksacijom</t>
  </si>
  <si>
    <t>47384-03</t>
  </si>
  <si>
    <t>Otvorena repozicija preloma tela ulne sa unutrašnjom fiksacijom</t>
  </si>
  <si>
    <t>47393-01</t>
  </si>
  <si>
    <t>Otvorena repozicija preloma tela radijusa i ulne sa unutrašnjom fiksacijom</t>
  </si>
  <si>
    <t>47066-00</t>
  </si>
  <si>
    <t>Otv.repoz.isčašenja skočnog zgloba</t>
  </si>
  <si>
    <t>47306-01</t>
  </si>
  <si>
    <t>Otv.repoz.prelom.dist.članka prsta na ruci sa unutrašnjom fiksacijom</t>
  </si>
  <si>
    <t>30223-00</t>
  </si>
  <si>
    <t>Incizija i drenaža hematoma kože i potkožnog tkiva</t>
  </si>
  <si>
    <t>30241-00</t>
  </si>
  <si>
    <t>Ekscizija lezije kosti nekvalifikovana na drugom mestu</t>
  </si>
  <si>
    <t>49494-00</t>
  </si>
  <si>
    <t>Ekscizija gangliona šake</t>
  </si>
  <si>
    <t>47366-03</t>
  </si>
  <si>
    <t>Otvorena repozicija preloma distalnog dela ulne unutrašnjom fiksacijom</t>
  </si>
  <si>
    <t>47399-00</t>
  </si>
  <si>
    <t xml:space="preserve">Otvorena repozicija preloma olekranona </t>
  </si>
  <si>
    <t>47528-00</t>
  </si>
  <si>
    <t>Otvorena repozicija preloma femura</t>
  </si>
  <si>
    <t xml:space="preserve">Otvorena repozicija preloma skočnog zgloba sa unutrašnjom fiksacijom sindesmoze, fibule ili maleolusa </t>
  </si>
  <si>
    <t>47936-00</t>
  </si>
  <si>
    <t xml:space="preserve">Ablacija egzostoze velike kosti </t>
  </si>
  <si>
    <t>49100-01</t>
  </si>
  <si>
    <t>Odstranjenje slobodnih, labavih, zglobnih tela lakta</t>
  </si>
  <si>
    <t>50221-00</t>
  </si>
  <si>
    <t>Resekcija u bloku kod tumora mekih tkiva koji zahvata karlicu</t>
  </si>
  <si>
    <t>90536-00</t>
  </si>
  <si>
    <t>Ostale reparacije na laktu</t>
  </si>
  <si>
    <t>90582-00</t>
  </si>
  <si>
    <t>Ušivanje ligamenta neklasifikovano na drugom mestu</t>
  </si>
  <si>
    <t>90603-09</t>
  </si>
  <si>
    <t xml:space="preserve">Sekvestrektomija radijusa </t>
  </si>
  <si>
    <t>90665-00</t>
  </si>
  <si>
    <t>Obrada kože i potkožnog tkiva sa ekscizijom</t>
  </si>
  <si>
    <t>47309-01</t>
  </si>
  <si>
    <t>Otvorena repozicija unutarzglobnog prijeloma distalnog članka prsta na ruci sa unutrašnjom fiksacijom</t>
  </si>
  <si>
    <t>49724-01</t>
  </si>
  <si>
    <t>Rekonstrukcija Ahilove tetive</t>
  </si>
  <si>
    <t>49833-00</t>
  </si>
  <si>
    <t>Ispravljanje halux valgus-a osteotomijom prve metatarzalne kosti, jednostrano</t>
  </si>
  <si>
    <t>49848-00</t>
  </si>
  <si>
    <t>Ispravljanje čekićastog prsta na nozi</t>
  </si>
  <si>
    <t>50345-00</t>
  </si>
  <si>
    <t>Opuštanje hiperekstenzionog deformiteta prsta na nozi</t>
  </si>
  <si>
    <t>90540-00</t>
  </si>
  <si>
    <t>Tendoliza tetiva fleksora ili ekstenzora podlaktice ili ručnog zgloba</t>
  </si>
  <si>
    <t>46432-00</t>
  </si>
  <si>
    <t>Primarna reparacija tetive fleksora šake, distalno od fibrozne ovojnice tetiva fleksora prstiju (u nivou metakarpalnih glavica, A1 puli)</t>
  </si>
  <si>
    <t>47009-00</t>
  </si>
  <si>
    <t>Zatvorena repozicija iščašenja ramena</t>
  </si>
  <si>
    <t>47384-02</t>
  </si>
  <si>
    <t>Otvorena repozicija preloma tela radijusa sa unutrašnjom fiksacijom</t>
  </si>
  <si>
    <t>47426-00</t>
  </si>
  <si>
    <t>Zatvorena repozicija preloma proksimalnog dela humerusa</t>
  </si>
  <si>
    <t>44364-00</t>
  </si>
  <si>
    <t>Mediotarzalna amputacija</t>
  </si>
  <si>
    <t>49718-01</t>
  </si>
  <si>
    <t>Reparacija Ahilove tetive</t>
  </si>
  <si>
    <t>47537-00</t>
  </si>
  <si>
    <t>Otvorena repozicija i unutrašnja fiksacija preloma kondila femura</t>
  </si>
  <si>
    <t>47603-01</t>
  </si>
  <si>
    <t>Otvorena repozicija preloma skočnog zgloba sa unutrašnjom fiksacijom dve ili više sindesmoze, fibule ili maleolusa</t>
  </si>
  <si>
    <t>47930-01</t>
  </si>
  <si>
    <t>Odstranjenje ploče ili intramedularnog klina iz kosti</t>
  </si>
  <si>
    <t>48400-02</t>
  </si>
  <si>
    <t>Osteotomija (kortikotomija) kosti metatarzusa</t>
  </si>
  <si>
    <t>90580-00</t>
  </si>
  <si>
    <t>Debridman mesta otvorenog preloma</t>
  </si>
  <si>
    <t>11600-03</t>
  </si>
  <si>
    <t>47018-00</t>
  </si>
  <si>
    <t>47336-00</t>
  </si>
  <si>
    <t>47360-00</t>
  </si>
  <si>
    <t>47363-00</t>
  </si>
  <si>
    <t>47378-01</t>
  </si>
  <si>
    <t>47387-00</t>
  </si>
  <si>
    <t>18216-31</t>
  </si>
  <si>
    <t>13839-00</t>
  </si>
  <si>
    <t>47444-00</t>
  </si>
  <si>
    <t>47453-00</t>
  </si>
  <si>
    <t>47540-00</t>
  </si>
  <si>
    <t>47540-01</t>
  </si>
  <si>
    <t>47543-00</t>
  </si>
  <si>
    <t>47552-00</t>
  </si>
  <si>
    <t>47555-00</t>
  </si>
  <si>
    <t>47561-00</t>
  </si>
  <si>
    <t>47594-00</t>
  </si>
  <si>
    <t>47597-00</t>
  </si>
  <si>
    <t>47606-00</t>
  </si>
  <si>
    <t>47633-00</t>
  </si>
  <si>
    <t>47906-01</t>
  </si>
  <si>
    <t>47948-00</t>
  </si>
  <si>
    <t>49721-00</t>
  </si>
  <si>
    <t>50124-00</t>
  </si>
  <si>
    <t>50124-01</t>
  </si>
  <si>
    <t>30055-00</t>
  </si>
  <si>
    <t>30107-01</t>
  </si>
  <si>
    <t>310005</t>
  </si>
  <si>
    <t>310040</t>
  </si>
  <si>
    <t>46363-00</t>
  </si>
  <si>
    <t>600112</t>
  </si>
  <si>
    <t>600345</t>
  </si>
  <si>
    <t>600349</t>
  </si>
  <si>
    <t>600805</t>
  </si>
  <si>
    <t>81849-01</t>
  </si>
  <si>
    <t>90220-00</t>
  </si>
  <si>
    <t>92044-00</t>
  </si>
  <si>
    <t>92052-00</t>
  </si>
  <si>
    <t>92063-00</t>
  </si>
  <si>
    <t>92200-00</t>
  </si>
  <si>
    <t>92500-00</t>
  </si>
  <si>
    <t>92500-02</t>
  </si>
  <si>
    <t>92514-10</t>
  </si>
  <si>
    <t>92514-19</t>
  </si>
  <si>
    <t>92514-20</t>
  </si>
  <si>
    <t>92514-29</t>
  </si>
  <si>
    <t>92514-30</t>
  </si>
  <si>
    <t>92514-39</t>
  </si>
  <si>
    <t>92515-10</t>
  </si>
  <si>
    <t>92515-19</t>
  </si>
  <si>
    <t>92515-20</t>
  </si>
  <si>
    <t>92515-29</t>
  </si>
  <si>
    <t>92515-30</t>
  </si>
  <si>
    <t>92515-39</t>
  </si>
  <si>
    <t>96197-09</t>
  </si>
  <si>
    <t>96199-00</t>
  </si>
  <si>
    <t>96199-02</t>
  </si>
  <si>
    <t>96199-04</t>
  </si>
  <si>
    <t>96199-07</t>
  </si>
  <si>
    <t>96199-08</t>
  </si>
  <si>
    <t>96199-09</t>
  </si>
  <si>
    <t>96200-09</t>
  </si>
  <si>
    <t>96199-03</t>
  </si>
  <si>
    <t>96200-01</t>
  </si>
  <si>
    <t>11600-00</t>
  </si>
  <si>
    <t>11600-01</t>
  </si>
  <si>
    <t>13706-01</t>
  </si>
  <si>
    <t>13706-02</t>
  </si>
  <si>
    <t>13706-03</t>
  </si>
  <si>
    <t>13839-02</t>
  </si>
  <si>
    <t>13882-00</t>
  </si>
  <si>
    <t>22007-00</t>
  </si>
  <si>
    <t>22007-01</t>
  </si>
  <si>
    <t>47036-00</t>
  </si>
  <si>
    <t>47423-00</t>
  </si>
  <si>
    <t>600120</t>
  </si>
  <si>
    <t>600812</t>
  </si>
  <si>
    <t>90552-00</t>
  </si>
  <si>
    <t>90593-01</t>
  </si>
  <si>
    <t>92043-00</t>
  </si>
  <si>
    <t>92062-00</t>
  </si>
  <si>
    <t>92141-00</t>
  </si>
  <si>
    <t>96197-02</t>
  </si>
  <si>
    <t>96197-03</t>
  </si>
  <si>
    <t>96197-04</t>
  </si>
  <si>
    <t>96197-07</t>
  </si>
  <si>
    <t>96198-09</t>
  </si>
  <si>
    <t>96200-02</t>
  </si>
  <si>
    <t>96200-07</t>
  </si>
  <si>
    <t>96203-01</t>
  </si>
  <si>
    <t>96203-02</t>
  </si>
  <si>
    <t>96200-03</t>
  </si>
  <si>
    <t>96203-09</t>
  </si>
  <si>
    <t>36800-00</t>
  </si>
  <si>
    <t>11700-00</t>
  </si>
  <si>
    <t>30223-02</t>
  </si>
  <si>
    <t>30224-00</t>
  </si>
  <si>
    <t>46450-00</t>
  </si>
  <si>
    <t>46453-00</t>
  </si>
  <si>
    <t>46516-01</t>
  </si>
  <si>
    <t>47009-011</t>
  </si>
  <si>
    <t>47027-00</t>
  </si>
  <si>
    <t>47045-00</t>
  </si>
  <si>
    <t>47048-00</t>
  </si>
  <si>
    <t>47069-00</t>
  </si>
  <si>
    <t>47306-00</t>
  </si>
  <si>
    <t>47309-00</t>
  </si>
  <si>
    <t>47318-00</t>
  </si>
  <si>
    <t>47321-01</t>
  </si>
  <si>
    <t>47330-01</t>
  </si>
  <si>
    <t>47333-01</t>
  </si>
  <si>
    <t>47342-00</t>
  </si>
  <si>
    <t>47342-01</t>
  </si>
  <si>
    <t>47345-01</t>
  </si>
  <si>
    <t>47351-01</t>
  </si>
  <si>
    <t>47360-01</t>
  </si>
  <si>
    <t>47363-01</t>
  </si>
  <si>
    <t>47366-00</t>
  </si>
  <si>
    <t>47366-01</t>
  </si>
  <si>
    <t>47381-00</t>
  </si>
  <si>
    <t>47516-01</t>
  </si>
  <si>
    <t>47534-00</t>
  </si>
  <si>
    <t>47564-00</t>
  </si>
  <si>
    <t>47566-01</t>
  </si>
  <si>
    <t>47566-05</t>
  </si>
  <si>
    <t>47570-00</t>
  </si>
  <si>
    <t>47576-00</t>
  </si>
  <si>
    <t>47636-00</t>
  </si>
  <si>
    <t>47639-00</t>
  </si>
  <si>
    <t>47639-01</t>
  </si>
  <si>
    <t>47666-01</t>
  </si>
  <si>
    <t>47906-00</t>
  </si>
  <si>
    <t>47972-00</t>
  </si>
  <si>
    <t>49803-00</t>
  </si>
  <si>
    <t>600122</t>
  </si>
  <si>
    <t>90568-02</t>
  </si>
  <si>
    <t>92508-19</t>
  </si>
  <si>
    <t>96197-00</t>
  </si>
  <si>
    <t>96199-01</t>
  </si>
  <si>
    <t>96200-06</t>
  </si>
  <si>
    <t>96200-08</t>
  </si>
  <si>
    <t>96203-03</t>
  </si>
  <si>
    <t>Praćenje sistemskog arterijskog pritiska</t>
  </si>
  <si>
    <t>Zatvorena repozicija iščašenja lakta</t>
  </si>
  <si>
    <t>Zatvorena repozicija preloma metakarpusa</t>
  </si>
  <si>
    <t>Imobilizacija preloma distalnog dela radijusa</t>
  </si>
  <si>
    <t>Zatvorena repozicija preloma distalnog dela radijusa</t>
  </si>
  <si>
    <t>Imobilizacija preloma tela ulne</t>
  </si>
  <si>
    <t>Zatvorena repozicija preloma tela ulne</t>
  </si>
  <si>
    <t>Spinalna injekcija lokalnog anestetika</t>
  </si>
  <si>
    <t>Vađenje krvi u dijagnostičke svrhe</t>
  </si>
  <si>
    <t>Imobilizacija preloma tela humerusa</t>
  </si>
  <si>
    <t>Imobilizacija preloma distalnog dela humerusa</t>
  </si>
  <si>
    <t>Primena zavoja kuka</t>
  </si>
  <si>
    <t xml:space="preserve"> Primena zavoja ramena</t>
  </si>
  <si>
    <t xml:space="preserve">Imobilizacija preloma medijalnog ili lateralnog kondila tibije </t>
  </si>
  <si>
    <t xml:space="preserve">Imobilizacija preloma medijalnog i lateralnog kondila tibije </t>
  </si>
  <si>
    <t>Zatvorena repozicija preloma medijalnog i lateralnog kondila tibije</t>
  </si>
  <si>
    <t>Imobilizacija preloma tela tibije</t>
  </si>
  <si>
    <t>Imobilizacija preloma skočnog zgloba, neklasifikovano na drugom mestu</t>
  </si>
  <si>
    <t>Zatvorena repozicija preloma skočnog zgloba</t>
  </si>
  <si>
    <t>Imobilizacija preloma petne kosti</t>
  </si>
  <si>
    <t>Imobilizacija preloma metatarzusa</t>
  </si>
  <si>
    <t>Uklanjanje nokta na prstu stopala</t>
  </si>
  <si>
    <t xml:space="preserve">Odstranjenje sredstva za imobilizaciju </t>
  </si>
  <si>
    <t>Imobilizacija kod povreda, oboljenja i stanja Ahilove tetive</t>
  </si>
  <si>
    <t>Aspiracija zgloba ili neke druge sinovijske šupljine, neklasifikovana na drugom mestu</t>
  </si>
  <si>
    <t xml:space="preserve">Injekcija u zglob ili neku drugu sinovijsku šupljinu, neklasifikovana na drugom mestu </t>
  </si>
  <si>
    <t>Previjanje rane</t>
  </si>
  <si>
    <t>Ekscizija male burze</t>
  </si>
  <si>
    <t>Kontinuirana registracija pulsa</t>
  </si>
  <si>
    <t>Kontinuirana registracija EKG</t>
  </si>
  <si>
    <t>Opuštanje tetivne ovojnice šake</t>
  </si>
  <si>
    <t>Aktivne vežbe sa pomagalima</t>
  </si>
  <si>
    <t xml:space="preserve">Preoperativni i rani rehabilitacioni tretman bolesnika sa malignom bolešću   </t>
  </si>
  <si>
    <t>Prevencija dekubitusa u rehabilitaciji</t>
  </si>
  <si>
    <t>Preoperativni i rani pre i postoperativni tretman kod pacijenata na ortopedskom odeljenju</t>
  </si>
  <si>
    <t>Oksimetrija</t>
  </si>
  <si>
    <t>Kateterizacija/kanilacija ostalih vena</t>
  </si>
  <si>
    <t xml:space="preserve">Ostale terapije obogaćivanja kiseonika/om </t>
  </si>
  <si>
    <t xml:space="preserve"> Kardiopulmonalna reanimacija</t>
  </si>
  <si>
    <t xml:space="preserve">Transfuzija plazma ekspandera </t>
  </si>
  <si>
    <t>Uklanjanje šavova, neklasifikovanih na drugom mestu</t>
  </si>
  <si>
    <t>Rutinska preoperativna anesteziološka procena</t>
  </si>
  <si>
    <t>Hitna preoperativna anesteziološka procena</t>
  </si>
  <si>
    <t>Opšta anestezija, ASA 10</t>
  </si>
  <si>
    <t>Opšta anestezija, ASA 19</t>
  </si>
  <si>
    <t>Opšta anestezija, ASA 20</t>
  </si>
  <si>
    <t>Opšta anestezija, ASA 29</t>
  </si>
  <si>
    <t>Opšta anestezija, ASA 30</t>
  </si>
  <si>
    <t>Opšta anestezija, ASA 39</t>
  </si>
  <si>
    <t>Sedacija, ASA 10</t>
  </si>
  <si>
    <t>Sedacija, ASA 19</t>
  </si>
  <si>
    <t>Sedacija, ASA 20</t>
  </si>
  <si>
    <t>Sedacija, ASA 29</t>
  </si>
  <si>
    <t>Sedacija, ASA 30</t>
  </si>
  <si>
    <t>Sedacija, ASA 39</t>
  </si>
  <si>
    <t>Intramuskularno davanje farmakološkog sredstva, drugo i nenaznačeno farmakološko sredstvo</t>
  </si>
  <si>
    <t>Intravensko davanje farmakološkog sredstva, antineoplastično sredstvo</t>
  </si>
  <si>
    <t>Intravensko davanje farmakološkog sredstva, anti-infektivno sredstvo</t>
  </si>
  <si>
    <t>Intravensko davanje farmakološkog sredstva, antidot</t>
  </si>
  <si>
    <t>Intravensko davanje farmakološkog sredstva, hranljiva supstanca</t>
  </si>
  <si>
    <t>Intravensko davanje farmakološkog sredstva, elektrolit</t>
  </si>
  <si>
    <t>Intravensko davanje farmakološkog sredstva, drugo i neklasifikovano farmakološko sredstvo</t>
  </si>
  <si>
    <t>Subkutano davanje farmakološkog sredstva, drugo i neklasifikovano farmakkološko sredstvo</t>
  </si>
  <si>
    <t>Intravensko davanje farmakološkog sredstva, steroid</t>
  </si>
  <si>
    <t>Subkutano davanje farmakološkog sredstva, trombolitičko sredstvo</t>
  </si>
  <si>
    <t>Praćenje krvnog pritiska u srčanim šupljinama</t>
  </si>
  <si>
    <t>Praćenje plućnog arterijskog pritiska</t>
  </si>
  <si>
    <t xml:space="preserve">Transfuzija pune krvi </t>
  </si>
  <si>
    <t xml:space="preserve">Transfuzija eritrocita </t>
  </si>
  <si>
    <t>Transfuzija trombocita</t>
  </si>
  <si>
    <t>Uzimanje uzorka krvi adrenalne vene</t>
  </si>
  <si>
    <t xml:space="preserve">Postupak održavanja kontinuirane ventilatorne podrške, ≤ 24 sata </t>
  </si>
  <si>
    <t xml:space="preserve">Endotrahealna intubacija, jednolumenski tubus </t>
  </si>
  <si>
    <t xml:space="preserve"> Postupak održavanja endotrahealne intubacije (kontrola pravilne pozicije), jednolumenski tubus</t>
  </si>
  <si>
    <t>Zatvorena repozicija iščašenja interfalangealnog zgloba šake</t>
  </si>
  <si>
    <t>Imobilizacija preloma proksimalnog dela humerusa</t>
  </si>
  <si>
    <t>Aktivne segmentne vežbe sa otporom</t>
  </si>
  <si>
    <t>Preoperativni i rani pre i postoperativni tretman na odeljenjima za transplantaciju</t>
  </si>
  <si>
    <t>Ostale reparacije kuka</t>
  </si>
  <si>
    <t>Ostali postupci na mišićima, tetivama, fascijama ili burzama, neklasifikovani na drugom mestu</t>
  </si>
  <si>
    <t xml:space="preserve"> Primena leka za respiratorni sistem pomoću nebulizatora</t>
  </si>
  <si>
    <t>Transfuzija krvnih komponenti i derivata</t>
  </si>
  <si>
    <t>Uklanjanje drena iz trbuha</t>
  </si>
  <si>
    <t>Intramuskularno davanje farmakološkog sredstva, anti-infektivno sredstvo</t>
  </si>
  <si>
    <t>Intramuskularno davanje farmakološkog sredstva, steroid</t>
  </si>
  <si>
    <t>Intramuskularno davanje farmakološkog sredstva, antidot</t>
  </si>
  <si>
    <t>Intramuskularno davanje farmakološkog sredstva, hranljiva supstanca</t>
  </si>
  <si>
    <t>Intratekalno davanje farmakološkog sredstva, drugo i neklasifikovano farmakološko sredstvo</t>
  </si>
  <si>
    <t>Subkutano davanje farmakološkog sredstva, anti-infektivno sredstvo</t>
  </si>
  <si>
    <t>Subkutano davanje farmakološkog sredstva, hranljiva supstanca</t>
  </si>
  <si>
    <t>Oralno davanje farmakološkog sredstva, trombolitičko sredstvo</t>
  </si>
  <si>
    <t>Oralno davanje farmakološkog sredstva, anti-infektivno sredstvo</t>
  </si>
  <si>
    <t>Subkutano davanje farmakološkog sredstva, steroid</t>
  </si>
  <si>
    <t>Oralno davanje farmakološkog sredstva, drugo i neklasifikovano farmakološko sredstvo</t>
  </si>
  <si>
    <t>Kateterizacija mokraćne bešike kroz uretru</t>
  </si>
  <si>
    <t>Ostale elektrokardiografije (EKG)</t>
  </si>
  <si>
    <t>Ostale incizije i drenaže kože i potkožnog tkiva</t>
  </si>
  <si>
    <t>Perkutana drenaža apscesa mekog tkiva</t>
  </si>
  <si>
    <t>Tenoliza tetive ekstenzora šake</t>
  </si>
  <si>
    <t>Tenoliza tetive fleksora šake</t>
  </si>
  <si>
    <t>Uklanjanje nokta na prstu šake</t>
  </si>
  <si>
    <t>Zatvorena repozicija iščašenja ramena sa spoljašnjom fiksacijom</t>
  </si>
  <si>
    <t>Otvorena repozicija iščašenja proksimalnog radio-ulnarnog zgloba</t>
  </si>
  <si>
    <t>Otvorena repozicija iščašenja metakarpofalangealnog zgloba</t>
  </si>
  <si>
    <t>Zatvorena repozicija iščašenja zgloba kuka</t>
  </si>
  <si>
    <t>Zatvorena repozicija iščašenja prsta na nozi</t>
  </si>
  <si>
    <t>Otvorena repozicija preloma distalnog članka prsta na ruci</t>
  </si>
  <si>
    <t xml:space="preserve">Otvorena repozicija unutarzglobnog prijeloma distalnog članka prsta na ruci </t>
  </si>
  <si>
    <t>Otvorena repozicija preloma srednjeg članka prsta na ruci</t>
  </si>
  <si>
    <t>Otvorena repozicija unutarzglobnog preloma srednjeg članka prsta na ruci sa unutrašnjom fiksacijom</t>
  </si>
  <si>
    <t>Otvorena repozicija preloma proksimalnog članka prsta na ruci sa unutrašnjom fiksacijom</t>
  </si>
  <si>
    <t>Otvorena repozicija unutarzglobnog preloma proksimalnog članka prsta na ruci sa unutrašnjom fiksacijom</t>
  </si>
  <si>
    <t>Otvorena repozicija preloma metakarpusa</t>
  </si>
  <si>
    <t>Otvorena repozicija preloma metakarpusa sa unutrašnjom fiksacijom</t>
  </si>
  <si>
    <t>Otvorena repozicija unutarzglobnog preloma metakarpusa sa unutrašnjom fiksacijom</t>
  </si>
  <si>
    <t>Otvorena repozicija preloma karpusa sa unutrašnjom fiksacijom</t>
  </si>
  <si>
    <t>Imobilizacija preloma distalnog dela ulne</t>
  </si>
  <si>
    <t>Zatvorena repozicija preloma distalnog dela ulne</t>
  </si>
  <si>
    <t>Otvorena repozicija preloma distalnog dela radijusa</t>
  </si>
  <si>
    <t>Otvorena repozicija preloma distalnog dela ulne</t>
  </si>
  <si>
    <t>Zatvorena repozicija preloma tela radijusa</t>
  </si>
  <si>
    <t>Zatvorena repozicija preloma femura</t>
  </si>
  <si>
    <t>Unutrašnja fiksacija unutarzglobnog preloma kondila femura</t>
  </si>
  <si>
    <t>Zatvorena repozicija preloma tela tibije</t>
  </si>
  <si>
    <t>Otvorena repozicija preloma tela tibije sa unutrašnjom fiksacijom</t>
  </si>
  <si>
    <t>Otvorena repozicija frakture fibule sa unutrašnjom fiksacijom</t>
  </si>
  <si>
    <t>Otvorena repozicija preloma tela tibije</t>
  </si>
  <si>
    <t>Imobilizacija preloma fibule</t>
  </si>
  <si>
    <t>Zatvorena repozicija preloma metatarzusa</t>
  </si>
  <si>
    <t>Otvorena repozicija preloma metatarzusa</t>
  </si>
  <si>
    <t>Otvorena repozicija preloma metatarzusa sa unutrašnjom fiksacijom</t>
  </si>
  <si>
    <t>Otvorena repozicija preloma članka palca na nozi sa unutrašnjom fiksacijom</t>
  </si>
  <si>
    <t>Obrada nokta na prstu stopala</t>
  </si>
  <si>
    <t>Otvoreni postupak na ovojnici tetive, neklasifikovan na drugom mestu</t>
  </si>
  <si>
    <t>Sekundarna reparacija tetiva fleksora ili ekstenzora stopala</t>
  </si>
  <si>
    <t>Pasivne segmentne vežbe</t>
  </si>
  <si>
    <t>Incizija mekog tkiva, neklasifikovana na drugom mestu</t>
  </si>
  <si>
    <t>Neuraksijalna blokada, ASA 19</t>
  </si>
  <si>
    <t>Intramuskularno davanje farmakološkog sredstva, antineoplastično sredstvo</t>
  </si>
  <si>
    <t>Intravensko davanje farmakološkog sredstva, trombolitičko sredstvo</t>
  </si>
  <si>
    <t>Subkutano davanje farmakološkog sredstva, insulin</t>
  </si>
  <si>
    <t>Subkutano davanje farmakološkog sredstva, elektrolit</t>
  </si>
  <si>
    <t>Oralno davanje farmakološkog sredstva, steroid</t>
  </si>
  <si>
    <t>13882-02</t>
  </si>
  <si>
    <t>Postupak održavanja kontinuirane ventilatorne podrške, ≥ 96 sati</t>
  </si>
  <si>
    <t>41650-01</t>
  </si>
  <si>
    <t>Inspekcija bubne opne, obostrano</t>
  </si>
  <si>
    <t>41653-00</t>
  </si>
  <si>
    <t>Pregled nosne šupljine i/ili postnazalnog prostora</t>
  </si>
  <si>
    <t>41849-00</t>
  </si>
  <si>
    <t>Laringoskopija</t>
  </si>
  <si>
    <t>47063-00</t>
  </si>
  <si>
    <t>Zatvorena repozicija iščašenja skočnog zgloba</t>
  </si>
  <si>
    <t>47390-00</t>
  </si>
  <si>
    <t>Zatvorena repozicija preloma tela radijusa i ulne</t>
  </si>
  <si>
    <t>47447-00</t>
  </si>
  <si>
    <t>Zatvorena repozicija preloma tela humerusa</t>
  </si>
  <si>
    <t>47456-00</t>
  </si>
  <si>
    <t>Zatvorena repozicija preloma distalnog dela humerusa</t>
  </si>
  <si>
    <t>47519-00</t>
  </si>
  <si>
    <t>Unutrašnja fiksacija preloma trohanternog ili subkapitalnog dela femura</t>
  </si>
  <si>
    <t>47609-02</t>
  </si>
  <si>
    <t>Zatvorena repozicija preloma talusa</t>
  </si>
  <si>
    <t>Odstranjenje klina, zavrtnja ili žice iz femura</t>
  </si>
  <si>
    <t>50309-00</t>
  </si>
  <si>
    <t>Prilagođavanje prstena fiksatora kosti ili sličnog uređaja</t>
  </si>
  <si>
    <t>90022-00</t>
  </si>
  <si>
    <t>Davanje anestetičkog sredstva oko drugih perifernih nerava</t>
  </si>
  <si>
    <t>90558-00</t>
  </si>
  <si>
    <t>Otvorena repozicija preloma skočnog zgloba</t>
  </si>
  <si>
    <t>90593-00</t>
  </si>
  <si>
    <t>Ostali dijagnostički postupci na mišićima, tetivama, fascijama ili burzama, neklasifikovani na drugom mestu</t>
  </si>
  <si>
    <t>90686-00</t>
  </si>
  <si>
    <t>Obrada opekotine bez ekscizije</t>
  </si>
  <si>
    <t>90686-01</t>
  </si>
  <si>
    <t>Obrada kože i potkožnog tkiva bez ekscizije</t>
  </si>
  <si>
    <t>90911-00</t>
  </si>
  <si>
    <t>92064-00</t>
  </si>
  <si>
    <t>Transfuzija ostalih krvnih derivata</t>
  </si>
  <si>
    <t>92100-00</t>
  </si>
  <si>
    <t>Ispiranje ureterostome ili ureteralnog katetera</t>
  </si>
  <si>
    <t>92508-10</t>
  </si>
  <si>
    <t>Neuraksijalna blokada, ASA 10</t>
  </si>
  <si>
    <t>92508-29</t>
  </si>
  <si>
    <t>Neuraksijalna blokada, ASA 29</t>
  </si>
  <si>
    <t>92508-39</t>
  </si>
  <si>
    <t>Neuraksijalna blokada, ASA 39</t>
  </si>
  <si>
    <t>96008-00</t>
  </si>
  <si>
    <t>Neurološka procena</t>
  </si>
  <si>
    <t>96021-00</t>
  </si>
  <si>
    <t>Procena samostalnosti</t>
  </si>
  <si>
    <t>96022-00</t>
  </si>
  <si>
    <t>Procena održavanja zdravlja ili oporavka</t>
  </si>
  <si>
    <t>96024-00</t>
  </si>
  <si>
    <t>Procena potrebe za uređajem ili opremom koja služi kao pomoć</t>
  </si>
  <si>
    <t>96071-00</t>
  </si>
  <si>
    <t>Savetovanje ili podučavanje o pomagalima ili uređajima za prilagođavanje</t>
  </si>
  <si>
    <t>96072-00</t>
  </si>
  <si>
    <t>Savetovanje ili podučavanje o propisanim/samoizabranim lekovima</t>
  </si>
  <si>
    <t>96090-00</t>
  </si>
  <si>
    <t>Ostala savetovanja ili podučavanja</t>
  </si>
  <si>
    <t>96092-00</t>
  </si>
  <si>
    <t>Primena, nameštanje, prilagođavanje ili zamena pomagala ili uređaja za prilagođavanje</t>
  </si>
  <si>
    <t>96200-00</t>
  </si>
  <si>
    <t>Subkutano davanje farmakološkog sredstva, antineoplastično sredstvo</t>
  </si>
  <si>
    <t>97011-00</t>
  </si>
  <si>
    <t>Sveobuhvatni oralni pregled</t>
  </si>
  <si>
    <t>12015-00</t>
  </si>
  <si>
    <t xml:space="preserve">Епикутани тест фластерима са свим алергенима који се налазе у стандардној батерији </t>
  </si>
  <si>
    <t>Узимање материјала са коже и видљивих слузокожа за микролошки, бактериолошки и цитолошки преглед</t>
  </si>
  <si>
    <t>Узимање материјала са кожних аднекса ( длана, нокта) за микролошки преглед</t>
  </si>
  <si>
    <t>30010-00</t>
  </si>
  <si>
    <t>Превијање опекотине, мање од 10% површине тела је превијено</t>
  </si>
  <si>
    <t>Превијање ране</t>
  </si>
  <si>
    <t>30186-00</t>
  </si>
  <si>
    <t>Уклањање брадавице са табана</t>
  </si>
  <si>
    <t>30186-01</t>
  </si>
  <si>
    <t>Уклањање брадавице са длана</t>
  </si>
  <si>
    <t>30189-00</t>
  </si>
  <si>
    <t>Уклањање молуске (molluscum contagiosum)</t>
  </si>
  <si>
    <t>30189-01</t>
  </si>
  <si>
    <t>Уклањање осталих брадавица</t>
  </si>
  <si>
    <t>30195-04</t>
  </si>
  <si>
    <t>Криотерапија лезија на кожи, појединачна лезија</t>
  </si>
  <si>
    <t>30195-05</t>
  </si>
  <si>
    <t>Криотерапија лезија на кожи, вишеструке лезије</t>
  </si>
  <si>
    <t>30195-06</t>
  </si>
  <si>
    <t>Електротерапија лезија на кожи, појединачна лезија</t>
  </si>
  <si>
    <t>30195-07</t>
  </si>
  <si>
    <t>Електротерапија лезија на кожи, вишеструке лезије</t>
  </si>
  <si>
    <t>35507-01</t>
  </si>
  <si>
    <t>Деструкција брадавица вулве</t>
  </si>
  <si>
    <t>45019-00</t>
  </si>
  <si>
    <t>Хемијска абразија целог лица</t>
  </si>
  <si>
    <t>46516-00</t>
  </si>
  <si>
    <t>Обрада нокта на прсту шаке</t>
  </si>
  <si>
    <t>Обрада нокта на прсту стопала</t>
  </si>
  <si>
    <t>Дермоскопски преглед коже, једна лезија</t>
  </si>
  <si>
    <t>U8182000</t>
  </si>
  <si>
    <t>Дермоскопски преглед коже, више лезија</t>
  </si>
  <si>
    <t>U8182001</t>
  </si>
  <si>
    <t xml:space="preserve">Риноалерголошко испитивање стандардним респираторним алергенима </t>
  </si>
  <si>
    <t>U8184601</t>
  </si>
  <si>
    <t>Риноалерголошко испитивање на стандардне нутритивне алергене</t>
  </si>
  <si>
    <t>U8184603</t>
  </si>
  <si>
    <t>Третман Биоптрон лампом</t>
  </si>
  <si>
    <t>U8188000</t>
  </si>
  <si>
    <t xml:space="preserve"> Обрада коже и поткожног ткива без ексцизије</t>
  </si>
  <si>
    <t>96206-02</t>
  </si>
  <si>
    <t>Неназначен начин давања фармаколошког средства, анти-инфективно средство</t>
  </si>
  <si>
    <t>Inhalacioni provokacioni testovi – specifičnim alergenima</t>
  </si>
  <si>
    <t>U1150371</t>
  </si>
  <si>
    <t>32177-00</t>
  </si>
  <si>
    <t>Odstranjenje kondiloma analnog kanala i perianalne regije</t>
  </si>
  <si>
    <t>130220</t>
  </si>
  <si>
    <t>Digitalni dermoskopski pregled kože, jedna lezija</t>
  </si>
  <si>
    <t>16603-00</t>
  </si>
  <si>
    <t xml:space="preserve">Biopsija horionskih čupica </t>
  </si>
  <si>
    <t>Одсек за ОРЛ</t>
  </si>
  <si>
    <t>009137</t>
  </si>
  <si>
    <t>Пластика плика и френулума</t>
  </si>
  <si>
    <t>009159</t>
  </si>
  <si>
    <t>Интраорална инцизија апсцеса</t>
  </si>
  <si>
    <t>009170</t>
  </si>
  <si>
    <t>Примарна обрада ране са сутуром максилофацијалне регије</t>
  </si>
  <si>
    <t>11309-00</t>
  </si>
  <si>
    <t xml:space="preserve">Аудиометрија, ваздушна спроводљивост, стандардна техника </t>
  </si>
  <si>
    <t>11312-00</t>
  </si>
  <si>
    <t>Аудиометрија, ваздушна и коштана спроводљивост, стандардна техника</t>
  </si>
  <si>
    <t>11324-00</t>
  </si>
  <si>
    <t>Тимпанометрија стандардним пробним тоном</t>
  </si>
  <si>
    <t>Вађење крви у дијагностичке сврхе</t>
  </si>
  <si>
    <t>30026-00</t>
  </si>
  <si>
    <t>Репарација ране на кожи и поткожном ткиву осталих области, површинскa</t>
  </si>
  <si>
    <t>Репарација ране на кожи и поткожном ткиву осталих области, која укључује меко ткиво</t>
  </si>
  <si>
    <t>30052-03</t>
  </si>
  <si>
    <t>Реконструкција повреде – ране носа</t>
  </si>
  <si>
    <t>30061-01</t>
  </si>
  <si>
    <t>Уклањање страног тела из фаринкса без инцизије</t>
  </si>
  <si>
    <t>30266-02</t>
  </si>
  <si>
    <t>Уклањање калкулуса из пљувачних жлезда или канала</t>
  </si>
  <si>
    <t>30278-00</t>
  </si>
  <si>
    <t>Лингвална френектомија</t>
  </si>
  <si>
    <t>30278-02</t>
  </si>
  <si>
    <t>Лингвална френотомија</t>
  </si>
  <si>
    <t>30283-00</t>
  </si>
  <si>
    <t>Ексцизија цисте у устима</t>
  </si>
  <si>
    <t>31205-01</t>
  </si>
  <si>
    <t>Ексцизија чира на кожи и поткожом ткиву</t>
  </si>
  <si>
    <t>31230-02</t>
  </si>
  <si>
    <t>Ексцизија лезије(а) на кожи и поткожном ткиву ува</t>
  </si>
  <si>
    <t>41500-00</t>
  </si>
  <si>
    <t>Уклањање страног тела из спољашњег слушног ходника</t>
  </si>
  <si>
    <t>41647-00</t>
  </si>
  <si>
    <t>Тоалета ува, једнострано</t>
  </si>
  <si>
    <t>41647-01</t>
  </si>
  <si>
    <t>Тоалета ува, двострано</t>
  </si>
  <si>
    <t>Инспекција бубне опне, обострано</t>
  </si>
  <si>
    <t>Предња риноскопија и/или задња риноскопија</t>
  </si>
  <si>
    <t>41659-00</t>
  </si>
  <si>
    <t>Ендоназално уклањање страног тела носног кавума</t>
  </si>
  <si>
    <t>41677-00</t>
  </si>
  <si>
    <t>Хемостаза епистаксе предњом тампонадом и/или каутеризацијом</t>
  </si>
  <si>
    <t>41807-00</t>
  </si>
  <si>
    <t>Инцизија и дренажа перитонзиларног апсцеса</t>
  </si>
  <si>
    <t>Ларингоскопија</t>
  </si>
  <si>
    <t>47738-00</t>
  </si>
  <si>
    <t>Затворена репозиција прелома носне кости</t>
  </si>
  <si>
    <t>55032-00</t>
  </si>
  <si>
    <t>Ултразвучни преглед врата</t>
  </si>
  <si>
    <t>81832-42</t>
  </si>
  <si>
    <t>Процена покрета очију, вестибуларно-окуларни рефлекс (ВОР)</t>
  </si>
  <si>
    <t>Процентуални губитак слуха по Фаулеру (Fowler)</t>
  </si>
  <si>
    <t>U8183601</t>
  </si>
  <si>
    <t>Демаскирање агравације и симулације наглувости</t>
  </si>
  <si>
    <t>U8183602</t>
  </si>
  <si>
    <t>Испитивање слуха звучним виљушкама</t>
  </si>
  <si>
    <t>U8183603</t>
  </si>
  <si>
    <t>Вестибулоспинални тестови - Ромбергов (Romberg), „past pointing“</t>
  </si>
  <si>
    <t>U8184504</t>
  </si>
  <si>
    <t xml:space="preserve"> Фонијатријске вежбе – вежбе дисања</t>
  </si>
  <si>
    <t>U8187403</t>
  </si>
  <si>
    <t xml:space="preserve"> Фонијатријске вежбе – вежбе релаксације</t>
  </si>
  <si>
    <t>U8187404</t>
  </si>
  <si>
    <t xml:space="preserve"> Фонијатријске вежбе – вежбе постављања гласа</t>
  </si>
  <si>
    <t>U8187405</t>
  </si>
  <si>
    <t>Вежбе фонације</t>
  </si>
  <si>
    <t>U8187406</t>
  </si>
  <si>
    <t>Корекциони третман поремећаја говора</t>
  </si>
  <si>
    <t>U8187409</t>
  </si>
  <si>
    <t>Апликација лека у нос</t>
  </si>
  <si>
    <t>U8188702</t>
  </si>
  <si>
    <t>Аспирација секрета из носа методом по Прецу (Proetz)</t>
  </si>
  <si>
    <t>U8188704</t>
  </si>
  <si>
    <t>Продувавање тимпанофарингеалне тубе - Полицер (Politzer)</t>
  </si>
  <si>
    <t>U8188705</t>
  </si>
  <si>
    <t>90043-00</t>
  </si>
  <si>
    <t>Острале процедуре на пинеалној жлезди</t>
  </si>
  <si>
    <t>90141-01</t>
  </si>
  <si>
    <t>Ексцизија осталих лезија у устима</t>
  </si>
  <si>
    <t>90143-00</t>
  </si>
  <si>
    <t>Остале процедуре у устима</t>
  </si>
  <si>
    <t>90179-02</t>
  </si>
  <si>
    <t>Назотрахеална интубација</t>
  </si>
  <si>
    <t>90179-06</t>
  </si>
  <si>
    <t>Поступак одржавања трахеостоме</t>
  </si>
  <si>
    <t>92027-00</t>
  </si>
  <si>
    <t xml:space="preserve"> Тампонада спољашњег слушног канала </t>
  </si>
  <si>
    <t>92030-00</t>
  </si>
  <si>
    <t>Ретампонада носа</t>
  </si>
  <si>
    <t>92031-00</t>
  </si>
  <si>
    <t>Детампонада носа</t>
  </si>
  <si>
    <t xml:space="preserve"> Примена лека за респираторни систем помоћу небулизатора</t>
  </si>
  <si>
    <t>92046-00</t>
  </si>
  <si>
    <t xml:space="preserve">Замена каниле за трахеостомију </t>
  </si>
  <si>
    <t>92087-00</t>
  </si>
  <si>
    <t xml:space="preserve">Уклањање страног тела из уста без инцизије </t>
  </si>
  <si>
    <t>Уклањање шавова, некласификованих на другом месту</t>
  </si>
  <si>
    <t>96052-00</t>
  </si>
  <si>
    <t xml:space="preserve">Праг акустичког рефлекса </t>
  </si>
  <si>
    <t>Свeoбухвaтни oрaлни прeглeд</t>
  </si>
  <si>
    <t>009180</t>
  </si>
  <si>
    <t>Uklanjanje tumora sluzokože usne duplje</t>
  </si>
  <si>
    <t>130207</t>
  </si>
  <si>
    <t>Uzimanje materijala sa kože i vidljivih sluzokoža za mikrološki, bakteriološki i citološki pregled</t>
  </si>
  <si>
    <t>30223-03</t>
  </si>
  <si>
    <t>Incizija i drenaža apscesa mekog tkiva</t>
  </si>
  <si>
    <t>55028-00</t>
  </si>
  <si>
    <t>Ultrazvučni pregled glave</t>
  </si>
  <si>
    <t>81874-00</t>
  </si>
  <si>
    <t xml:space="preserve"> Rehabilitacioni tretman disfonija</t>
  </si>
  <si>
    <t>8187400</t>
  </si>
  <si>
    <t>90119-00</t>
  </si>
  <si>
    <t>Otoskopija</t>
  </si>
  <si>
    <t>11332-00</t>
  </si>
  <si>
    <t>Ispitivanje otoakustičke emisije izazvane klikom</t>
  </si>
  <si>
    <t>30223-01</t>
  </si>
  <si>
    <t>Incizija i drenaža apscesa kože i potkožnog tkiva</t>
  </si>
  <si>
    <t>31205-00</t>
  </si>
  <si>
    <t>Ekscizija lezije(a) na koži i potkožnom tkivu ostalih oblasti</t>
  </si>
  <si>
    <t>37435-00</t>
  </si>
  <si>
    <t>Plastika frenuluma</t>
  </si>
  <si>
    <t>96171-00</t>
  </si>
  <si>
    <t>Pratnja ili prevoz klijenta</t>
  </si>
  <si>
    <t>U8183242</t>
  </si>
  <si>
    <t>Procena pokreta očiju, vestibularno-okularni refleks (VOR)</t>
  </si>
  <si>
    <t>U8188700</t>
  </si>
  <si>
    <t>Rinoalergološka terapija autovakcinom – pojedinačna</t>
  </si>
  <si>
    <t>U8188701</t>
  </si>
  <si>
    <t>Rinoalergološka terapija aplikacijom leka</t>
  </si>
  <si>
    <t>320811</t>
  </si>
  <si>
    <t xml:space="preserve">Кинезитерапија у новорођенчета и одојчета </t>
  </si>
  <si>
    <t>320816</t>
  </si>
  <si>
    <t>Апликација различитих ортоза у малог детета до 3 године</t>
  </si>
  <si>
    <t>600011</t>
  </si>
  <si>
    <t>Електростимулација</t>
  </si>
  <si>
    <t>600012</t>
  </si>
  <si>
    <t>Интерферентне струје</t>
  </si>
  <si>
    <t>600014</t>
  </si>
  <si>
    <t>Трансцеребрална електрофореза</t>
  </si>
  <si>
    <t>600015</t>
  </si>
  <si>
    <t>Стабилна галванизација</t>
  </si>
  <si>
    <t>600016</t>
  </si>
  <si>
    <t>Дијадинамичке струје</t>
  </si>
  <si>
    <t>600017</t>
  </si>
  <si>
    <t>Блокада ганглиона струјом</t>
  </si>
  <si>
    <t>600021</t>
  </si>
  <si>
    <t>Субаквални ултразвук</t>
  </si>
  <si>
    <t>600022</t>
  </si>
  <si>
    <t>Сонофореза</t>
  </si>
  <si>
    <t>600023</t>
  </si>
  <si>
    <t>Електромагнетно поље</t>
  </si>
  <si>
    <t>600051</t>
  </si>
  <si>
    <t>Хидро-кинези терапија</t>
  </si>
  <si>
    <t>600055</t>
  </si>
  <si>
    <t>CО2 купка</t>
  </si>
  <si>
    <t>600071</t>
  </si>
  <si>
    <t>Апликација парафина по сегменту</t>
  </si>
  <si>
    <t>600103</t>
  </si>
  <si>
    <t>Позиционирање</t>
  </si>
  <si>
    <t>600111</t>
  </si>
  <si>
    <t>Вежбе ходања у разбоју</t>
  </si>
  <si>
    <t>Активне вежбе са помагалима</t>
  </si>
  <si>
    <t>600113</t>
  </si>
  <si>
    <t>Вежбе по Алан Бургер-у (Allan Burger)</t>
  </si>
  <si>
    <t>600114</t>
  </si>
  <si>
    <t>Корективне вежбе пред огледалом</t>
  </si>
  <si>
    <t>600115</t>
  </si>
  <si>
    <t>Обука заштитним покретима и положајима тела код дископатичара</t>
  </si>
  <si>
    <t>Активне сегментне вежбе са отпором</t>
  </si>
  <si>
    <t>Пасивне сегментне вежбе</t>
  </si>
  <si>
    <t>600123</t>
  </si>
  <si>
    <t>Индивидуални рад са децом (јувенилни артритис, церебрала и сл.)</t>
  </si>
  <si>
    <t>600124</t>
  </si>
  <si>
    <t>Вежбе на справама или ергобициклу</t>
  </si>
  <si>
    <t>600170</t>
  </si>
  <si>
    <t>Пребацивање доминантног на неоштећен екстремитет</t>
  </si>
  <si>
    <t>600173</t>
  </si>
  <si>
    <t>Вежбе пацијената са параплегијом или хемиплегијом</t>
  </si>
  <si>
    <t>600307</t>
  </si>
  <si>
    <t>Вежбе релаксације</t>
  </si>
  <si>
    <t>600312</t>
  </si>
  <si>
    <t>Ход по равном</t>
  </si>
  <si>
    <t>600313</t>
  </si>
  <si>
    <t>Нyлинов (Nullin) степеник</t>
  </si>
  <si>
    <t>600331</t>
  </si>
  <si>
    <t>Ласер по акупунктурним тачкама</t>
  </si>
  <si>
    <t>600348</t>
  </si>
  <si>
    <t>Електрофореза лека</t>
  </si>
  <si>
    <t>600351</t>
  </si>
  <si>
    <t>Вежбе код деформитета кичменог стуба код деце</t>
  </si>
  <si>
    <t>600804</t>
  </si>
  <si>
    <t>Рани рехабилитациони третман болесника са неуролошким манифестацијама у акутним инфективним стањима, укључујући и ХИВ</t>
  </si>
  <si>
    <t>95550-02</t>
  </si>
  <si>
    <t>Удружене здравствене процедуре, радна терапија</t>
  </si>
  <si>
    <t>96019-00</t>
  </si>
  <si>
    <t>Биомеханичка процена</t>
  </si>
  <si>
    <t>Процена самосталности</t>
  </si>
  <si>
    <t>96028-00</t>
  </si>
  <si>
    <t>Процена управљања домаћинством</t>
  </si>
  <si>
    <t>96076-00</t>
  </si>
  <si>
    <t xml:space="preserve"> Саветовање или подучавање о одржавању здравља и опоравку </t>
  </si>
  <si>
    <t>96115-00</t>
  </si>
  <si>
    <t>Терапија мишића лица/темпоромандибуларног зглоба вежбањем</t>
  </si>
  <si>
    <t>96116-00</t>
  </si>
  <si>
    <t>Терапија очних мишића вежбањем</t>
  </si>
  <si>
    <t>96118-00</t>
  </si>
  <si>
    <t>Терапија раменог зглоба вежбањем</t>
  </si>
  <si>
    <t>96119-00</t>
  </si>
  <si>
    <t xml:space="preserve"> Терапија грудних или трбушних мишића вежбањем</t>
  </si>
  <si>
    <t>96120-00</t>
  </si>
  <si>
    <t>Терапија мишића леђа или врата вежбањем</t>
  </si>
  <si>
    <t>96121-00</t>
  </si>
  <si>
    <t>Терапија мишића руку вежбањем</t>
  </si>
  <si>
    <t>96122-00</t>
  </si>
  <si>
    <t xml:space="preserve"> Терапија лакатног зглоба вежбањем </t>
  </si>
  <si>
    <t>96123-00</t>
  </si>
  <si>
    <t>Терапија мишића руку, ручног зглоба или зглобова прстију вежбањем</t>
  </si>
  <si>
    <t>96124-00</t>
  </si>
  <si>
    <t>Терапија зглоба кука вежбањем</t>
  </si>
  <si>
    <t>96125-00</t>
  </si>
  <si>
    <t xml:space="preserve">Терапија мишића карличног дна вежбањем </t>
  </si>
  <si>
    <t>96126-00</t>
  </si>
  <si>
    <t>Терапија мишића ногу вежбањем</t>
  </si>
  <si>
    <t>96127-00</t>
  </si>
  <si>
    <t xml:space="preserve">Терапија зглоба колена вежбањем </t>
  </si>
  <si>
    <t>96128-00</t>
  </si>
  <si>
    <t>Терапија мишића стопала, ножног зглоба или зглобова прстију вежбањем</t>
  </si>
  <si>
    <t>96129-00</t>
  </si>
  <si>
    <t>Терапија целог тела вежбањем</t>
  </si>
  <si>
    <t>96130-00</t>
  </si>
  <si>
    <t xml:space="preserve"> Увежбавање вештина у активностима повезаним са положајем тела/мобилношћу/покретом </t>
  </si>
  <si>
    <t>96131-00</t>
  </si>
  <si>
    <t xml:space="preserve">Увежбавање вештина у активностима повезаним са премештањем </t>
  </si>
  <si>
    <t>96138-00</t>
  </si>
  <si>
    <t xml:space="preserve"> Вежбе дисања у лечењу болести респираторног система </t>
  </si>
  <si>
    <t>96154-00</t>
  </si>
  <si>
    <t>Терапијски ултразвук</t>
  </si>
  <si>
    <t>96155-00</t>
  </si>
  <si>
    <t xml:space="preserve"> Терапија стимулацијом, некласификована на другом месту</t>
  </si>
  <si>
    <t>96159-00</t>
  </si>
  <si>
    <t xml:space="preserve"> Тестирање опсега покрета/мишића специјализованом опремом </t>
  </si>
  <si>
    <t>96160-00</t>
  </si>
  <si>
    <t xml:space="preserve"> Фототерапија зглоба</t>
  </si>
  <si>
    <t>96162-00</t>
  </si>
  <si>
    <t>Терапеутска масажа или манипулација везивног/меког ткива, некласификованог на другом месту</t>
  </si>
  <si>
    <t>Aplikacija različitih ortoza u malog deteta do 3 godine</t>
  </si>
  <si>
    <t>600251</t>
  </si>
  <si>
    <t>Plantogram</t>
  </si>
  <si>
    <t>600253</t>
  </si>
  <si>
    <t>Dinamometrija</t>
  </si>
  <si>
    <t>95550-03</t>
  </si>
  <si>
    <t>Udružene zdravstvene procedure, fizioterapija</t>
  </si>
  <si>
    <t>Остале електрокардиографије (ЕКГ)</t>
  </si>
  <si>
    <t>11708-00</t>
  </si>
  <si>
    <t>Амбулантно континуирано ЕКГ снимање</t>
  </si>
  <si>
    <t>13400-00</t>
  </si>
  <si>
    <t xml:space="preserve"> Кардиоверзија</t>
  </si>
  <si>
    <t>14200-00</t>
  </si>
  <si>
    <t>Гастрична лаважа</t>
  </si>
  <si>
    <t xml:space="preserve">Ендотрахеална интубација, једнолуменски тубус </t>
  </si>
  <si>
    <t xml:space="preserve"> Поступак одржавања ендотрахеалне интубације (контрола правилне позиције), једнолуменски тубус</t>
  </si>
  <si>
    <t>310031</t>
  </si>
  <si>
    <t>Индиректна калориметрија</t>
  </si>
  <si>
    <t>32171-00</t>
  </si>
  <si>
    <t>Аноректални преглед</t>
  </si>
  <si>
    <t>Катетеризација мокраћне бешике – кроз уретру</t>
  </si>
  <si>
    <t>36800-01</t>
  </si>
  <si>
    <t>Замена сталног уринарног катетера – кроз уретру (ендоскопски)</t>
  </si>
  <si>
    <t>55036-00</t>
  </si>
  <si>
    <t>Ултразвучни преглед абдомена</t>
  </si>
  <si>
    <t>55113-00</t>
  </si>
  <si>
    <t>М-приказ и дводимензионални ултразвучни преглед срца у реалном времену</t>
  </si>
  <si>
    <t>Оксиметрија</t>
  </si>
  <si>
    <t>U8184901</t>
  </si>
  <si>
    <t>90222-00</t>
  </si>
  <si>
    <t>Остале процедуре на артеријама</t>
  </si>
  <si>
    <t>90222-01</t>
  </si>
  <si>
    <t>Остале процедуре на венама</t>
  </si>
  <si>
    <t>Обрада коже и поткожног ткива са ексцизијом</t>
  </si>
  <si>
    <t xml:space="preserve">Обрада опекотине без ексцизије </t>
  </si>
  <si>
    <t>92003-00</t>
  </si>
  <si>
    <t>Детоксикација од алкохола</t>
  </si>
  <si>
    <t>92036-00</t>
  </si>
  <si>
    <t xml:space="preserve"> Пласирање назогастричне сонде</t>
  </si>
  <si>
    <t>92037-00</t>
  </si>
  <si>
    <t>Испирање назогастричне сонде</t>
  </si>
  <si>
    <t>92042-00</t>
  </si>
  <si>
    <t xml:space="preserve">Немеханичка метода реанимације / оживљавања </t>
  </si>
  <si>
    <t xml:space="preserve">Остале терапије обогаћивања кисеоника/ом </t>
  </si>
  <si>
    <t xml:space="preserve"> Кардиопулмонална реанимација</t>
  </si>
  <si>
    <t>92053-00</t>
  </si>
  <si>
    <t xml:space="preserve">Затворена масажа срца </t>
  </si>
  <si>
    <t xml:space="preserve"> Испирање уретеростоме или уретералног катетера</t>
  </si>
  <si>
    <t>92118-00</t>
  </si>
  <si>
    <t>Уклањање катетера уретеростоме или уретералног катетера</t>
  </si>
  <si>
    <t>92162-00</t>
  </si>
  <si>
    <t xml:space="preserve"> Примена тетанусног антитоксина</t>
  </si>
  <si>
    <t>Пратња или транспорт клијента</t>
  </si>
  <si>
    <t>Интрамускуларно давање фармаколошког средства, стероид</t>
  </si>
  <si>
    <t>Интрамускуларно давање фармаколошког средства, антидот</t>
  </si>
  <si>
    <t>96197-08</t>
  </si>
  <si>
    <t>Интрамускуларно давање фармаколошког средства, електролит</t>
  </si>
  <si>
    <t>Интрамускуларно давање фармаколошког средства, друго и неназначено фармаколошко средство</t>
  </si>
  <si>
    <t>Интравенско давање фармаколошког средства, стероид</t>
  </si>
  <si>
    <t>Интравенско давање фармаколошког средства, антидот</t>
  </si>
  <si>
    <t>96199-06</t>
  </si>
  <si>
    <t>Интравенско давање фармаколошког средства, инсулин</t>
  </si>
  <si>
    <t>Интравенско давање фармаколошког средства, хранљива супстанца</t>
  </si>
  <si>
    <t>Интравенско давање фармаколошког средства, електролит</t>
  </si>
  <si>
    <t>Интравенско давање фармаколошког средства, друго и некласификовано фармаколошко средство</t>
  </si>
  <si>
    <t>Субкутано давање фармаколошког средства, антинеопластично средство</t>
  </si>
  <si>
    <t>Субкутано давање фармаколошког средства, друго и некласификовано фармакколошко средство</t>
  </si>
  <si>
    <t>96203-08</t>
  </si>
  <si>
    <t>Орално давање фармаколошког средства, електролит</t>
  </si>
  <si>
    <t>Орално давање фармаколошког средства, друго и некласификовано фармаколошко средство</t>
  </si>
  <si>
    <t>Субкутано давање фармаколошког средства, insulin</t>
  </si>
  <si>
    <t>36800-02</t>
  </si>
  <si>
    <t>Zamena suprapubicnog katetera-cistostomskog</t>
  </si>
  <si>
    <t>92006-00</t>
  </si>
  <si>
    <t>Detoksikacija od droga</t>
  </si>
  <si>
    <t>11000-00</t>
  </si>
  <si>
    <t>Elektroencefalografija (EEG)</t>
  </si>
  <si>
    <t>11600-02</t>
  </si>
  <si>
    <t>Praćenje centralnog venskog pritiska</t>
  </si>
  <si>
    <t>11615-00</t>
  </si>
  <si>
    <t>Merenje periferne temperature (na prstu)</t>
  </si>
  <si>
    <t>11709-00</t>
  </si>
  <si>
    <t xml:space="preserve">Holter ambulantno kontinuirano EKG snimanje </t>
  </si>
  <si>
    <t>13839-01</t>
  </si>
  <si>
    <t>Uzimanje krvi iz petroznog sinusa</t>
  </si>
  <si>
    <t>30061-00</t>
  </si>
  <si>
    <t>Uklanjanje stranog tela iz kože i potkožnog tkiva bez incizije</t>
  </si>
  <si>
    <t>310032</t>
  </si>
  <si>
    <t>Kiseonički puls</t>
  </si>
  <si>
    <t>36800-03</t>
  </si>
  <si>
    <t>Uklanjanje stalnog urinarnog katetera – kroz uretru (endoskopski)</t>
  </si>
  <si>
    <t>Uklanjanje stranog tela iz spoljašnjeg slušnog hodnika</t>
  </si>
  <si>
    <t>Bronhodilatatorni test</t>
  </si>
  <si>
    <t>U8184900</t>
  </si>
  <si>
    <t>81858-23</t>
  </si>
  <si>
    <t>Kontinuirano ambulatorno merenje glikemije metodom naknadnog i istiovremenog očitavanja</t>
  </si>
  <si>
    <t>U8185823</t>
  </si>
  <si>
    <t>92195-00</t>
  </si>
  <si>
    <t>Ispiranje katetera, neklasifikovano na drugom mestu</t>
  </si>
  <si>
    <t>96196-02</t>
  </si>
  <si>
    <t xml:space="preserve">Intra-arterijsko davanje farmakološkog sredstva, anti-infektivno sredstvo </t>
  </si>
  <si>
    <t>96196-03</t>
  </si>
  <si>
    <t xml:space="preserve">Intra-arterijsko davanje farmakološkog sredstva, steroid </t>
  </si>
  <si>
    <t>96196-08</t>
  </si>
  <si>
    <t xml:space="preserve">Intra-arterijsko davanje farmakološkog sredstva, elektrolit </t>
  </si>
  <si>
    <t>96196-09</t>
  </si>
  <si>
    <t xml:space="preserve">Intra-arterijsko davanje farmakološkog sredstva, drugo i neklasifikovano sredstvo </t>
  </si>
  <si>
    <t>96197-01</t>
  </si>
  <si>
    <t>Intramuskularno davanje farmakološkog sredstva, trombolitičko sredstvo</t>
  </si>
  <si>
    <t>Postupak održavanja kontinuirane ventilatorne podrške, ≤ 24 sata</t>
  </si>
  <si>
    <t>22008-00</t>
  </si>
  <si>
    <t>Endotrahealna intubacija, dvolumenski tubus</t>
  </si>
  <si>
    <t>Zaustavljanje krvarenja iz prednjeg dela nosa tamponadom i/ili kauterizacijom</t>
  </si>
  <si>
    <t>92025-00</t>
  </si>
  <si>
    <t>Ispiranje oka</t>
  </si>
  <si>
    <t>Retamponada nosa</t>
  </si>
  <si>
    <t>92073-00</t>
  </si>
  <si>
    <t xml:space="preserve"> Ispiranje gastrostome ili enterostome</t>
  </si>
  <si>
    <t>92101-00</t>
  </si>
  <si>
    <t>Ispiranje ostalih trajnih katetera mokraćne bešike</t>
  </si>
  <si>
    <t>96011-00</t>
  </si>
  <si>
    <t>Procena glasa</t>
  </si>
  <si>
    <t>96203-07</t>
  </si>
  <si>
    <t>Oralno davanje farmakološkog sredstva, hranljiva supstanca</t>
  </si>
  <si>
    <t>Aspiracija sekreta iz nosa metodom po Precu (Proetz)</t>
  </si>
  <si>
    <t>Audiometrija, vazdušna i koštana sprovodljivost, standardna tehnika</t>
  </si>
  <si>
    <t>Timpanometrija standardnim probnim tonom</t>
  </si>
  <si>
    <t>11602-00</t>
  </si>
  <si>
    <t>Ispitivanje i snimanje perifernih vena u jednom ili više ekstremiteta pri odmaranju, korišćnjem CW doplera ili pulsnog doplera</t>
  </si>
  <si>
    <t>Reparacija rane na koži i potkožnom tkivu ostalih oblasti, površinska</t>
  </si>
  <si>
    <t>30032-00</t>
  </si>
  <si>
    <t>Reparacija rane na koži i potkožnom tkivu lica ili vrata, površinska</t>
  </si>
  <si>
    <t>30473-00</t>
  </si>
  <si>
    <t>Panendoskopija do duodenuma</t>
  </si>
  <si>
    <t>31235-03</t>
  </si>
  <si>
    <t>Ekscizija lezije(a) na koži i potkožnom tkivu noge</t>
  </si>
  <si>
    <t>Toaleta uva, jednostrano</t>
  </si>
  <si>
    <t>Zatvorena repozicija preloma nosne kosti</t>
  </si>
  <si>
    <t>92076-00</t>
  </si>
  <si>
    <t>Uklanjanje impaktiranog fecesa</t>
  </si>
  <si>
    <t>92513-20</t>
  </si>
  <si>
    <t>Infiltracija lokalnog anestetika, ASA 20</t>
  </si>
  <si>
    <t>92513-39</t>
  </si>
  <si>
    <t>Infiltracija lokalnog anestetika, ASA 39</t>
  </si>
  <si>
    <t>Procentualni gubitak sluha po Fauleru (Fowler)</t>
  </si>
  <si>
    <t>Demaskiranje agravacije i simulacije nagluvosti</t>
  </si>
  <si>
    <t>Ispitivanje sluha zvučnim viljuškama</t>
  </si>
  <si>
    <t>Одсек за офталмологију</t>
  </si>
  <si>
    <t>11212-00</t>
  </si>
  <si>
    <t xml:space="preserve">Преглед очног дна </t>
  </si>
  <si>
    <t>30061-02</t>
  </si>
  <si>
    <t>Уклањање површинског страног тела са рожњаче</t>
  </si>
  <si>
    <t>42615-01</t>
  </si>
  <si>
    <t>Сондирање лакрималних пролаза, двострано</t>
  </si>
  <si>
    <t>42617-001</t>
  </si>
  <si>
    <t>Испирање сузних путева</t>
  </si>
  <si>
    <t>42650-00</t>
  </si>
  <si>
    <t>Дебридман (абразија) епитела рожњаче</t>
  </si>
  <si>
    <t>42824-01</t>
  </si>
  <si>
    <t>Субкоњунктивна примена лека</t>
  </si>
  <si>
    <t>80238-00</t>
  </si>
  <si>
    <t>Корекција трихијазе епилацијом, пинцетом</t>
  </si>
  <si>
    <t>Процена рефракције, друге врсте</t>
  </si>
  <si>
    <t>U8183227</t>
  </si>
  <si>
    <t>Процена диплопије</t>
  </si>
  <si>
    <t>U8183251</t>
  </si>
  <si>
    <t>Друге процене окуларне покретљивости и бинокуларне функције</t>
  </si>
  <si>
    <t>U8183252</t>
  </si>
  <si>
    <t>Преглед/процена предњег сегмента, коњунктива</t>
  </si>
  <si>
    <t>U8183264</t>
  </si>
  <si>
    <t>Преглед/процена предњег сегмента, рожњача</t>
  </si>
  <si>
    <t>U8183265</t>
  </si>
  <si>
    <t>Мерење/процена интра-окуларног притиска</t>
  </si>
  <si>
    <t>U8183272</t>
  </si>
  <si>
    <t>Офталмолошка оптичка интервенција, рецепт, наочаре</t>
  </si>
  <si>
    <t>U8183301</t>
  </si>
  <si>
    <t>Офталмолошка оптичка интервенција, рецепт, контактна сочива</t>
  </si>
  <si>
    <t>U8183303</t>
  </si>
  <si>
    <t>Интервенција уз употребу дијагностичких офтамолошких лекова</t>
  </si>
  <si>
    <t>U8183342</t>
  </si>
  <si>
    <t>Интервенција уз употребу терапеутских офтамолошких лекова1833</t>
  </si>
  <si>
    <t>U8183343</t>
  </si>
  <si>
    <t>90086-00</t>
  </si>
  <si>
    <t>Остале процедуре на очном капку</t>
  </si>
  <si>
    <t>90088-001</t>
  </si>
  <si>
    <t>Ширмеров (Schirmer) тест</t>
  </si>
  <si>
    <t>90089-00</t>
  </si>
  <si>
    <t>Остале процедуре на коњунктиви</t>
  </si>
  <si>
    <t>92016-00</t>
  </si>
  <si>
    <t xml:space="preserve">Тонометрија </t>
  </si>
  <si>
    <t>92018-00</t>
  </si>
  <si>
    <t>Испитивање колорног вида</t>
  </si>
  <si>
    <t>Испирање ока</t>
  </si>
  <si>
    <t>96038-00</t>
  </si>
  <si>
    <t>Мерење оштрине вида</t>
  </si>
  <si>
    <t>pregled/procena suznog filma</t>
  </si>
  <si>
    <t>U8183263</t>
  </si>
  <si>
    <t>42824-00</t>
  </si>
  <si>
    <t>Retrobulbarna injekcija alkohola ili drugih lekova</t>
  </si>
  <si>
    <t>250107</t>
  </si>
  <si>
    <t>Израда индивидуалних извештаја (извештаји о хоспитализацији, пријава порођаја, пријава побачаја, потврда о смрти, пријава заразне болести, пријава малигног обољења и друго)</t>
  </si>
  <si>
    <t>90721-00</t>
  </si>
  <si>
    <t>Мануелни преглед дојке</t>
  </si>
  <si>
    <t xml:space="preserve">Остале процене, консултације или евалуације </t>
  </si>
  <si>
    <t>96067-00</t>
  </si>
  <si>
    <t>Саветовање или подучавање о исхрани/дневном уносу хране</t>
  </si>
  <si>
    <t>14203-00</t>
  </si>
  <si>
    <t>Директна субдермална имплантација хормона</t>
  </si>
  <si>
    <t>14203-01</t>
  </si>
  <si>
    <t xml:space="preserve"> Директна имплантација ткива </t>
  </si>
  <si>
    <t>Интравенско давање фармаколошког средства, антинеопластично средство</t>
  </si>
  <si>
    <t>Iotvaranje medicinske dokumentacije ili upisivanje u zdravstvenu dokmentaciju</t>
  </si>
  <si>
    <t xml:space="preserve"> Savetovanje ili podučavanje o održavanju zdravlja i oporavku </t>
  </si>
  <si>
    <t>92001-00</t>
  </si>
  <si>
    <t>Opšti fizikalni pregled</t>
  </si>
  <si>
    <t>009219</t>
  </si>
  <si>
    <t>Давање ињекције у терапијске / дијагностичке сврхе</t>
  </si>
  <si>
    <t>Преглед/процена електромиографија (ЕМГ)</t>
  </si>
  <si>
    <t>U8183294</t>
  </si>
  <si>
    <t>Неуролошка процена</t>
  </si>
  <si>
    <t>11713-00</t>
  </si>
  <si>
    <t>Снимање просечног сигнала ЕКГ-а</t>
  </si>
  <si>
    <t>Континуирана регистрација ЕКГ</t>
  </si>
  <si>
    <t>Превенција декубитуса у рехабилитацији</t>
  </si>
  <si>
    <t>Субкутано давање фармаколошког средства, тромболитичко средство</t>
  </si>
  <si>
    <t>Субкутано давање фармаколошког средства, инсулин</t>
  </si>
  <si>
    <t>Електроенцефалографија (ЕЕГ)</t>
  </si>
  <si>
    <t>11012-00</t>
  </si>
  <si>
    <t>Електромиографија (ЕМГ)</t>
  </si>
  <si>
    <t>11015-00</t>
  </si>
  <si>
    <t>Студије спроводљивости на 2 или 3 нерва</t>
  </si>
  <si>
    <t>11015-01</t>
  </si>
  <si>
    <t xml:space="preserve">Студије спроводљивости на 2 или 3 нерва са електромиографијом </t>
  </si>
  <si>
    <t>11018-00</t>
  </si>
  <si>
    <t>Студије спроводљивости на 4 или више нерва</t>
  </si>
  <si>
    <t>11018-01</t>
  </si>
  <si>
    <t xml:space="preserve">Студије спроводљивости на 4 или више нерва са електромиографијом </t>
  </si>
  <si>
    <t>55274-00</t>
  </si>
  <si>
    <t xml:space="preserve">Ултразвучни дуплекс преглед екстракранијалних, каротидних и вертебралних крвних судова (са или без контраста) </t>
  </si>
  <si>
    <t>36008-00</t>
  </si>
  <si>
    <t>kateterizacija mokracne bešike</t>
  </si>
  <si>
    <t>subkutano davanje farmakološkog sredstva</t>
  </si>
  <si>
    <t>090011</t>
  </si>
  <si>
    <t>savetodavni intervju</t>
  </si>
  <si>
    <t>090023</t>
  </si>
  <si>
    <t>informisani intervju psihijatra</t>
  </si>
  <si>
    <t>090001</t>
  </si>
  <si>
    <t>Površinska individualna psihoterapija</t>
  </si>
  <si>
    <t>090022</t>
  </si>
  <si>
    <t>Timska obrada</t>
  </si>
  <si>
    <t>95550-14</t>
  </si>
  <si>
    <t>Udružene zdravstvene procedure, edukacija o dijabetesu</t>
  </si>
  <si>
    <t>Intravensko davanje farmakološkog sredstva, insulin</t>
  </si>
  <si>
    <t>039338</t>
  </si>
  <si>
    <t>Procena neurološkog stanja</t>
  </si>
  <si>
    <t>039348</t>
  </si>
  <si>
    <t>Procena EEG nalaza</t>
  </si>
  <si>
    <t>090015</t>
  </si>
  <si>
    <t>Porodična ili bračna psihoterapija</t>
  </si>
  <si>
    <t>241021</t>
  </si>
  <si>
    <t>Savetovanje ili informisanje pacijenta o primeni propisanog leka</t>
  </si>
  <si>
    <t>Postupak održavanja traheostome</t>
  </si>
  <si>
    <t>Savetovanje ili podučavanje o održavanju zdravlja i oporavku</t>
  </si>
  <si>
    <t>Održavanje endotrahealne intubacije, jednolumenski tubus</t>
  </si>
  <si>
    <t>241023</t>
  </si>
  <si>
    <t>Savetovanje ili informisanje medicinskog osoblja o leku (način delovanja, indikacije, upozorenja, kontraindikacije, interakcije, režim izdavanja, dostupnost)</t>
  </si>
  <si>
    <t>92209-00</t>
  </si>
  <si>
    <t>Postupak održavanja neinvazivne ventilatorne podrške, ≤ 24 sata</t>
  </si>
  <si>
    <t>96073-00</t>
  </si>
  <si>
    <t>Savetovanje ili podučavanje o štetnosti supstanci koje uzrokuju zavisnost</t>
  </si>
  <si>
    <t>11500-00</t>
  </si>
  <si>
    <t>Бронхоспирометрија</t>
  </si>
  <si>
    <t>55038-00</t>
  </si>
  <si>
    <t>Ултразвучни преглед уринарног система</t>
  </si>
  <si>
    <t>55084-00</t>
  </si>
  <si>
    <t>Ултразвучни преглед бешике</t>
  </si>
  <si>
    <t>55812-001</t>
  </si>
  <si>
    <t>55812-002</t>
  </si>
  <si>
    <t>Ултразвучни преглед трбушног зида</t>
  </si>
  <si>
    <t>Бронходилататорни тест</t>
  </si>
  <si>
    <t>Ambulatorno kontinuirano EKG snimanje</t>
  </si>
  <si>
    <t>Holter ambulatorno kontinuirano EKG snimanje</t>
  </si>
  <si>
    <t>13842-00</t>
  </si>
  <si>
    <t>Intraarterijska kanilacija za gasnu analizu krvi</t>
  </si>
  <si>
    <t>55812-00</t>
  </si>
  <si>
    <t>Ultrazvučni pregled grudnog koša ili trbušnog zida</t>
  </si>
  <si>
    <t>96066-00</t>
  </si>
  <si>
    <t>Preventivno savetovanje ili podučavanje</t>
  </si>
  <si>
    <t>Intra-arterijsko davanje farmakološkog sredstva, drugo i neklasifikovano sredstvo</t>
  </si>
  <si>
    <t>Intramuskularno davanje farmakološkog sredstva, elektrolit</t>
  </si>
  <si>
    <t>96198-08</t>
  </si>
  <si>
    <t>Intratekalno davanje farmakološkog sredstva, elektrolit</t>
  </si>
  <si>
    <t>13882-01</t>
  </si>
  <si>
    <t>Postupak održavanja kontinuirane ventilatorne podrške, &gt; 24 sati i &lt; 96 sati</t>
  </si>
  <si>
    <t>241024</t>
  </si>
  <si>
    <t>Konsultacija sa lekarima vezana za farmakoterapiju (uslugu obavlja specijalista)</t>
  </si>
  <si>
    <t xml:space="preserve">Холтер амбулантно континуирано ЕКГ снимање </t>
  </si>
  <si>
    <t>11712-00</t>
  </si>
  <si>
    <t>Кардиоваскуларни стрес тест –тест оптерећења</t>
  </si>
  <si>
    <t>30075-12</t>
  </si>
  <si>
    <t>Биопсија желуца</t>
  </si>
  <si>
    <t>30075-14</t>
  </si>
  <si>
    <t>Биопсија дебелог црева</t>
  </si>
  <si>
    <t>Панендоскопија до дуоденума</t>
  </si>
  <si>
    <t>30473-01</t>
  </si>
  <si>
    <t>Панендоскопија до дуоденума са биопсијом</t>
  </si>
  <si>
    <t>Континуирана регистрација пулса</t>
  </si>
  <si>
    <t>32075-00</t>
  </si>
  <si>
    <t>Ригидна ректосигмоидоскопија</t>
  </si>
  <si>
    <t>32075-01</t>
  </si>
  <si>
    <t>Ригидна ректосигмоидоскопија са биопсијом</t>
  </si>
  <si>
    <t>32084-00</t>
  </si>
  <si>
    <t>Фибероптичка колоноскопија до хепатичке флексуре</t>
  </si>
  <si>
    <t>Фибероптичка колоноскопија до хепатичке флексуре са биопсијом</t>
  </si>
  <si>
    <t>Фибероптичка колоноскопија до цекума</t>
  </si>
  <si>
    <t>32090-01</t>
  </si>
  <si>
    <t xml:space="preserve"> Фибероптичка колоноскопија до цекума са биопсијом</t>
  </si>
  <si>
    <t xml:space="preserve">Трансфузија пуне крви </t>
  </si>
  <si>
    <t xml:space="preserve">Трансфузија еритроцита </t>
  </si>
  <si>
    <t>Трансфузија тромбоцита</t>
  </si>
  <si>
    <t xml:space="preserve">Поступак одржавања континуиране вентилаторне подршке, ≤ 24 сата </t>
  </si>
  <si>
    <t>Поступак одржавања континуиране вентилаторне подршке, &gt; 24 сати и &lt; 96 сати</t>
  </si>
  <si>
    <t>30406-00</t>
  </si>
  <si>
    <t xml:space="preserve">Абдоминална парацентеза </t>
  </si>
  <si>
    <t>Континуирано амбулаторно мерење гликемије методом накнадног и истиовременог очитавања</t>
  </si>
  <si>
    <t>90202-01</t>
  </si>
  <si>
    <t>Постављање привремене транскутане електроде пејсмејкера</t>
  </si>
  <si>
    <t>90344-01</t>
  </si>
  <si>
    <t xml:space="preserve">Примена другог терапеутског средства у аноректалном подручју </t>
  </si>
  <si>
    <t>92055-00</t>
  </si>
  <si>
    <t xml:space="preserve">Остале конверзије срчаног ритма </t>
  </si>
  <si>
    <t>Удружене здравствене процедуре, едукација о дијабетесу</t>
  </si>
  <si>
    <t>Интраmuskularno  давање фармаколошког средства, друго и некласификовано фармаколошко средство</t>
  </si>
  <si>
    <t>Интраартеријска канилација за гасну анализу крви</t>
  </si>
  <si>
    <t>Ostale procedure na venama</t>
  </si>
  <si>
    <t>Plasiranje nazogastrične sonde</t>
  </si>
  <si>
    <t>Intravensko davanje farmakološkog sredstva ,elektrolit</t>
  </si>
  <si>
    <t>Subkutano davanje farmakološkog sredstva,drugo I neklasifikovano farmakološko sredstvo</t>
  </si>
  <si>
    <t>Subcutano davanje farmakološkog sredstva trombolitičko sredstvo</t>
  </si>
  <si>
    <t>Ultrazvučni pregled bešike</t>
  </si>
  <si>
    <t>55118-00</t>
  </si>
  <si>
    <t>Transezofagealni ultrazvučni pregled srca u realnom vremenu</t>
  </si>
  <si>
    <t>55130-00</t>
  </si>
  <si>
    <t>Transezofagealni ultrazvučni pregled srca u realnom vremenu za vreme hiruškog zahvata na srcu</t>
  </si>
  <si>
    <t>Ultrazvučni pregled grudnog koša</t>
  </si>
  <si>
    <t>11715-00</t>
  </si>
  <si>
    <t>Bojenje krvi – dilucijski indikatorski test</t>
  </si>
  <si>
    <t>Ispiranje nazogastrične sonde</t>
  </si>
  <si>
    <t>95550-00</t>
  </si>
  <si>
    <t>Udružene zdravstvene procedure, dijetetika</t>
  </si>
  <si>
    <t>11605-00</t>
  </si>
  <si>
    <t>Ispitivanje i snimanje perifernih vena donjih ekstremiteta za vreme i posle vežbanja, koristeći fotopletizmografiju infracrvenim zracima</t>
  </si>
  <si>
    <t>Kardioverzija</t>
  </si>
  <si>
    <t>13815-00</t>
  </si>
  <si>
    <t>Centralna venska kateterizacija</t>
  </si>
  <si>
    <t>30375-10</t>
  </si>
  <si>
    <t>Šav perforiranog ulkusa</t>
  </si>
  <si>
    <t>30394-00</t>
  </si>
  <si>
    <t>Drenaža intra-abdominalnog apscesa, hematoma ili ciste</t>
  </si>
  <si>
    <t>30396-00</t>
  </si>
  <si>
    <t>Debridman i lavaža peritonealne šupljine</t>
  </si>
  <si>
    <t>090003</t>
  </si>
  <si>
    <t>Grupna psihoterapija - po jednoj seansi</t>
  </si>
  <si>
    <t>090004</t>
  </si>
  <si>
    <t>Informativni intervju psihologa</t>
  </si>
  <si>
    <t>090009</t>
  </si>
  <si>
    <t>Individualni rad psihologa sa roditeljima</t>
  </si>
  <si>
    <t>090041</t>
  </si>
  <si>
    <t>Produžna grupna socioterapija</t>
  </si>
  <si>
    <t>090042</t>
  </si>
  <si>
    <t>Grupna socioterapija</t>
  </si>
  <si>
    <t>090045</t>
  </si>
  <si>
    <t>Socioterapijski rad sa članovima porodice ili kolektiva</t>
  </si>
  <si>
    <t>Snimanje prosečnog signala EKG-a</t>
  </si>
  <si>
    <t>310002</t>
  </si>
  <si>
    <t>Ispitivanje neposrednog pamćenja - vizuelno, auditivno</t>
  </si>
  <si>
    <t>310003</t>
  </si>
  <si>
    <t>Ispitivanje odloženog pamćenja - vizuelno, auditivno</t>
  </si>
  <si>
    <t>310015</t>
  </si>
  <si>
    <t>Ispitivanje koncentracije pažnje (tenacitet)</t>
  </si>
  <si>
    <t>310016</t>
  </si>
  <si>
    <t>Ispitivanje fleksibilnosti pažnje (vigilitet)</t>
  </si>
  <si>
    <t>Kateterizacija mokraćne bešike – kroz uretru</t>
  </si>
  <si>
    <t>96027-00</t>
  </si>
  <si>
    <t>Procena uzimanja propisanih lekova</t>
  </si>
  <si>
    <t>Procena upravljanja domaćinstvom</t>
  </si>
  <si>
    <t>96029-00</t>
  </si>
  <si>
    <t>Procena upravljanja finansijama</t>
  </si>
  <si>
    <t>96031-00</t>
  </si>
  <si>
    <t>Procena roditeljskih veština</t>
  </si>
  <si>
    <t>96032-00</t>
  </si>
  <si>
    <t>Psihosocijalna procena</t>
  </si>
  <si>
    <t>96034-00</t>
  </si>
  <si>
    <t>Procena uzimanja alkohola i ostalih droga (lekova)</t>
  </si>
  <si>
    <t>96074-00</t>
  </si>
  <si>
    <t>Savetovanje ili podučavanje o zavisnosti o kockanju i klađenju</t>
  </si>
  <si>
    <t>96075-00</t>
  </si>
  <si>
    <t>Savetovanje ili podučavanje o brizi o samom sebi</t>
  </si>
  <si>
    <t>96077-00</t>
  </si>
  <si>
    <t>Edukacija ili savetovanje o održavanju domaćinstva</t>
  </si>
  <si>
    <t>96078-00</t>
  </si>
  <si>
    <t>Edukacija ili savetovanje o finansijama u domaćinstvu</t>
  </si>
  <si>
    <t>96079-00</t>
  </si>
  <si>
    <t>Situaciono/profesionalno savetovanje ili podučavanje</t>
  </si>
  <si>
    <t>96080-00</t>
  </si>
  <si>
    <t>Savetovanje ili podučavanje o planiranju porodice, pripremanju za roditeljstvo</t>
  </si>
  <si>
    <t>96100-00</t>
  </si>
  <si>
    <t>Psihodinamska terapija</t>
  </si>
  <si>
    <t>96101-00</t>
  </si>
  <si>
    <t>Kognitivna bihejvioralna terapija</t>
  </si>
  <si>
    <t>Pratnja ili transport klijenta</t>
  </si>
  <si>
    <t>96176-00</t>
  </si>
  <si>
    <t>Bihejvioralna terapija</t>
  </si>
  <si>
    <t>96180-00</t>
  </si>
  <si>
    <t>Ostale psihoterapije ili psihosocijane terapije</t>
  </si>
  <si>
    <t>Savetovanje ili podučavanje o ishrani/dnevnom unosu hrane</t>
  </si>
  <si>
    <t>96070-00</t>
  </si>
  <si>
    <t>Savetovanje ili podučavanje o glasu, govoru, rečitosti ili jeziku</t>
  </si>
  <si>
    <t>009221</t>
  </si>
  <si>
    <t>Локална апликација флуорида средње концентрације</t>
  </si>
  <si>
    <t>009222</t>
  </si>
  <si>
    <t>Локална апликација лека (тоxавит)</t>
  </si>
  <si>
    <t>Саветодавни интервју</t>
  </si>
  <si>
    <t>Праћење крвног притиска у срчаним шупљинама</t>
  </si>
  <si>
    <t>Праћење системског артеријског притиска</t>
  </si>
  <si>
    <t>13312-00</t>
  </si>
  <si>
    <t xml:space="preserve">Вађење крви новорођенчета у дијагностичке сврхе </t>
  </si>
  <si>
    <t>Узимање узорка крви адреналне вене</t>
  </si>
  <si>
    <t>Ултразвучни преглед главе</t>
  </si>
  <si>
    <t>55816-00</t>
  </si>
  <si>
    <t>Ултразвучни преглед кука</t>
  </si>
  <si>
    <t>81864-03</t>
  </si>
  <si>
    <t>Тестови физичке провокације</t>
  </si>
  <si>
    <t>Риноалерголошка терапија апликацијом лека</t>
  </si>
  <si>
    <t>92001-001</t>
  </si>
  <si>
    <t>Преглед новорођенчета</t>
  </si>
  <si>
    <t>9200101</t>
  </si>
  <si>
    <t>92029-00</t>
  </si>
  <si>
    <t>Лаважа носница</t>
  </si>
  <si>
    <t>Трансфузија крвних компоненти и деривата</t>
  </si>
  <si>
    <t xml:space="preserve">Уклањање импактираног фецеса </t>
  </si>
  <si>
    <t>Седација, AСA 30</t>
  </si>
  <si>
    <t>Остала саветовања или подучавања</t>
  </si>
  <si>
    <t xml:space="preserve">Интра-артеријско давање фармаколошког средства, анти-инфективно средство </t>
  </si>
  <si>
    <t>96196-07</t>
  </si>
  <si>
    <t xml:space="preserve">Интра-артеријско давање фармаколошког средства, хранљива супстанца </t>
  </si>
  <si>
    <t xml:space="preserve">Интра-артеријско давање фармаколошког средства, електролит </t>
  </si>
  <si>
    <t>Интрамускуларно давање фармаколошког средства, тромболитичко средство</t>
  </si>
  <si>
    <t>Интрамускуларно давање фармаколошког средства, анти-инфективно средство</t>
  </si>
  <si>
    <t>Интрамускуларно давање фармаколошког средства, хранљива супстанца</t>
  </si>
  <si>
    <t>Интравенско давање фармаколошког средства, тромболитичко средство</t>
  </si>
  <si>
    <t>Интравенско давање фармаколошког средства, анти-инфективно средство</t>
  </si>
  <si>
    <t>96203-00</t>
  </si>
  <si>
    <t>Орално давање фармаколошког средства, антинеопластичко средство</t>
  </si>
  <si>
    <t>Орално давање фармаколошког средства, тромболитичко средство</t>
  </si>
  <si>
    <t>Орално давање фармаколошког средства, анти-инфективно средство</t>
  </si>
  <si>
    <t>Орално давање фармаколошког средства, стероид</t>
  </si>
  <si>
    <t>Орално давање фармаколошког средства, хранљива супстанца</t>
  </si>
  <si>
    <t>96205-02</t>
  </si>
  <si>
    <t>Неки други начин давања фармаколошког средства, анти-инфективно средство</t>
  </si>
  <si>
    <t>11724-00</t>
  </si>
  <si>
    <t>Тестирање усправљања - „tilt table“ тест</t>
  </si>
  <si>
    <t>ostale procedure po venama</t>
  </si>
  <si>
    <t>kardiopulmonalna reanimacija</t>
  </si>
  <si>
    <t>ambulantno kontinuirano EKG snimanje</t>
  </si>
  <si>
    <t>obrada kože i potkožmog tkiva bez ekscizije</t>
  </si>
  <si>
    <t>subkutano davanje farmakološkog sredstva insulin</t>
  </si>
  <si>
    <t>96205-09</t>
  </si>
  <si>
    <t>neki drugi način davanja farmakološkog sredstva ,drugo i neklasifikovano farmakološko sredstvo</t>
  </si>
  <si>
    <t>11503-08</t>
  </si>
  <si>
    <t>Određivanje parcijalnog pritiska ugljen dioksida u arterijskoj krvi ili srčanog autputa, metodom ponavljanih udisaja</t>
  </si>
  <si>
    <t>11503-17</t>
  </si>
  <si>
    <t xml:space="preserve">Inhalacioni provokativni test </t>
  </si>
  <si>
    <t>96198-02</t>
  </si>
  <si>
    <t>Intratekalno davanje farmakološkog sredstva, anti-infektivno sredstvo</t>
  </si>
  <si>
    <t>96198-03</t>
  </si>
  <si>
    <t>Intratekalno davanje farmakološkog sredstva, steroid</t>
  </si>
  <si>
    <t>96198-07</t>
  </si>
  <si>
    <t>Intratekalno davanje farmakološkog sredstva, hranljiva supstanca</t>
  </si>
  <si>
    <t>96209-09</t>
  </si>
  <si>
    <t>Punjenje uređaja za davanje leka, drugo i neklasifikovano farmakološko sredstvo</t>
  </si>
  <si>
    <t>41889-00</t>
  </si>
  <si>
    <t>Bronhoskopija</t>
  </si>
  <si>
    <t xml:space="preserve">Obrada opekotine bez ekscizije </t>
  </si>
  <si>
    <t>Prag akustičkog refleksa</t>
  </si>
  <si>
    <t>Vestibulospinalni testovi - Rombergov (Romberg), „past pointing“</t>
  </si>
  <si>
    <t>16511-00</t>
  </si>
  <si>
    <t>Примена серклажа на грлић материце</t>
  </si>
  <si>
    <t>16520-00</t>
  </si>
  <si>
    <t>Елективни класични царски рез</t>
  </si>
  <si>
    <t>30378-00</t>
  </si>
  <si>
    <t>Одвајање абдоминалних прираслица</t>
  </si>
  <si>
    <t xml:space="preserve">Дренажа интра-абдоминалног апсцеса, хематома или цисте </t>
  </si>
  <si>
    <t>35571-00</t>
  </si>
  <si>
    <t>Репарација задњег дела вагине, вагинални приступ</t>
  </si>
  <si>
    <t>35573-00</t>
  </si>
  <si>
    <t>Репарација предњег и задњег дела вагине, вагинални приступ</t>
  </si>
  <si>
    <t xml:space="preserve">Остале процедуре деструкције промена на грлићу материце </t>
  </si>
  <si>
    <t>35614-00</t>
  </si>
  <si>
    <t>Колпоскопија</t>
  </si>
  <si>
    <t>35618-00</t>
  </si>
  <si>
    <t>Конизација грлића материце</t>
  </si>
  <si>
    <t>35618-04</t>
  </si>
  <si>
    <t>Ампутација грлића материце</t>
  </si>
  <si>
    <t>35620-00</t>
  </si>
  <si>
    <t>Биопсија ендометрија</t>
  </si>
  <si>
    <t>35649-03</t>
  </si>
  <si>
    <t>Миомектомија лапаротомијом</t>
  </si>
  <si>
    <t>35653-00</t>
  </si>
  <si>
    <t>Субтотална абдоминална хистеректомија</t>
  </si>
  <si>
    <t>35653-01</t>
  </si>
  <si>
    <t>Тотална класична абдоминална хистеректомија</t>
  </si>
  <si>
    <t>35653-04</t>
  </si>
  <si>
    <t>Класична хистеректомија са аднексектомијом</t>
  </si>
  <si>
    <t>35694-06</t>
  </si>
  <si>
    <t>Салпинголиза (лапаротомија)</t>
  </si>
  <si>
    <t>35713-03</t>
  </si>
  <si>
    <t>Електрокаутеризација јајника (дрилинг, лапаротомија)</t>
  </si>
  <si>
    <t>35713-04</t>
  </si>
  <si>
    <t>Оваријална цистектомија, једнострана</t>
  </si>
  <si>
    <t>35713-05</t>
  </si>
  <si>
    <t>Клинаста ресекција јајника (лапаротомија)</t>
  </si>
  <si>
    <t>35713-07</t>
  </si>
  <si>
    <t>Овариектомија, једнострана</t>
  </si>
  <si>
    <t>35713-09</t>
  </si>
  <si>
    <t>Салпингектомија, једнострана</t>
  </si>
  <si>
    <t>35713-11</t>
  </si>
  <si>
    <t>Салпингоовариектомија, једнострана</t>
  </si>
  <si>
    <t>35717-04</t>
  </si>
  <si>
    <t>Салпингоовариектомија, обострана</t>
  </si>
  <si>
    <t>16520-01</t>
  </si>
  <si>
    <t>Хитан класични царски рез</t>
  </si>
  <si>
    <t>16520-02</t>
  </si>
  <si>
    <t>Елективни царски рез са резом на доњем сегменту материце</t>
  </si>
  <si>
    <t>16520-03</t>
  </si>
  <si>
    <t>Хитан царски рез са резом на доњем сегменту материце</t>
  </si>
  <si>
    <t>35688-02</t>
  </si>
  <si>
    <t>Стерилизација отвореним абдоминалним приступом</t>
  </si>
  <si>
    <t>35570-00</t>
  </si>
  <si>
    <t>Репарација предњег дела вагине, вагинални приступ</t>
  </si>
  <si>
    <t>35608-00</t>
  </si>
  <si>
    <t>Каутеризација промена на грлићу материце</t>
  </si>
  <si>
    <t>35638-04</t>
  </si>
  <si>
    <t>Лапароскопска оваријална цистектомија, једнострана</t>
  </si>
  <si>
    <t>35640-01</t>
  </si>
  <si>
    <t>Kiretaža materice bez dilatacije cervikalnog kanala</t>
  </si>
  <si>
    <t>35657-00</t>
  </si>
  <si>
    <t>Вагинална хистеректомија</t>
  </si>
  <si>
    <t>35638-01</t>
  </si>
  <si>
    <t>Laparoskopska parcijalna ovariektomija</t>
  </si>
  <si>
    <t>35638-06</t>
  </si>
  <si>
    <t>Laparoskopska salpingotomija</t>
  </si>
  <si>
    <t>35726-01</t>
  </si>
  <si>
    <t>Stejdžing laparotomija zbog određivanja stepena proširenosti bolesti</t>
  </si>
  <si>
    <t>35750-00</t>
  </si>
  <si>
    <t>Laparoskopski asistirana vaginalna histerektomija</t>
  </si>
  <si>
    <t>35753-02</t>
  </si>
  <si>
    <t>Laparoskopski asistirana vaginalna histerektomija sa adneksektomijom</t>
  </si>
  <si>
    <t>35756-00</t>
  </si>
  <si>
    <t xml:space="preserve">Laparoskopski asistirana vaginalna histerektomija koja prethodi trbušnoj histerektomiji </t>
  </si>
  <si>
    <t>30390-00</t>
  </si>
  <si>
    <t>Laparoskopija</t>
  </si>
  <si>
    <t>30394-01</t>
  </si>
  <si>
    <t>Laparoskopska drenaža intra-abdominalnog apscesa, hematoma ili ciste</t>
  </si>
  <si>
    <t>30403-00</t>
  </si>
  <si>
    <t>Reparacija incizione kile, bez mrežice</t>
  </si>
  <si>
    <t>30571-00</t>
  </si>
  <si>
    <t xml:space="preserve">Apendektomija </t>
  </si>
  <si>
    <t>35713-06</t>
  </si>
  <si>
    <t>Парцијална овариектомија (лапаротомија)</t>
  </si>
  <si>
    <t>16564-01</t>
  </si>
  <si>
    <t xml:space="preserve">Постпартална евакуација садржаја материце сукционом киретажом </t>
  </si>
  <si>
    <t>35507-00</t>
  </si>
  <si>
    <t xml:space="preserve">Деструкција лезија вагине </t>
  </si>
  <si>
    <t>35640-00</t>
  </si>
  <si>
    <t xml:space="preserve">Дилатација цервикалног канала и киретажа материце </t>
  </si>
  <si>
    <t>Киретажа материце без дилатације цервикалног канала</t>
  </si>
  <si>
    <t>92130-00</t>
  </si>
  <si>
    <t>Папаниколау (ПАП) тест</t>
  </si>
  <si>
    <t>Интрамускуларно давање фармаколошког средства, антинеопластично средство</t>
  </si>
  <si>
    <t>009164</t>
  </si>
  <si>
    <t>Примарна обрада ране - интраорално</t>
  </si>
  <si>
    <t>009214</t>
  </si>
  <si>
    <t>Површинска локална анестезија</t>
  </si>
  <si>
    <t>009241</t>
  </si>
  <si>
    <t>Интралезијска и перилезијска апликација лека</t>
  </si>
  <si>
    <t>11300-00</t>
  </si>
  <si>
    <t>Аудиометрија, евоцирани потенцијали можданог стабла</t>
  </si>
  <si>
    <t>Праћење плућног артеријског притиска</t>
  </si>
  <si>
    <t>Праћење централног венског притиска</t>
  </si>
  <si>
    <t>16512-00</t>
  </si>
  <si>
    <t>Скидање конца серклажа</t>
  </si>
  <si>
    <t>16514-00</t>
  </si>
  <si>
    <t>Интерни ЦТГ мониторинг плода</t>
  </si>
  <si>
    <t>16514-01</t>
  </si>
  <si>
    <t>Екстерни ЦТГ мониторинг фетуса</t>
  </si>
  <si>
    <t>16564-00</t>
  </si>
  <si>
    <t>Постпартална евакуација садржаја материце киретажом и дилатацијом цервикалног канала</t>
  </si>
  <si>
    <t>16567-00</t>
  </si>
  <si>
    <t xml:space="preserve">Остали поступци заустављања постпарталног крварења </t>
  </si>
  <si>
    <t>16571-00</t>
  </si>
  <si>
    <t>Сутура руптуре грлића материце након порођаја</t>
  </si>
  <si>
    <t>16573-00</t>
  </si>
  <si>
    <t>Сутура расцепа перинеума трећег или четвртог степена</t>
  </si>
  <si>
    <t>35500-00</t>
  </si>
  <si>
    <t>Гинеколошки преглед</t>
  </si>
  <si>
    <t>35503-00</t>
  </si>
  <si>
    <t>Убацивање интраутериног уређаја (IUD)</t>
  </si>
  <si>
    <t>35506-02</t>
  </si>
  <si>
    <t>Уклањање интраутериног уређаја</t>
  </si>
  <si>
    <t>35513-00</t>
  </si>
  <si>
    <t>Лечење цисте Бартолинијеве жлезде</t>
  </si>
  <si>
    <t>35608-01</t>
  </si>
  <si>
    <t>35611-00</t>
  </si>
  <si>
    <t>Полипектомија грлића материце</t>
  </si>
  <si>
    <t>35615-00</t>
  </si>
  <si>
    <t>Биопсија вулве</t>
  </si>
  <si>
    <t>35640-02</t>
  </si>
  <si>
    <t>Дилатација грлића материце</t>
  </si>
  <si>
    <t>35640-03</t>
  </si>
  <si>
    <t xml:space="preserve">Сукциона киретажа материце </t>
  </si>
  <si>
    <t>35643-03</t>
  </si>
  <si>
    <t xml:space="preserve">Дилатација и евакуација садржаја материце </t>
  </si>
  <si>
    <t>Уклањање сталног уринарног катетера – кроз уретру (ендоскопски)</t>
  </si>
  <si>
    <t>59712-00</t>
  </si>
  <si>
    <t>Хистеросалпингографија</t>
  </si>
  <si>
    <t>Катетеризација/канилација осталих вена</t>
  </si>
  <si>
    <t>90465-00</t>
  </si>
  <si>
    <t>Индукција порођаја окситоцином</t>
  </si>
  <si>
    <t>90465-01</t>
  </si>
  <si>
    <t>Индукција порођаја простагландином</t>
  </si>
  <si>
    <t>90465-02</t>
  </si>
  <si>
    <t>Остале врсте индукције порођаја фармаколошким средством</t>
  </si>
  <si>
    <t>90465-03</t>
  </si>
  <si>
    <t xml:space="preserve">Индукција порођаја прекидањем плодових овојака </t>
  </si>
  <si>
    <t>90465-05</t>
  </si>
  <si>
    <t>Конзервативна и инструментална индукција порођаја</t>
  </si>
  <si>
    <t>90466-00</t>
  </si>
  <si>
    <t>Активно вођење порођаја применом лекова</t>
  </si>
  <si>
    <t>90466-01</t>
  </si>
  <si>
    <t>Активно вођење порођаја акушерским интервенцијама</t>
  </si>
  <si>
    <t>90466-02</t>
  </si>
  <si>
    <t>Вођење порођаја медикаментним и акушерским интервенцијама</t>
  </si>
  <si>
    <t>90467-00</t>
  </si>
  <si>
    <t>Спонтани порођај код теменог положаја</t>
  </si>
  <si>
    <t>90469-00</t>
  </si>
  <si>
    <t>Довршавање порођаја вакуум екстракцијом</t>
  </si>
  <si>
    <t>90470-00</t>
  </si>
  <si>
    <t xml:space="preserve">Спонтани карлични порођај </t>
  </si>
  <si>
    <t>90470-01</t>
  </si>
  <si>
    <t>Карлични порођај уз ручну помоћ</t>
  </si>
  <si>
    <t>90471-04</t>
  </si>
  <si>
    <t>Комбинована спољашња и унутрашња ротација плода</t>
  </si>
  <si>
    <t>90472-00</t>
  </si>
  <si>
    <t>Епизиотомија</t>
  </si>
  <si>
    <t>90479-00</t>
  </si>
  <si>
    <t>Сутура лацерације вагине након порођаја</t>
  </si>
  <si>
    <t>90481-00</t>
  </si>
  <si>
    <t>Сутура повреда перинеума првог или другог степена</t>
  </si>
  <si>
    <t>90482-00</t>
  </si>
  <si>
    <t>Мануелна екстракција постељице</t>
  </si>
  <si>
    <t>90483-00</t>
  </si>
  <si>
    <t xml:space="preserve">Постпартална мануелна ревизија материчне шупљине </t>
  </si>
  <si>
    <t>90484-01</t>
  </si>
  <si>
    <t>Евакуација хематома перинеума након порођаја без инцизије</t>
  </si>
  <si>
    <t>Pregled novorođenčeta</t>
  </si>
  <si>
    <t>Ostale fiziološke procene</t>
  </si>
  <si>
    <t xml:space="preserve">Трансфузија плазма експандера </t>
  </si>
  <si>
    <t>92070-00</t>
  </si>
  <si>
    <t>Мануелна редукција пролапса ентеростоме</t>
  </si>
  <si>
    <t>92077-00</t>
  </si>
  <si>
    <t>Остала испирања ректума</t>
  </si>
  <si>
    <t>92103-00</t>
  </si>
  <si>
    <t xml:space="preserve"> Вагинално испирање</t>
  </si>
  <si>
    <t>92104-00</t>
  </si>
  <si>
    <t>Вагинална штрајфна</t>
  </si>
  <si>
    <t>92112-00</t>
  </si>
  <si>
    <t xml:space="preserve">Уклањање штрајфне вагине или вулве </t>
  </si>
  <si>
    <t>Уклањање дрена из трбуха</t>
  </si>
  <si>
    <t>92518-01</t>
  </si>
  <si>
    <t>Интравенска пост-процедурална инфузија аналгетика</t>
  </si>
  <si>
    <t>Саветовање или подучавање о планирању породице, припремању за родитељство</t>
  </si>
  <si>
    <t>96096-00</t>
  </si>
  <si>
    <t xml:space="preserve"> Орална нутритивна подршка</t>
  </si>
  <si>
    <t>Субкутано давање фармаколошког средства, анти-инфективно средство</t>
  </si>
  <si>
    <t>Субкутано давање фармаколошког средства, хранљива супстанца</t>
  </si>
  <si>
    <t>Субкутано давање фармаколошког средства, електролит</t>
  </si>
  <si>
    <t>96203-04</t>
  </si>
  <si>
    <t>Орално давање фармаколошког средства, антидот</t>
  </si>
  <si>
    <t>96203-06</t>
  </si>
  <si>
    <t>Орално давање фармаколошког средства, инсулин</t>
  </si>
  <si>
    <t>96205-01</t>
  </si>
  <si>
    <t>Неки други начин давања фармаколошког средства, тромболитичко средство</t>
  </si>
  <si>
    <t>96205-03</t>
  </si>
  <si>
    <t>Неки други начин давања фармаколошког средства, стероид</t>
  </si>
  <si>
    <t>96205-07</t>
  </si>
  <si>
    <t>Неки други начин давања фармаколошког средства, хранљива супстанца</t>
  </si>
  <si>
    <t>Неки други начин давања фармаколошког средства, друго и некласификовано фармаколошко средство</t>
  </si>
  <si>
    <t>14050-00</t>
  </si>
  <si>
    <t>Терапија осталих области ултраљубичастим А зрацима и псораленима</t>
  </si>
  <si>
    <t>14050-01</t>
  </si>
  <si>
    <t>Терапија осталих области ултраљубичастим Б зрацима</t>
  </si>
  <si>
    <t>14050-02</t>
  </si>
  <si>
    <t>Терапија осталих области ултраљубичастим Б зрацима уског спектра</t>
  </si>
  <si>
    <t>55700-00</t>
  </si>
  <si>
    <t>Ултразвучни преглед због детекције абнормалности фетуса</t>
  </si>
  <si>
    <t>55700-01</t>
  </si>
  <si>
    <t>Ултразвучни преглед због мерења раста фетуса</t>
  </si>
  <si>
    <t>92045-00</t>
  </si>
  <si>
    <t xml:space="preserve"> Остале терапије са контролом атмосферског притиска и састава ваздуха климатизација без антигена</t>
  </si>
  <si>
    <t>92145-00</t>
  </si>
  <si>
    <t xml:space="preserve">Вакцинација против туберкулозе </t>
  </si>
  <si>
    <t>92168-00</t>
  </si>
  <si>
    <t>Вакцинација против хепатитиса Б</t>
  </si>
  <si>
    <t>30373-00</t>
  </si>
  <si>
    <t>Експлоративна лапаротомија</t>
  </si>
  <si>
    <t xml:space="preserve">Апендектомија </t>
  </si>
  <si>
    <t>30614-02</t>
  </si>
  <si>
    <t>Репарација ингвиналне херније, једнострано</t>
  </si>
  <si>
    <t>35000-00</t>
  </si>
  <si>
    <t xml:space="preserve">Лумбална хируршка симпатектомија </t>
  </si>
  <si>
    <t>35613-00</t>
  </si>
  <si>
    <t xml:space="preserve">Уклањање патрљка грлића материце, вагинални приступ </t>
  </si>
  <si>
    <t>35618-02</t>
  </si>
  <si>
    <t>Репаративне операције на грлићу материце</t>
  </si>
  <si>
    <t>35618-03</t>
  </si>
  <si>
    <t>Остале процедуре на грлићу материце</t>
  </si>
  <si>
    <t>35637-06</t>
  </si>
  <si>
    <t>Биопсија јајника</t>
  </si>
  <si>
    <t>35720-00</t>
  </si>
  <si>
    <t>Хируршка редукција туморског ткива карлице</t>
  </si>
  <si>
    <t>Стејџинг лапаротомија због одређивања степена проширености болести</t>
  </si>
  <si>
    <t>18216-27</t>
  </si>
  <si>
    <t>Епидурална инјекција локалног анестетика</t>
  </si>
  <si>
    <t>18216-28</t>
  </si>
  <si>
    <t>Епидурална инјекција опиоида</t>
  </si>
  <si>
    <t>Рутинска преоперативна анестезиолошка процена</t>
  </si>
  <si>
    <t>Хитна преоперативна анестезиолошка процена</t>
  </si>
  <si>
    <t>Општа анестезија, AСA 10</t>
  </si>
  <si>
    <t>Општа анестезија, AСA 19</t>
  </si>
  <si>
    <t>Општа анестезија, AСA 20</t>
  </si>
  <si>
    <t>Општа анестезија, AСA 29</t>
  </si>
  <si>
    <t>Седација, AСA 10</t>
  </si>
  <si>
    <t>Седација, AСA 19</t>
  </si>
  <si>
    <t>Седација, AСA 20</t>
  </si>
  <si>
    <t>Седација, AСA 29</t>
  </si>
  <si>
    <t>Седација, AСA 39</t>
  </si>
  <si>
    <t xml:space="preserve">Ispitivanje otoakustičke emisije izazvane klikom (TEOAE) </t>
  </si>
  <si>
    <t>11332-01</t>
  </si>
  <si>
    <t xml:space="preserve">Ispitivanje otoakustičke emisije kao produkta distorzije (DPOAE) </t>
  </si>
  <si>
    <t>11900-00</t>
  </si>
  <si>
    <t>Merenje protoka urina</t>
  </si>
  <si>
    <t>13203-00</t>
  </si>
  <si>
    <t>Usluge praćenja ciklusa ovulacije, za postupke sa stimulacijom superovulacije i postupke inseminacije (unutartelesnog oplođenja)</t>
  </si>
  <si>
    <t>30071-00</t>
  </si>
  <si>
    <t>Biopsija kože i potkožnog tkiva</t>
  </si>
  <si>
    <t>30075-37</t>
  </si>
  <si>
    <t xml:space="preserve"> Biopsija peritoneuma</t>
  </si>
  <si>
    <t>Uklanjanje ostalih bradavica</t>
  </si>
  <si>
    <t xml:space="preserve"> Incizija i drenaža apscesa kože i potkožnog tkiva</t>
  </si>
  <si>
    <t>30224-01</t>
  </si>
  <si>
    <t xml:space="preserve">Perkutana drenaža intra-abdominalnog apscesa, hematoma ili ciste </t>
  </si>
  <si>
    <t>30628-00</t>
  </si>
  <si>
    <t>Perkutana punkcija i aspiracija hidrocele</t>
  </si>
  <si>
    <t>31230-05</t>
  </si>
  <si>
    <t>Ekscizija lezije(a) na koži i potkožnom tkivu genitalija</t>
  </si>
  <si>
    <t>35520-00</t>
  </si>
  <si>
    <t xml:space="preserve">Lečenje apscesa Bartolinijeve žlezde </t>
  </si>
  <si>
    <t>35554-00</t>
  </si>
  <si>
    <t>Dilatacija vagine</t>
  </si>
  <si>
    <t>35649-01</t>
  </si>
  <si>
    <t xml:space="preserve">Laparoskopska miomektomija </t>
  </si>
  <si>
    <t>35677-04</t>
  </si>
  <si>
    <t>Salpingotomija sa uklanjanjem trudnoće u jajovodu (laparotomija)</t>
  </si>
  <si>
    <t>Ultrazvučni pregled dojke, bilateralan</t>
  </si>
  <si>
    <t>55700-02</t>
  </si>
  <si>
    <t>Ultrazvučni pregled abdomena ili pelvisa zbog ostalih stanja povezanih sa trudnoćom</t>
  </si>
  <si>
    <t>55731-00</t>
  </si>
  <si>
    <t>Ultrazvučni pregled ženskog pelvisa</t>
  </si>
  <si>
    <t>90000-00</t>
  </si>
  <si>
    <t>Ostale kranijalne punkcije</t>
  </si>
  <si>
    <t>90571-00</t>
  </si>
  <si>
    <t>Razdvajanje adhezija mekog tkiva, neklasifikovano na drugom mestu</t>
  </si>
  <si>
    <t xml:space="preserve">Opšti fizikalni pregled </t>
  </si>
  <si>
    <t>92203-00</t>
  </si>
  <si>
    <t>Ekstrakcija mleka iz dojke u laktaciji</t>
  </si>
  <si>
    <t>92513-10</t>
  </si>
  <si>
    <t xml:space="preserve">Infiltracija lokalnog anestetika, ASA 10 </t>
  </si>
  <si>
    <t>92513-59</t>
  </si>
  <si>
    <t xml:space="preserve">Infiltracija lokalnog anestetika, ASA 59 </t>
  </si>
  <si>
    <t>96157-00</t>
  </si>
  <si>
    <t xml:space="preserve">Drenaža respiratornog sistema, bez incizije </t>
  </si>
  <si>
    <t>96205-00</t>
  </si>
  <si>
    <t>Neki drugi način davanja farmakološkog sredstva, antineoplastičko sredstvo</t>
  </si>
  <si>
    <t>030098</t>
  </si>
  <si>
    <t>Test oralnog opterećenja glukozom (OGTT test) sa određivanjem glikemija i insulina</t>
  </si>
  <si>
    <t>16009-00</t>
  </si>
  <si>
    <t>Primena terapijske doze joda 131</t>
  </si>
  <si>
    <t>30225-00</t>
  </si>
  <si>
    <t>Ponovna insercija drena za drenažu apscesa mekog tkiva</t>
  </si>
  <si>
    <t>30405-04</t>
  </si>
  <si>
    <t>Reparacija ostalih kila trbušnog zida sa protezom</t>
  </si>
  <si>
    <t>35506-00</t>
  </si>
  <si>
    <t>Zamena intrauterinog uređaja</t>
  </si>
  <si>
    <t>35539-03</t>
  </si>
  <si>
    <t>Biopsija vagine</t>
  </si>
  <si>
    <t>35572-00</t>
  </si>
  <si>
    <t>Kolpotomija</t>
  </si>
  <si>
    <t>35638-09</t>
  </si>
  <si>
    <t>Laparoskopska salpingektomija, jednostrana</t>
  </si>
  <si>
    <t>35647-00</t>
  </si>
  <si>
    <t>Široka ekscizija zone trensformacije omčicom</t>
  </si>
  <si>
    <t>35759-00</t>
  </si>
  <si>
    <t>Kontrola postoperativnog krvarenja nakon ginekološkog operativnog zahvata neklasifikovano na drugom mestu</t>
  </si>
  <si>
    <t>55729-01</t>
  </si>
  <si>
    <t>Ultrazvučni dupleks pregled umbilikalne arterije</t>
  </si>
  <si>
    <t>90440-00</t>
  </si>
  <si>
    <t>Ekscizija lezija vulve</t>
  </si>
  <si>
    <t>90470-03</t>
  </si>
  <si>
    <t>Ekstrakcija ploda za karlicu</t>
  </si>
  <si>
    <t>90485-00</t>
  </si>
  <si>
    <t>Ostale suture laceracija ili ruptura bez povreda perineuma</t>
  </si>
  <si>
    <t>92107-00</t>
  </si>
  <si>
    <t>Plasiranje ostalih vaginalnih pesara</t>
  </si>
  <si>
    <t>92119-00</t>
  </si>
  <si>
    <t xml:space="preserve">Uklanjanje ostalih drenažnih sistema urinarnog sistema </t>
  </si>
  <si>
    <t>92167-00</t>
  </si>
  <si>
    <t>Vakcinacija protiv Haemophilus influenzae-e tipa B</t>
  </si>
  <si>
    <t>92178-00</t>
  </si>
  <si>
    <t>Terapija toplotom</t>
  </si>
  <si>
    <t>92513-99</t>
  </si>
  <si>
    <t>Infiltracija lokalnog anestetika, ASA 99</t>
  </si>
  <si>
    <t>96069-00</t>
  </si>
  <si>
    <t>Savetovanje ili podučavanje o gubitku vida ili vidnim poremećajima</t>
  </si>
  <si>
    <t>96200-04</t>
  </si>
  <si>
    <t>Subkutano davanje farmakološkog sredstva, antidot</t>
  </si>
  <si>
    <t>U9200101</t>
  </si>
  <si>
    <t>30216-02</t>
  </si>
  <si>
    <t>Ostale aspiracije iz kože i potkožnog tkiva</t>
  </si>
  <si>
    <t>55032001</t>
  </si>
  <si>
    <t>Ultrazvučni pregled štitaste žlezde</t>
  </si>
  <si>
    <t>55824-00</t>
  </si>
  <si>
    <t>Ultrazvučni pregled glutealne regije</t>
  </si>
  <si>
    <t>55844-00</t>
  </si>
  <si>
    <t>90484-00</t>
  </si>
  <si>
    <t>Evakuacija hematoma perineuma nakon incizije</t>
  </si>
  <si>
    <t>90677-00</t>
  </si>
  <si>
    <t>Ostale procedure fototerapije, na koži</t>
  </si>
  <si>
    <t>92507-19</t>
  </si>
  <si>
    <t>Neuroaksijalna blokada tokom trudova i porođaja, ASA 19</t>
  </si>
  <si>
    <t>92508-20</t>
  </si>
  <si>
    <t>Neuraksijalna blokada, ASA 20</t>
  </si>
  <si>
    <t>Reparacija rane na koži I potkožnom tkivu</t>
  </si>
  <si>
    <t>30064-00</t>
  </si>
  <si>
    <t>Уклањање страног тела из коже и поткожног ткива инцизијом</t>
  </si>
  <si>
    <t>30075-00</t>
  </si>
  <si>
    <t>Биопсија лимфног чвора</t>
  </si>
  <si>
    <t>Инцизија и дренажа хематома коже и поткожног ткива</t>
  </si>
  <si>
    <t>Остале инцизије и дренаже коже и поткожног ткива</t>
  </si>
  <si>
    <t>Инцизија и дренажа апсцеса меког ткива</t>
  </si>
  <si>
    <t>30332-00</t>
  </si>
  <si>
    <t xml:space="preserve">Ексцизија лимфног чвора аксиле </t>
  </si>
  <si>
    <t>30335-00</t>
  </si>
  <si>
    <t>Регионална ексцизија лимфних чворова аксиле</t>
  </si>
  <si>
    <t>30336-00</t>
  </si>
  <si>
    <t>Радикална ексцизија лимфних чворова аксиле</t>
  </si>
  <si>
    <t>30375-03</t>
  </si>
  <si>
    <t>Ентеротомија танког црева</t>
  </si>
  <si>
    <t>30375-04</t>
  </si>
  <si>
    <t>Друга колостома</t>
  </si>
  <si>
    <t>30375-07</t>
  </si>
  <si>
    <t>Гастростомија</t>
  </si>
  <si>
    <t>Шав перфорираног улкуса</t>
  </si>
  <si>
    <t>30375-18</t>
  </si>
  <si>
    <t>Репозиција волвулуса танког црева</t>
  </si>
  <si>
    <t>30385-00</t>
  </si>
  <si>
    <t xml:space="preserve">Постоперативно поновно отварање места лапаротомије </t>
  </si>
  <si>
    <t>30393-00</t>
  </si>
  <si>
    <t>Лапароскопско одвајање абдоминалних прираслица</t>
  </si>
  <si>
    <t>Лапароскопска дренажа интра-абдоминалног апсцеса, хематома или цисте</t>
  </si>
  <si>
    <t>Дебридман и лаважа перитонеалне шупљине</t>
  </si>
  <si>
    <t>Репарација инцизионе киле, без мрежице</t>
  </si>
  <si>
    <t>30403-01</t>
  </si>
  <si>
    <t xml:space="preserve">Репарација осталих кила трбушног зида </t>
  </si>
  <si>
    <t>30403-03</t>
  </si>
  <si>
    <t>Поновно затварање постоперативне дисрупције трбушног зида</t>
  </si>
  <si>
    <t>30405-01</t>
  </si>
  <si>
    <t>Репарација инцизионе киле, мрежицом</t>
  </si>
  <si>
    <t>30443-00</t>
  </si>
  <si>
    <t>Холецистектомија</t>
  </si>
  <si>
    <t>30445-00</t>
  </si>
  <si>
    <t>Лапароскопска холецистектомија</t>
  </si>
  <si>
    <t>30454-00</t>
  </si>
  <si>
    <t>Холедохотомија</t>
  </si>
  <si>
    <t>30454-01</t>
  </si>
  <si>
    <t>Холецистектомија са холедохотомијом</t>
  </si>
  <si>
    <t>30566-00</t>
  </si>
  <si>
    <t>Ресекција танког црева са анастомозом</t>
  </si>
  <si>
    <t>30597-00</t>
  </si>
  <si>
    <t>30609-02</t>
  </si>
  <si>
    <t>Лапароскопска репарација ингвиналне херније, једнострано</t>
  </si>
  <si>
    <t>30614-00</t>
  </si>
  <si>
    <t>Репарација феморалне херније, једнострано</t>
  </si>
  <si>
    <t>30614-01</t>
  </si>
  <si>
    <t>Репарација феморалне херније, обострано</t>
  </si>
  <si>
    <t>30614-03</t>
  </si>
  <si>
    <t>Репарација ингвиналне херније, обострано</t>
  </si>
  <si>
    <t>30615-00</t>
  </si>
  <si>
    <t>Репарација инкарцериране, странгулисане и обструктивне херније</t>
  </si>
  <si>
    <t>30617-00</t>
  </si>
  <si>
    <t>Репарација умбиликалне херније</t>
  </si>
  <si>
    <t>30617-01</t>
  </si>
  <si>
    <t>Репарација епигастричне херније</t>
  </si>
  <si>
    <t>30617-02</t>
  </si>
  <si>
    <t>Репарација херније беле линије</t>
  </si>
  <si>
    <t>30631-00</t>
  </si>
  <si>
    <t>Операција хидроцеле и /или фуникулоцеле</t>
  </si>
  <si>
    <t>30653-00</t>
  </si>
  <si>
    <t>Циркумцизија (обрезивање) мушкарца</t>
  </si>
  <si>
    <t>30663-00</t>
  </si>
  <si>
    <t>Контрола крварења након циркумцизије</t>
  </si>
  <si>
    <t>30676-00</t>
  </si>
  <si>
    <t>Инцизија пилонидалног синуса или цисте</t>
  </si>
  <si>
    <t>30676-01</t>
  </si>
  <si>
    <t>Ексцизија пилонидалног синуса или цисте</t>
  </si>
  <si>
    <t>Ексцизија лезије(а) на кожи и поткожном ткиву осталих области</t>
  </si>
  <si>
    <t>31230-00</t>
  </si>
  <si>
    <t>Ексцизија лезије(а) на кожи и поткожном ткиву очног капка</t>
  </si>
  <si>
    <t>31230-04</t>
  </si>
  <si>
    <t xml:space="preserve"> Ексцизија лезије(а) на кожи и поткожном ткиву прста шаке</t>
  </si>
  <si>
    <t>Ексцизија лезије(а) на кожи и поткожном ткиву гениталија</t>
  </si>
  <si>
    <t>31235-00</t>
  </si>
  <si>
    <t>Ексцизија лезије(а) на кожи и поткожном ткиву осталих области на глави</t>
  </si>
  <si>
    <t>31235-01</t>
  </si>
  <si>
    <t>Ексцизија лезије(а) на кожи и поткожном ткиву врата</t>
  </si>
  <si>
    <t>31235-02</t>
  </si>
  <si>
    <t>Ексцизија лезије(а) на кожи и поткожном ткиву шаке</t>
  </si>
  <si>
    <t>Ексцизија лезије(а) на кожи и поткожном ткиву ноге</t>
  </si>
  <si>
    <t>31235-04</t>
  </si>
  <si>
    <t>Ексцизија лезије(а) на кожи и поткожном ткиву стопала</t>
  </si>
  <si>
    <t>31500-00</t>
  </si>
  <si>
    <t>Ексцизија лезија на дојкама</t>
  </si>
  <si>
    <t>31515-00</t>
  </si>
  <si>
    <t>Поновна ексцизија лезије на дојкама</t>
  </si>
  <si>
    <t>31518-00</t>
  </si>
  <si>
    <t>Једноставна мастектомија, једнострана</t>
  </si>
  <si>
    <t>31551-00</t>
  </si>
  <si>
    <t>Инцизија и дренажа дојке</t>
  </si>
  <si>
    <t>32003-00</t>
  </si>
  <si>
    <t>Парцијална ресекција дебелог црева са анастомозом</t>
  </si>
  <si>
    <t>32003-01</t>
  </si>
  <si>
    <t>Десна хемиколектомија са анастомозом</t>
  </si>
  <si>
    <t>32005-00</t>
  </si>
  <si>
    <t>Субтотална колектомија са анастомозом</t>
  </si>
  <si>
    <t>32005-01</t>
  </si>
  <si>
    <t>Проширена десна хемиколектомија са анастомозом</t>
  </si>
  <si>
    <t>32006-00</t>
  </si>
  <si>
    <t>Лева хемиколектомија сa анастомозом</t>
  </si>
  <si>
    <t>32025-00</t>
  </si>
  <si>
    <t xml:space="preserve">Ниска ресторативна предња ресекција ректума </t>
  </si>
  <si>
    <t>32026-00</t>
  </si>
  <si>
    <t xml:space="preserve">Врло ниска ресторативна предња ресекција ректума </t>
  </si>
  <si>
    <t>32030-00</t>
  </si>
  <si>
    <t>Ресекција ректума и/или сигме уз формирање терминалне колостоме Хартманов (Hartmann) поступак</t>
  </si>
  <si>
    <t>32039-00</t>
  </si>
  <si>
    <t>Абдоминоперинеална ресекција ректума</t>
  </si>
  <si>
    <t>32138-00</t>
  </si>
  <si>
    <t>Хемороидектомија</t>
  </si>
  <si>
    <t>32142-01</t>
  </si>
  <si>
    <t>Ексцизија аналног полипа</t>
  </si>
  <si>
    <t>32504-01</t>
  </si>
  <si>
    <t>Прекид вишеструких притока варикозних вена</t>
  </si>
  <si>
    <t>32507-00</t>
  </si>
  <si>
    <t>Субфасцијални прекид једне или више перфоратних варикозних вена</t>
  </si>
  <si>
    <t>32508-00</t>
  </si>
  <si>
    <t>Прекид сафено-феморалног споја варикозних вена</t>
  </si>
  <si>
    <t>32508-01</t>
  </si>
  <si>
    <t>Прекид сафено-поплитеалног споја варикозних вена</t>
  </si>
  <si>
    <t>32511-00</t>
  </si>
  <si>
    <t>Прекид сафено-феморалног и сафено-поплитеалног споја варикозних вена</t>
  </si>
  <si>
    <t>34509-01</t>
  </si>
  <si>
    <t>Артериовенска анастомоза горњих удова</t>
  </si>
  <si>
    <t>44338-00</t>
  </si>
  <si>
    <t>Ампутација прста на нози</t>
  </si>
  <si>
    <t>44364-01</t>
  </si>
  <si>
    <t>Трансметатарзална ампутација</t>
  </si>
  <si>
    <t>44367-00</t>
  </si>
  <si>
    <t>Ампутација изнад линије колена</t>
  </si>
  <si>
    <t>44367-02</t>
  </si>
  <si>
    <t xml:space="preserve">Ампутација испод колена </t>
  </si>
  <si>
    <t>Уклањање нокта на прсту стопала</t>
  </si>
  <si>
    <t>47915-00</t>
  </si>
  <si>
    <t>Клинаста ресекција ураслог нокта на прсту стопала</t>
  </si>
  <si>
    <t>47916-00</t>
  </si>
  <si>
    <t>Парцијална ресекција ураслог нокта на прсту стопала</t>
  </si>
  <si>
    <t>90282-00</t>
  </si>
  <si>
    <t>Ексцизија лимфног чвора на другом месту</t>
  </si>
  <si>
    <t>90329-00</t>
  </si>
  <si>
    <t>Остале репарације на абдомену</t>
  </si>
  <si>
    <t>90340-01</t>
  </si>
  <si>
    <t>Хируршко решавање фистула дебелог црева</t>
  </si>
  <si>
    <t>90342-02</t>
  </si>
  <si>
    <t>Шав код лацерације желуца</t>
  </si>
  <si>
    <t>90959-00</t>
  </si>
  <si>
    <t xml:space="preserve">Ексцизија осталих лезија дебелог црева </t>
  </si>
  <si>
    <t>96189-00</t>
  </si>
  <si>
    <t>Оментектомија</t>
  </si>
  <si>
    <t>Репарација ране на кожи и поткожном ткиву лица или врата, површинска</t>
  </si>
  <si>
    <t>33055-00</t>
  </si>
  <si>
    <t>Замена поплитеалне анеуризме помоћу синтетичког графта</t>
  </si>
  <si>
    <t>Уклањање страног тела из коже и поткожног ткива без инцизије</t>
  </si>
  <si>
    <t>30075-01</t>
  </si>
  <si>
    <t>Биопсија меког ткива</t>
  </si>
  <si>
    <t>30075-16</t>
  </si>
  <si>
    <t>Биопсија панкреаса</t>
  </si>
  <si>
    <t>30075-28</t>
  </si>
  <si>
    <t>Биопсија промена спољашњег ува</t>
  </si>
  <si>
    <t>30216-00</t>
  </si>
  <si>
    <t>Аспирација хематома из коже и поткожног ткива</t>
  </si>
  <si>
    <t>30216-01</t>
  </si>
  <si>
    <t>Аспирација апсцеса из коже и поткожног ткива</t>
  </si>
  <si>
    <t>Остале аспирације из коже и поткожног ткива</t>
  </si>
  <si>
    <t xml:space="preserve"> Инцизија и дренажа апсцеса коже и поткожног ткива</t>
  </si>
  <si>
    <t xml:space="preserve">Перкутана дренажа интра-абдоминалног апсцеса, хематома или цисте </t>
  </si>
  <si>
    <t>30229-00</t>
  </si>
  <si>
    <t>Ексцизија мишића, некласификована на другом месту</t>
  </si>
  <si>
    <t>30329-01</t>
  </si>
  <si>
    <t xml:space="preserve"> Регионална ексцизија лимфних чворова препоне</t>
  </si>
  <si>
    <t>30375-02</t>
  </si>
  <si>
    <t>Колотомија</t>
  </si>
  <si>
    <t>30375-05</t>
  </si>
  <si>
    <t>Холецистостомија</t>
  </si>
  <si>
    <t>30375-06</t>
  </si>
  <si>
    <t>Гастротомија</t>
  </si>
  <si>
    <t>30375-14</t>
  </si>
  <si>
    <t>Инцизија и дренажа панкреаса</t>
  </si>
  <si>
    <t>30375-24</t>
  </si>
  <si>
    <t>Шав танког црева</t>
  </si>
  <si>
    <t>30375-25</t>
  </si>
  <si>
    <t>Шав лацерације дебелог црева</t>
  </si>
  <si>
    <t>30397-00</t>
  </si>
  <si>
    <t xml:space="preserve">Лапаростомија кроз претходну хируршку рану </t>
  </si>
  <si>
    <t>30440-01</t>
  </si>
  <si>
    <t>Перкутана билијарна дренажа</t>
  </si>
  <si>
    <t>30450-00</t>
  </si>
  <si>
    <t>Екстракција жучних каменаца помоћу метода визуелизације</t>
  </si>
  <si>
    <t>30515-00</t>
  </si>
  <si>
    <t>Гастро-ентеростомија</t>
  </si>
  <si>
    <t>30515-02</t>
  </si>
  <si>
    <t>Ентероентероанастомоза</t>
  </si>
  <si>
    <t>30518-00</t>
  </si>
  <si>
    <t>Парцијална дистална гастректомија са гастродуоденалном анастомозом</t>
  </si>
  <si>
    <t>30520-00</t>
  </si>
  <si>
    <t xml:space="preserve">Локална ексцизија лезије желуца </t>
  </si>
  <si>
    <t>30562-03</t>
  </si>
  <si>
    <t xml:space="preserve">Затварање колоностоме са успостављањем континуитета црева </t>
  </si>
  <si>
    <t>30563-01</t>
  </si>
  <si>
    <t>Ревизија стоме дебелог црева Преобликовање стоме дебелог црева</t>
  </si>
  <si>
    <t>30575-00</t>
  </si>
  <si>
    <t>Инцизија и дренажа апсцеса панкреаса</t>
  </si>
  <si>
    <t>30581-00</t>
  </si>
  <si>
    <t>Експлорација панкреаса</t>
  </si>
  <si>
    <t>30584-00</t>
  </si>
  <si>
    <t xml:space="preserve">Панкреатикодуоденектомија сa формирањем стоме </t>
  </si>
  <si>
    <t>30641-00</t>
  </si>
  <si>
    <t>Орхидектомија, једнострана</t>
  </si>
  <si>
    <t>30641-001</t>
  </si>
  <si>
    <t>Радикална орхидектомија, једнострана</t>
  </si>
  <si>
    <t>32006-01</t>
  </si>
  <si>
    <t>Лева хемиколектомија са формирањем стоме</t>
  </si>
  <si>
    <t>32024-00</t>
  </si>
  <si>
    <t xml:space="preserve">Висока ресторативна предња ресекција ректума </t>
  </si>
  <si>
    <t>32166-00</t>
  </si>
  <si>
    <t>Дренажни сетон код перианалних фистула</t>
  </si>
  <si>
    <t>Одстрањење кондилома аналног канала и перианалне регије</t>
  </si>
  <si>
    <t>33815-10</t>
  </si>
  <si>
    <t>Директно затварање осталих вена горњих удова</t>
  </si>
  <si>
    <t>33848-00</t>
  </si>
  <si>
    <t>Контрола постоперативног крварења или тромбозе у екстремитету после васкуларне процедуре</t>
  </si>
  <si>
    <t>34512-00</t>
  </si>
  <si>
    <t>Конструкција артериовенске фистуле са венским графтом</t>
  </si>
  <si>
    <t>37011-00</t>
  </si>
  <si>
    <t>Цистостомија са пласирањем супрапубичног катетера – Cistofix-а- перкутана цистостомија</t>
  </si>
  <si>
    <t>37200-03</t>
  </si>
  <si>
    <t>Супрапубична простатектомија</t>
  </si>
  <si>
    <t>37300-00</t>
  </si>
  <si>
    <t>Пласирање уретралне сонде</t>
  </si>
  <si>
    <t>Totalna abdominalna histerektomija</t>
  </si>
  <si>
    <t>Ovariektomija, jednostrana</t>
  </si>
  <si>
    <t>32159-01</t>
  </si>
  <si>
    <t>Ugradnja setona za analnu fistulu koja zahvata donju polovinu analnog sfinktera</t>
  </si>
  <si>
    <t xml:space="preserve">Ugradnja setona za niske analne fistule </t>
  </si>
  <si>
    <t>30641-01</t>
  </si>
  <si>
    <t>Orhidektomija, obostrana</t>
  </si>
  <si>
    <t>30455-00</t>
  </si>
  <si>
    <t>Holecistektomija sa holedohotomijom i bilijarno-intestinalnom anastomozom</t>
  </si>
  <si>
    <t>30460-00</t>
  </si>
  <si>
    <t>Holecistoduodenostomija</t>
  </si>
  <si>
    <t>30515-01</t>
  </si>
  <si>
    <t>Enterokoloanastomoza</t>
  </si>
  <si>
    <t>30562-01</t>
  </si>
  <si>
    <t>Zatvaranje ileostome sa uspostavljanjem kontinuiteta creva, bez resekcije</t>
  </si>
  <si>
    <t>30403-04</t>
  </si>
  <si>
    <t>Odloženo zatvaranje granulirajuće abdominalne rane</t>
  </si>
  <si>
    <t xml:space="preserve">Abdominalna paracenteza </t>
  </si>
  <si>
    <t>30596-01</t>
  </si>
  <si>
    <t>Splenorafija</t>
  </si>
  <si>
    <t>30300-00</t>
  </si>
  <si>
    <t>Biopsija sentinel limfnog (limfni čvor stražar) čvora</t>
  </si>
  <si>
    <t>30329-00</t>
  </si>
  <si>
    <t>Ekscizija limfnog čvora prepone</t>
  </si>
  <si>
    <t>30375-13</t>
  </si>
  <si>
    <t>Piloroplastika</t>
  </si>
  <si>
    <t>30375-28</t>
  </si>
  <si>
    <t>Privremena kolostoma</t>
  </si>
  <si>
    <t>30075-11</t>
  </si>
  <si>
    <t>Ekscizija dubokog limfnog čvora iz dojke</t>
  </si>
  <si>
    <t>Biopsija debelog creva</t>
  </si>
  <si>
    <t>30099-00</t>
  </si>
  <si>
    <t>Ekscizija sinusa na koži i potkožom tkivu</t>
  </si>
  <si>
    <t>30168-00</t>
  </si>
  <si>
    <t>Lipektomija, jedna ekscizija</t>
  </si>
  <si>
    <t>31524-00</t>
  </si>
  <si>
    <t>Potkožna mastektomija, jednostrana</t>
  </si>
  <si>
    <t>32000-00</t>
  </si>
  <si>
    <t xml:space="preserve">Parcijalna resekcija debelog creva sa formiranjem stome </t>
  </si>
  <si>
    <t>32012-00</t>
  </si>
  <si>
    <t>Totalna kolektomija sa ileorektalnom anastomozom</t>
  </si>
  <si>
    <t>32015-00</t>
  </si>
  <si>
    <t>Totalna proktokolektomija sa ileostomom</t>
  </si>
  <si>
    <t>37303-00</t>
  </si>
  <si>
    <t xml:space="preserve">Дилатација стенозе уретре (бужирање) </t>
  </si>
  <si>
    <t>Холецистектомија са холедохотомијом и билијарно-интестиналном анастомозом</t>
  </si>
  <si>
    <t>30460-08</t>
  </si>
  <si>
    <t xml:space="preserve">Билодигестивни бајпас помоћу Roux-en-Y вијуге </t>
  </si>
  <si>
    <t>30565-00</t>
  </si>
  <si>
    <t>Ресекција танког црева са формирањем стоме</t>
  </si>
  <si>
    <t>30014-00</t>
  </si>
  <si>
    <t>Превијање опекотине, 10% и више посто површине тела је превијено</t>
  </si>
  <si>
    <t>009183</t>
  </si>
  <si>
    <t>Уклањање конаца</t>
  </si>
  <si>
    <t>30020-00</t>
  </si>
  <si>
    <t>Обрада опекотине са ексцизијом, 10% и више површине тела је обрађено или ексцидирано</t>
  </si>
  <si>
    <t>35713-12</t>
  </si>
  <si>
    <t>Салпинготомија</t>
  </si>
  <si>
    <t>36649-00</t>
  </si>
  <si>
    <t>Замена нефростомског катетера</t>
  </si>
  <si>
    <t>36812-00</t>
  </si>
  <si>
    <t>Цистоскопија</t>
  </si>
  <si>
    <t>Замена супрапубичног катетера (цистостомског)</t>
  </si>
  <si>
    <t>36815-00</t>
  </si>
  <si>
    <t xml:space="preserve">Ендоскопско уништавање кондилома пениса </t>
  </si>
  <si>
    <t>36851-00</t>
  </si>
  <si>
    <t xml:space="preserve">Ендоскопско давање лекова у зид  мокраћне бешике </t>
  </si>
  <si>
    <t>37008-01</t>
  </si>
  <si>
    <t>Цистотомија са пласирањем супрапубичног катетера – отворена хирургија</t>
  </si>
  <si>
    <t>37315-00</t>
  </si>
  <si>
    <t>Уретроскопија</t>
  </si>
  <si>
    <t>37601-00</t>
  </si>
  <si>
    <t>Ексцизија сперматоцеле, једнострана</t>
  </si>
  <si>
    <t>37604-00</t>
  </si>
  <si>
    <t xml:space="preserve">Експлорација скроталног садржаја, једнострано </t>
  </si>
  <si>
    <t>37604-04</t>
  </si>
  <si>
    <t>Експлорација скроталног садржаја са фиксацијом тестиса, једнострано</t>
  </si>
  <si>
    <t>44358-00</t>
  </si>
  <si>
    <t>Ампутација прста на нози са метатарзалном кости</t>
  </si>
  <si>
    <t>46464-00</t>
  </si>
  <si>
    <t>Ампутација прекобројног, комплетног прста на руци</t>
  </si>
  <si>
    <t>Ампутација прста</t>
  </si>
  <si>
    <t>Уклањање нокта на прсту шаке</t>
  </si>
  <si>
    <t>46534-00</t>
  </si>
  <si>
    <t>Радикална ексцизија лежишта нокта на прсту шаке</t>
  </si>
  <si>
    <t>Остеотомија (кортикотомија) кости метатарзуса</t>
  </si>
  <si>
    <t>55048-00</t>
  </si>
  <si>
    <t>Давање анестетичког средства око других периферних нерава</t>
  </si>
  <si>
    <t>90032-00</t>
  </si>
  <si>
    <t>Уклањање лезије која укључује задњу кранијалну шупљину</t>
  </si>
  <si>
    <t>90302-00</t>
  </si>
  <si>
    <t xml:space="preserve">Гастростомија са проласком трајне трансанастомозне цеви </t>
  </si>
  <si>
    <t>90314-00</t>
  </si>
  <si>
    <t>Остале процедуре на ректуму</t>
  </si>
  <si>
    <t>90316-00</t>
  </si>
  <si>
    <t>Остале процедуре на анусу</t>
  </si>
  <si>
    <t>90328-01</t>
  </si>
  <si>
    <t>Ексцизија лезије перитонеалног ткива са ресекцијом црева</t>
  </si>
  <si>
    <t>90341-001</t>
  </si>
  <si>
    <t>Дренажа параректалног и ретроректалног апсцеса</t>
  </si>
  <si>
    <t>90360-00</t>
  </si>
  <si>
    <t>Ексцизија осталих лезија мокраћне бешике – отворена хирургија</t>
  </si>
  <si>
    <t>90363-01</t>
  </si>
  <si>
    <t>Остале процедуре на мокраћној бешици</t>
  </si>
  <si>
    <t>90392-00</t>
  </si>
  <si>
    <t>Контрола постоперативног крварења из простате</t>
  </si>
  <si>
    <t>90399-00</t>
  </si>
  <si>
    <t>Редукција торзије тестиса или семене врпце</t>
  </si>
  <si>
    <t>Трансфузија осталих крвних деривата</t>
  </si>
  <si>
    <t>92071-00</t>
  </si>
  <si>
    <t>Мануелна редукција херније</t>
  </si>
  <si>
    <t>92099-00</t>
  </si>
  <si>
    <t>Испирање нефростоме или пијелостоме</t>
  </si>
  <si>
    <t>Испирање катетера, некласификовано на другом месту</t>
  </si>
  <si>
    <t xml:space="preserve">Испирање осталих трајних катетера мокраћне бешике </t>
  </si>
  <si>
    <t>92131-00</t>
  </si>
  <si>
    <t xml:space="preserve">Масажа простате </t>
  </si>
  <si>
    <t>Спинална инјекција локалног анестетика</t>
  </si>
  <si>
    <t>Општа анестезија, AСA 30</t>
  </si>
  <si>
    <t>Општа анестезија, AСA 39</t>
  </si>
  <si>
    <t>009178</t>
  </si>
  <si>
    <t>Ekscizija benignih/malignih kožnih tumora sa direktnom suturom  M.F. Regija</t>
  </si>
  <si>
    <t xml:space="preserve">Vađenje krvi novorođenčeta u dijagnostičke svrhe </t>
  </si>
  <si>
    <t>13706-05</t>
  </si>
  <si>
    <t xml:space="preserve"> Transfuzija gama globulina </t>
  </si>
  <si>
    <t>Epiduralna injekcija lokalnog anestetika</t>
  </si>
  <si>
    <t>Epiduralna injekcija opioida</t>
  </si>
  <si>
    <t>30017-01</t>
  </si>
  <si>
    <t>Obrada opekotine sa ekscizijom, manje od 10% površine tela je obrađeno ili ekscidirano</t>
  </si>
  <si>
    <t>30023-00</t>
  </si>
  <si>
    <t>Ekscizijski debridman mekog tkiva</t>
  </si>
  <si>
    <t>30035-00</t>
  </si>
  <si>
    <t>Reparacija rane na koži i potkožnom tkivu lica ili vrata, koja uključuje meko tkivo</t>
  </si>
  <si>
    <t>Uklanjanje stranog tela iz kože i potkožnog tkiva incizijom</t>
  </si>
  <si>
    <t>30666-00</t>
  </si>
  <si>
    <t>Redukcija parafimoze</t>
  </si>
  <si>
    <t>Ekscizija lezije(a) na koži i potkožnom tkivu uva</t>
  </si>
  <si>
    <t>31350-00</t>
  </si>
  <si>
    <t>Ekscizija lezije mekog tkiva, neklasifikovana na drugom mestu</t>
  </si>
  <si>
    <t xml:space="preserve">Visoka restorativna prednja resekcija rektuma </t>
  </si>
  <si>
    <t>32174-01</t>
  </si>
  <si>
    <t>Drenaža perianalnog apscesa</t>
  </si>
  <si>
    <t>36821-01</t>
  </si>
  <si>
    <t>Plasiranje JJ katetera - ureterorenoskopski ili cistoskopski</t>
  </si>
  <si>
    <t>36833-01</t>
  </si>
  <si>
    <t>Vađenje JJ katetera - ureterorenoskopski ili cistoskopski</t>
  </si>
  <si>
    <t>37008-03</t>
  </si>
  <si>
    <t>Cistolitotomija – otvorena hirurgija</t>
  </si>
  <si>
    <t>Plastika frenuluma (frenulotomija)</t>
  </si>
  <si>
    <t>45518-00</t>
  </si>
  <si>
    <t>Revizija ožiljka na ostalim oblastima dužine više od 7 cm</t>
  </si>
  <si>
    <t>55238-01</t>
  </si>
  <si>
    <t>Ultrazvučni dupleks pregled arterija ili bajpasa donjih ekstremiteta, bilateralni</t>
  </si>
  <si>
    <t>55244-01</t>
  </si>
  <si>
    <t>58500-00</t>
  </si>
  <si>
    <t>90071-00</t>
  </si>
  <si>
    <t>Revizija operativne rane na prednjem segmentu – neklasifikovana na drugom mestu</t>
  </si>
  <si>
    <t>90367-00</t>
  </si>
  <si>
    <t>Zamena katetera ureterostomije</t>
  </si>
  <si>
    <t xml:space="preserve">Zamena kanile za traheostomiju </t>
  </si>
  <si>
    <t>92201-00</t>
  </si>
  <si>
    <t>Uklanjanje stranog tela bez incizije, neklasifikovano na drugom mestu</t>
  </si>
  <si>
    <t>92500-01</t>
  </si>
  <si>
    <t>Produžena preoperativna anesteziološka procena</t>
  </si>
  <si>
    <t>92513-19</t>
  </si>
  <si>
    <t xml:space="preserve">Infiltracija lokalnog anestetika, ASA 19 </t>
  </si>
  <si>
    <t>92513-29</t>
  </si>
  <si>
    <t xml:space="preserve">Infiltracija lokalnog anestetika, ASA 29 </t>
  </si>
  <si>
    <t>92513-30</t>
  </si>
  <si>
    <t xml:space="preserve">Infiltracija lokalnog anestetika, ASA 30 </t>
  </si>
  <si>
    <t>92514-49</t>
  </si>
  <si>
    <t>Opšta anestezija, ASA 49</t>
  </si>
  <si>
    <t>92515-49</t>
  </si>
  <si>
    <t>Sedacija, ASA 49</t>
  </si>
  <si>
    <t xml:space="preserve"> Terapija grudnih ili trbušnih mišića vežbanjem</t>
  </si>
  <si>
    <t>Oralno davanje farmakološkog sredstva, insulin</t>
  </si>
  <si>
    <t>009150</t>
  </si>
  <si>
    <t>Nekrektomija po seansi</t>
  </si>
  <si>
    <t>11611-00</t>
  </si>
  <si>
    <t>Obostrano merenje indeksa sistolnog arterijskog pritiska i procena izgleda talasa krvnih sudova gornjih ekstremiteta</t>
  </si>
  <si>
    <t>Uzimanje materijala sa kože i vidljivih sluzokoža za mikološki, bakteriološki i citološki pregled</t>
  </si>
  <si>
    <t>Gastrična lavaža</t>
  </si>
  <si>
    <t>Uklanjanje bradavice sa dlana</t>
  </si>
  <si>
    <t>Ekscizija lezije(a) na koži i potkožnom tkivu šake</t>
  </si>
  <si>
    <t>39000-00</t>
  </si>
  <si>
    <t>Lumbalna punkcija</t>
  </si>
  <si>
    <t>43810-00</t>
  </si>
  <si>
    <t>Reparacija tankog creva sa jednom anastomozom</t>
  </si>
  <si>
    <t>45200-00</t>
  </si>
  <si>
    <t>Lokalni režanj kože ostalih oblasti</t>
  </si>
  <si>
    <t>47918-00</t>
  </si>
  <si>
    <t>Radikalna ekscizija ležišta uraslog nokta na prstu stopala</t>
  </si>
  <si>
    <t>90023-00</t>
  </si>
  <si>
    <t>Davanje anestetičkog sredstva oko ostalih kranijalnih nerava</t>
  </si>
  <si>
    <t>90331-00</t>
  </si>
  <si>
    <t>Ostale procedure na abdomenu, peritoneumu i omentumu</t>
  </si>
  <si>
    <t>90402-00</t>
  </si>
  <si>
    <t>Incizija penisa</t>
  </si>
  <si>
    <t>90402-02</t>
  </si>
  <si>
    <t>Dorzalna ili lateralna incizija prepucijuma</t>
  </si>
  <si>
    <t>90545-00</t>
  </si>
  <si>
    <t>Incizija mekih tkiva šake</t>
  </si>
  <si>
    <t>90582-02</t>
  </si>
  <si>
    <t>Ušivanje mišića ili fascije,neklasifikovano na drugom mestu</t>
  </si>
  <si>
    <t>90952-00</t>
  </si>
  <si>
    <t>Incizija trbušnog zida</t>
  </si>
  <si>
    <t>92066-00</t>
  </si>
  <si>
    <t>Plasiranje cevi u rektum</t>
  </si>
  <si>
    <t>Uklanjanje katetera ureterostome ili ureteralnog katetera</t>
  </si>
  <si>
    <t>92148-00</t>
  </si>
  <si>
    <t>Davanje toksoida tetanusa</t>
  </si>
  <si>
    <t>Primena tetanusnog antitoksina</t>
  </si>
  <si>
    <t>92514-40</t>
  </si>
  <si>
    <t>Opšta anestezija, ASA 40</t>
  </si>
  <si>
    <t>92515-40</t>
  </si>
  <si>
    <t>Sedacija, ASA 40</t>
  </si>
  <si>
    <t>Oralno davanje farmakološkog sredstva, elektrolit</t>
  </si>
  <si>
    <t>96209-01</t>
  </si>
  <si>
    <t>Punjenje uređaja za davanje leka, trombolitičko sredstvo</t>
  </si>
  <si>
    <t>96209-02</t>
  </si>
  <si>
    <t>Punjenje uređaja za davanje leka, anti-infektivno sredstvo</t>
  </si>
  <si>
    <t>96209-07</t>
  </si>
  <si>
    <t>Punjenje uređaja za davanje leka, hranljiva supstanca</t>
  </si>
  <si>
    <t>96209-08</t>
  </si>
  <si>
    <t>Punjenje uređaja za davanje leka, elektrolit</t>
  </si>
  <si>
    <t>260076</t>
  </si>
  <si>
    <t>Uzorkovanje i slanje materijala za laboratorijsko ispitivanje</t>
  </si>
  <si>
    <t>30171-00</t>
  </si>
  <si>
    <t>Lipektomija, dve ili više ekscizija</t>
  </si>
  <si>
    <t>30375-29</t>
  </si>
  <si>
    <t>Privremena ileostoma</t>
  </si>
  <si>
    <t>Biopsija dojke iglom</t>
  </si>
  <si>
    <t>Biopsija dubokog tkiva dojke</t>
  </si>
  <si>
    <t>Incizija i drenaža dojke</t>
  </si>
  <si>
    <t>Fiberoptička kolonoskopija do hepatičke fleksure</t>
  </si>
  <si>
    <t>Fiberoptička kolonoskopija do hepatičke fleksure sa biopsijom</t>
  </si>
  <si>
    <t>Fiberoptička kolonoskopija do cekuma</t>
  </si>
  <si>
    <t>33812-00</t>
  </si>
  <si>
    <t>Trombektomija femoralne vene</t>
  </si>
  <si>
    <t>Amputacija prsta na nozi</t>
  </si>
  <si>
    <t>92102-00</t>
  </si>
  <si>
    <t>Ispiranje cistostome</t>
  </si>
  <si>
    <t>92508-30</t>
  </si>
  <si>
    <t>Neuraksijalna blokada, ASA 30</t>
  </si>
  <si>
    <t>Рендген дијагностика (3 рентген апарата и 3 смене)</t>
  </si>
  <si>
    <t>57506-00</t>
  </si>
  <si>
    <t>Радиографско снимање хумеруса</t>
  </si>
  <si>
    <t>57506-01</t>
  </si>
  <si>
    <t>Радиографско снимање лакта</t>
  </si>
  <si>
    <t>57506-02</t>
  </si>
  <si>
    <t>Радиографско снимање подлактице</t>
  </si>
  <si>
    <t>57506-03</t>
  </si>
  <si>
    <t>Радиографско снимање ручног зглоба</t>
  </si>
  <si>
    <t>57506-04</t>
  </si>
  <si>
    <t>Радиографско снимање шаке</t>
  </si>
  <si>
    <t>57518-00</t>
  </si>
  <si>
    <t>Радиографско снимање фемура</t>
  </si>
  <si>
    <t>57518-01</t>
  </si>
  <si>
    <t>Радиографско снимање колена</t>
  </si>
  <si>
    <t>57518-02</t>
  </si>
  <si>
    <t>Радиографско снимање ноге</t>
  </si>
  <si>
    <t>57518-03</t>
  </si>
  <si>
    <t>Радиографско снимање глежња</t>
  </si>
  <si>
    <t>57518-04</t>
  </si>
  <si>
    <t>Радиографско снимање стопала</t>
  </si>
  <si>
    <t>57700-00</t>
  </si>
  <si>
    <t>Радиографско снимање рамена или скапуле</t>
  </si>
  <si>
    <t>57706-00</t>
  </si>
  <si>
    <t>Радиографско снимање клавикуле</t>
  </si>
  <si>
    <t>57712-00</t>
  </si>
  <si>
    <t>Радиографско снимање зглоба кука</t>
  </si>
  <si>
    <t>57715-00</t>
  </si>
  <si>
    <t>Радиографско снимање пелвиса</t>
  </si>
  <si>
    <t>57906-00</t>
  </si>
  <si>
    <t>Радиографско снимање мастоидне кости</t>
  </si>
  <si>
    <t>57912-00</t>
  </si>
  <si>
    <t>Радиографско снимање осталих фацијалних костију</t>
  </si>
  <si>
    <t>57915-00</t>
  </si>
  <si>
    <t>Радиографско снимање мандибуле</t>
  </si>
  <si>
    <t>57921-00</t>
  </si>
  <si>
    <t>Радиографско снимање носа</t>
  </si>
  <si>
    <t>57927-00</t>
  </si>
  <si>
    <t>Радиографско снимање темпоралномандибуларног зглоба</t>
  </si>
  <si>
    <t>58103-00</t>
  </si>
  <si>
    <t>Радиографско снимање троракалног дела кичме</t>
  </si>
  <si>
    <t>58106-00</t>
  </si>
  <si>
    <t>Радиографско снимање лумбалносакралног дела кичме</t>
  </si>
  <si>
    <t>58109-00</t>
  </si>
  <si>
    <t>Радиографско снимање сакралнококцигеалног дела кичме</t>
  </si>
  <si>
    <t>58524-00</t>
  </si>
  <si>
    <t>Радиографско снимање ребара, обострано</t>
  </si>
  <si>
    <t>58509-00</t>
  </si>
  <si>
    <t>Радиографско снимање торакалног инлета или трахеје</t>
  </si>
  <si>
    <t>58521-00</t>
  </si>
  <si>
    <t>Радиографско снимање стернума</t>
  </si>
  <si>
    <t>58521-01</t>
  </si>
  <si>
    <t>Радиографско снимање ребара, једнострано</t>
  </si>
  <si>
    <t>58700-00</t>
  </si>
  <si>
    <t>Радиографско снимање уринарног система</t>
  </si>
  <si>
    <t>58706-00</t>
  </si>
  <si>
    <t>Интравенска пиjелографија</t>
  </si>
  <si>
    <t>58900-00</t>
  </si>
  <si>
    <t>Радиографско снимање абдомена</t>
  </si>
  <si>
    <t>58909-00</t>
  </si>
  <si>
    <t>Радиографско снимање фаринкса, езофагуса, желуца или дуоденума са применом позитивног контрастног средства</t>
  </si>
  <si>
    <t>58921-00</t>
  </si>
  <si>
    <t xml:space="preserve">Иригографија </t>
  </si>
  <si>
    <t>Радиографско снимање грудног коша</t>
  </si>
  <si>
    <t>58915-00</t>
  </si>
  <si>
    <t>Радиографско снимање танког црева са применом позитивног контрастног средства</t>
  </si>
  <si>
    <t>57909-00</t>
  </si>
  <si>
    <t>Радиографско снимање петроза темпоралне кости</t>
  </si>
  <si>
    <t>57945-00</t>
  </si>
  <si>
    <t>Радиографско снимање ларинкса</t>
  </si>
  <si>
    <t>57512-00</t>
  </si>
  <si>
    <t>Radiografsko snimanje lakta i humerusa</t>
  </si>
  <si>
    <t>57512-01</t>
  </si>
  <si>
    <t>Radiografsko snimanje lakta i podlaktice</t>
  </si>
  <si>
    <t>57512-02</t>
  </si>
  <si>
    <t>Radiografsko snimanje šake, ručnog zgloba i podlaktice</t>
  </si>
  <si>
    <t>57512-03</t>
  </si>
  <si>
    <t>Radiografsko snimanje šake i ručnog zgloba</t>
  </si>
  <si>
    <t>57524-00</t>
  </si>
  <si>
    <t>Radiografsko snimanje femura i kolena</t>
  </si>
  <si>
    <t>57524-01</t>
  </si>
  <si>
    <t>Radiografsko snimanje kolena i noge</t>
  </si>
  <si>
    <t>57524-02</t>
  </si>
  <si>
    <t>Radiografsko snimanje noge i gležnja</t>
  </si>
  <si>
    <t>57524-03</t>
  </si>
  <si>
    <t>Radiografsko snimanje noge, gležnja i stopala</t>
  </si>
  <si>
    <t>57524-04</t>
  </si>
  <si>
    <t>Radiografsko snimanje gležnja i stopala</t>
  </si>
  <si>
    <t>57901-00</t>
  </si>
  <si>
    <t>Radiografsko snimanje lobanje</t>
  </si>
  <si>
    <t>57903-00</t>
  </si>
  <si>
    <t>Radiografsko snimanje paranazalnog sinusa</t>
  </si>
  <si>
    <t>58100-00</t>
  </si>
  <si>
    <t>Radiografsko snimanje cervikalnog dela kičme</t>
  </si>
  <si>
    <t>Radiografsko snimanje rebara, jednostrano</t>
  </si>
  <si>
    <t>58524-01</t>
  </si>
  <si>
    <t>Radiografsko snimanje sternuma i rebara, jednostrano</t>
  </si>
  <si>
    <t>58927-00</t>
  </si>
  <si>
    <t>Direktna holangiografija, postoperativna</t>
  </si>
  <si>
    <t>58506-00</t>
  </si>
  <si>
    <t>Radiografsko snimanje grudnog koša sa fluoroskopskim skriningom</t>
  </si>
  <si>
    <t>58718-01</t>
  </si>
  <si>
    <t>Retrogradna uretrografija</t>
  </si>
  <si>
    <t>58718-00</t>
  </si>
  <si>
    <t>Retrogradna cistografija</t>
  </si>
  <si>
    <t>57506011</t>
  </si>
  <si>
    <t>Radiografija lakta - čitanje</t>
  </si>
  <si>
    <t>57506041</t>
  </si>
  <si>
    <t>Radiografija šake - čitanje</t>
  </si>
  <si>
    <t>57518011</t>
  </si>
  <si>
    <t>Radiografija kolena - čitanje</t>
  </si>
  <si>
    <t>57518021</t>
  </si>
  <si>
    <t>Radiografija noge - čitanje</t>
  </si>
  <si>
    <t>57518031</t>
  </si>
  <si>
    <t>Radiografija gležnja - čitanje</t>
  </si>
  <si>
    <t>57518041</t>
  </si>
  <si>
    <t>Radiografija stopala - čitanje</t>
  </si>
  <si>
    <t>57700001</t>
  </si>
  <si>
    <t>Radiografija ramena ili skapule - čitanje</t>
  </si>
  <si>
    <t>57712001</t>
  </si>
  <si>
    <t>Radiografija zgloba kuka - čitanje</t>
  </si>
  <si>
    <t>57715001</t>
  </si>
  <si>
    <t>Radiografija pelvisa - čitanje</t>
  </si>
  <si>
    <t>57901001</t>
  </si>
  <si>
    <t>Radiografija lobanje - čitanje</t>
  </si>
  <si>
    <t>57903001</t>
  </si>
  <si>
    <t>Radiografsko snimanje paranazalnog sinusa - čitanje</t>
  </si>
  <si>
    <t>57912001</t>
  </si>
  <si>
    <t>Radiografija ostalih facijalnih kostiju - čitanje</t>
  </si>
  <si>
    <t>57921001</t>
  </si>
  <si>
    <t>Radiografija nosa - čitanje</t>
  </si>
  <si>
    <t>58100001</t>
  </si>
  <si>
    <t>Radiografija cervikalnog dela kičme – čitanje</t>
  </si>
  <si>
    <t>58103001</t>
  </si>
  <si>
    <t>Radiografija torakalnog dela kičme - čitanje</t>
  </si>
  <si>
    <t>58106001</t>
  </si>
  <si>
    <t>Radiografija lumbalnosakralnog dela kičme - čitanje</t>
  </si>
  <si>
    <t>58500001</t>
  </si>
  <si>
    <t>Radiografija grudnog koša - čitanje</t>
  </si>
  <si>
    <t>58509001</t>
  </si>
  <si>
    <t>Radiografija torakalnog inleta ili traheje - čitanje</t>
  </si>
  <si>
    <t>58521011</t>
  </si>
  <si>
    <t>Radiografija rebara, jednostrano - čitanje</t>
  </si>
  <si>
    <t>58706002</t>
  </si>
  <si>
    <t>Intravenska urografija - čitanje</t>
  </si>
  <si>
    <t>58900001</t>
  </si>
  <si>
    <t>Radiografija abdomena - čitanje</t>
  </si>
  <si>
    <t>A58706001</t>
  </si>
  <si>
    <t>Intravenska urografija</t>
  </si>
  <si>
    <t>Ултразвучна дијагностика (2 УЗ апарата и 2 смене)</t>
  </si>
  <si>
    <t>55070-00</t>
  </si>
  <si>
    <t>Ултразвучни преглед дојке, унилатералан</t>
  </si>
  <si>
    <t>Ултразвучни преглед дојке, билатералан</t>
  </si>
  <si>
    <t>55832-00</t>
  </si>
  <si>
    <t>Ултразвучни преглед потколенице</t>
  </si>
  <si>
    <t>55808-00</t>
  </si>
  <si>
    <t xml:space="preserve"> Ултразвучни преглед рамена или надлактице</t>
  </si>
  <si>
    <t>90908-001</t>
  </si>
  <si>
    <t>Ултразвучни преглед регионалних лимфних чворова</t>
  </si>
  <si>
    <t>Ултразвучни преглед коже и поткожног ткива</t>
  </si>
  <si>
    <t>55828-00</t>
  </si>
  <si>
    <t>Ултразвучни преглед колена</t>
  </si>
  <si>
    <t>Ultrazvučni pregled urinarnog sistema</t>
  </si>
  <si>
    <t>Ultrazvučni pregled skrotuma</t>
  </si>
  <si>
    <t>M-prikaz i dvodimenzionalni ultrazvučni pregled srca u realnom vremenu</t>
  </si>
  <si>
    <t>Ultrazvučni pregled zbog detekcije abnormalnosti fetusa</t>
  </si>
  <si>
    <t>Ultrazvučni pregled zbog merenja rasta fetusa</t>
  </si>
  <si>
    <t>55816-01</t>
  </si>
  <si>
    <t>Ultrazvučni pregled prepona</t>
  </si>
  <si>
    <t>55836-00</t>
  </si>
  <si>
    <t>Ultrazvučni pregled gležnja ili stopala</t>
  </si>
  <si>
    <t>55800-00</t>
  </si>
  <si>
    <t>Ultrazvučni pregled šake ili ručnog zgloba</t>
  </si>
  <si>
    <t>55804-00</t>
  </si>
  <si>
    <t>Ultrazvučni pregled podlaktice ili lakta</t>
  </si>
  <si>
    <t>90908-00</t>
  </si>
  <si>
    <t xml:space="preserve">Ultrazvučni pregled ostalih oblasti </t>
  </si>
  <si>
    <t>55824-01</t>
  </si>
  <si>
    <t>Ultrazvučni pregled bedra</t>
  </si>
  <si>
    <t>Доплер* (2 УЗ апарата и 2 смене)</t>
  </si>
  <si>
    <t>55276-00</t>
  </si>
  <si>
    <t>Ултразвучни дуплекс преглед аорте, интраабдоминалних и илијачних артерија и/или доње шупље вене и илијачних вена</t>
  </si>
  <si>
    <t>55280-00</t>
  </si>
  <si>
    <t>Ултразвучни дуплекс преглед интракранијалних крвних судова ТЦД са ултразвучним контрастом Левовист</t>
  </si>
  <si>
    <t>55238-00</t>
  </si>
  <si>
    <t>Ултразвучни дуплекс преглед артерија или бајпаса доњих екстремитета, унилатерални</t>
  </si>
  <si>
    <t>55278-00</t>
  </si>
  <si>
    <t>Ултразвучни дуплекс преглед реналних и/или висцералних крвних судова</t>
  </si>
  <si>
    <t>55248-00</t>
  </si>
  <si>
    <t>Ултразвучни дуплекс преглед артерија или бајпаса горњих екстремитета, унилатерални</t>
  </si>
  <si>
    <t>Ултразвучни дуплекс преглед вена доњих екстремитета, билатерални</t>
  </si>
  <si>
    <t>55244-00</t>
  </si>
  <si>
    <t>Ultrazvučni dupleks pregled vena donjih ekstremiteta, unilateralni</t>
  </si>
  <si>
    <t>55248-01</t>
  </si>
  <si>
    <t>Ultrazvučni dupleks pregled arterija ili bajpasa gornjih ekstremiteta, bilateralni</t>
  </si>
  <si>
    <t>55252-00</t>
  </si>
  <si>
    <t>Ultrazvučni dupleks pregled vena gornjih ekstremiteta, unilateralni</t>
  </si>
  <si>
    <t>55252-01</t>
  </si>
  <si>
    <t>Ultrazvučni dupleks pregled vena gornjih ekstremiteta, bilateralni</t>
  </si>
  <si>
    <t>55852-00</t>
  </si>
  <si>
    <t>Ultrazvučni pregled kičme i kičmene moždine</t>
  </si>
  <si>
    <t>Лабораторијске анализе укупно</t>
  </si>
  <si>
    <t>L000026</t>
  </si>
  <si>
    <t xml:space="preserve">Uzorkovanje krvi (venepunkcija) </t>
  </si>
  <si>
    <t>L000018</t>
  </si>
  <si>
    <t>Uzorkovanje krvi (mikrouzorkovanje)</t>
  </si>
  <si>
    <t>L000059</t>
  </si>
  <si>
    <t>Prijem i kontrola kvaliteta uzorka i priprema uzorka za zamrzavanje, skladištenje i transport**</t>
  </si>
  <si>
    <t>L000042</t>
  </si>
  <si>
    <t>Prijem, kontrola kvaliteta uzorka i priprema uzorka za laboratorijska ispitivanja</t>
  </si>
  <si>
    <t xml:space="preserve">А.   ХЕМАТОЛОШКЕ АНАЛИЗЕ УКУПНО </t>
  </si>
  <si>
    <t>L014118</t>
  </si>
  <si>
    <t>Leukocitarna formula (LeF) -ručno</t>
  </si>
  <si>
    <t>L014209</t>
  </si>
  <si>
    <t>Sedimentacija eritrocita (SE)</t>
  </si>
  <si>
    <t>L014159</t>
  </si>
  <si>
    <t>Određivanje broja leukocita (Le) u krvi</t>
  </si>
  <si>
    <t>L014332</t>
  </si>
  <si>
    <t>Aktivirano parcijalno tromboplastinsko vreme (aPTT) u plazmi - koagulometrijski</t>
  </si>
  <si>
    <t>L014183</t>
  </si>
  <si>
    <t>Određivanje broja trombocita (Tr) u krvi</t>
  </si>
  <si>
    <t>L014191</t>
  </si>
  <si>
    <t>Osmotska rezistencija eritrocita</t>
  </si>
  <si>
    <t>L015271</t>
  </si>
  <si>
    <t>Vreme krvarenja (Duke)</t>
  </si>
  <si>
    <t>L015263</t>
  </si>
  <si>
    <t xml:space="preserve">Vreme koagulacije (Lee-White) u plazmi </t>
  </si>
  <si>
    <t>L015040</t>
  </si>
  <si>
    <t>Protrombinsko vreme (PT i INR vrednost) u plazmi -koagulometrijski</t>
  </si>
  <si>
    <t>L014415</t>
  </si>
  <si>
    <t>D-dimer u plazmi</t>
  </si>
  <si>
    <t>L014720</t>
  </si>
  <si>
    <t>Fibrinogen u plazmi</t>
  </si>
  <si>
    <t>L014167</t>
  </si>
  <si>
    <t>Određivanje broja retikulocita u krvi - automatski</t>
  </si>
  <si>
    <t>L014084</t>
  </si>
  <si>
    <t>Krvna slika (Er, Le, Hct, Hb, Tr, LeF)</t>
  </si>
  <si>
    <t>L014100</t>
  </si>
  <si>
    <t>Krvna slika na automatskom brojaču visokog stepena specifičnosti</t>
  </si>
  <si>
    <t>А.   БИОХЕМИЈСКЕ АНАЛИЗЕ УКУПНО</t>
  </si>
  <si>
    <t>L000331</t>
  </si>
  <si>
    <t>Glukoza tolerans test (test opterećenja glukozom, GTT-oralni) - glukoza u krvi</t>
  </si>
  <si>
    <t>L002618</t>
  </si>
  <si>
    <t>Glukoza u serumu -spektrofotometrija</t>
  </si>
  <si>
    <t>L006254</t>
  </si>
  <si>
    <t>Urea u serumu -spektrofotometrijom</t>
  </si>
  <si>
    <t>L004812</t>
  </si>
  <si>
    <t>Mokraćna kiselina u serumu -spektrofotometrija</t>
  </si>
  <si>
    <t>L001917</t>
  </si>
  <si>
    <t>Bilirubin (ukupan) u serumu -spektrofotometrijom</t>
  </si>
  <si>
    <t>L001891</t>
  </si>
  <si>
    <t>Bilirubin (direktan) u serumu -spektrofotometrijom</t>
  </si>
  <si>
    <t>L001651</t>
  </si>
  <si>
    <t>Aspartat aminotransferaza (AST) u serumu -spektrofotometrijom</t>
  </si>
  <si>
    <t>L001057</t>
  </si>
  <si>
    <t>Alanin aminotransferaza (ALT) u serumu -spektrofotometrija</t>
  </si>
  <si>
    <t>L001255</t>
  </si>
  <si>
    <t>Alkalna fosfataza (ALP) u serumu -spektrofotometrijom</t>
  </si>
  <si>
    <t>L001198</t>
  </si>
  <si>
    <t>Alfa-amilaza u serumu -spektrofotometrija</t>
  </si>
  <si>
    <t>L002543</t>
  </si>
  <si>
    <t>Gama-glutamil transferaza (gama-GT) u serumu -spektrofotometrija</t>
  </si>
  <si>
    <t>L004234</t>
  </si>
  <si>
    <t>Kreatin kinaza (CK) u serumu - spektrofotometrija</t>
  </si>
  <si>
    <t>L004242</t>
  </si>
  <si>
    <t>Kreatin kinaza CK-MB (izoenzim kreatin kinaze, CK-2) u serumu</t>
  </si>
  <si>
    <t>L004416</t>
  </si>
  <si>
    <t>Laktat dehidrogenaza (LDH) u serumu - spektrofotometrija</t>
  </si>
  <si>
    <t>L003749</t>
  </si>
  <si>
    <t>Kalcijum u serumu -spektrofotometrijom</t>
  </si>
  <si>
    <t>L001081</t>
  </si>
  <si>
    <t>Albumin u serumu -spektrofotometrijom</t>
  </si>
  <si>
    <t>L005439</t>
  </si>
  <si>
    <t>Proteini (ukupni) u serumu -spektrofotometrijom</t>
  </si>
  <si>
    <t>L002816</t>
  </si>
  <si>
    <t>Holesterol (ukupan) u serumu - spektrofotometrijom</t>
  </si>
  <si>
    <t>L002857</t>
  </si>
  <si>
    <t>Holesterol, HDL- u serumu -spektrofotometrija</t>
  </si>
  <si>
    <t>L002873</t>
  </si>
  <si>
    <t>Holesterol, LDL- u serumu -izračunavanjem</t>
  </si>
  <si>
    <t>L006072</t>
  </si>
  <si>
    <t>Trigliceridi u serumu -spektrofotometrija</t>
  </si>
  <si>
    <t>L002824</t>
  </si>
  <si>
    <t>Holesterol (ukupan)/HDL -holesterol odnos u serumu - spektrofotometrija</t>
  </si>
  <si>
    <t>L003293</t>
  </si>
  <si>
    <t>Indeks ateroskleroze (LDL-/HDL - holesterol) u serumu</t>
  </si>
  <si>
    <t>L004879</t>
  </si>
  <si>
    <t>Natrijum u serumu, jon-selektivnom elektrodom (JSE)</t>
  </si>
  <si>
    <t>L003780</t>
  </si>
  <si>
    <t>Kalijum u serumu - jon-selektivnom elektrodom (JSE)</t>
  </si>
  <si>
    <t>L002766</t>
  </si>
  <si>
    <t>Hloridi u serumu - jon-selektivnom elektrodom (JSE)</t>
  </si>
  <si>
    <t>L002493</t>
  </si>
  <si>
    <t>Fosfor, neorganski u serumu -spektrofotometrija</t>
  </si>
  <si>
    <t>L002667</t>
  </si>
  <si>
    <t>Gvožđe u serumu</t>
  </si>
  <si>
    <t>L004655</t>
  </si>
  <si>
    <t>Magnezijum u serumu -spektrofotometrija</t>
  </si>
  <si>
    <t>L005843</t>
  </si>
  <si>
    <t>TIBC (ukupni kapacitet vezivanja gvožđa) u serumu</t>
  </si>
  <si>
    <t>L006239</t>
  </si>
  <si>
    <t>UIBC (nezasićeni kapacitet vezivanja gvožđa) u serumu</t>
  </si>
  <si>
    <t>L004580</t>
  </si>
  <si>
    <t>Litijum u serumu - plamenom fotometrijom</t>
  </si>
  <si>
    <t>L000414</t>
  </si>
  <si>
    <t>Hemoglobin A1c (glikozilirani hemoglobin, HbA1c) u krvi</t>
  </si>
  <si>
    <t>L004523</t>
  </si>
  <si>
    <t>Lipaza u serumu</t>
  </si>
  <si>
    <t>L012401</t>
  </si>
  <si>
    <t>Hemoglobin (krv) (FOBT) u fecesu - imunohemijski</t>
  </si>
  <si>
    <t>L004325</t>
  </si>
  <si>
    <t>Kreatinin u serumu-enzimskom metodom</t>
  </si>
  <si>
    <t>L002089</t>
  </si>
  <si>
    <t>C-reaktivni protein, visoko osetljivi (hsCRP) u serumu - imunoturbidimetrijom</t>
  </si>
  <si>
    <t xml:space="preserve">А.   ПРЕГЛЕД СПЕЦИФИЧНИХ АНАЛИЗА УКУПНО </t>
  </si>
  <si>
    <t>L003756</t>
  </si>
  <si>
    <t>Kalcijum, jonizovani u serumu - jon-selektivnom elektrodom (JSE)</t>
  </si>
  <si>
    <t>L003327</t>
  </si>
  <si>
    <t>Insulin u serumu - FPIA, MEIA, CMIA, ECLIA, odnosno ELISA</t>
  </si>
  <si>
    <t>L001214</t>
  </si>
  <si>
    <t>Alfa-fetoprotein (AFP) u serumu</t>
  </si>
  <si>
    <t>L000075</t>
  </si>
  <si>
    <t>Acidobazni status (pH, pO2, pCO2) u krvi</t>
  </si>
  <si>
    <t>L006171</t>
  </si>
  <si>
    <t>Troponin I u serumu</t>
  </si>
  <si>
    <t>L003830</t>
  </si>
  <si>
    <t>Karcinoembrioni antigen (CEA) u serumu</t>
  </si>
  <si>
    <t>L005355</t>
  </si>
  <si>
    <t>Prostatični specifični antigen, ukupan (PSA) u serumu -FPIA, MEIA, CMIA odnosno ECLIA</t>
  </si>
  <si>
    <t>L005330</t>
  </si>
  <si>
    <t>Prostatični specifični antigen, slobodan (fPSA) u serumu -FPIA, MEIA, CMIA odnosno ECLIA</t>
  </si>
  <si>
    <t>L001800</t>
  </si>
  <si>
    <t>Beta-horiogonadotropin, ukupan (beta-hCG, phCG) u serumu - FPIA/MEIA, CMIA odnosno ECLIA</t>
  </si>
  <si>
    <t>L005876</t>
  </si>
  <si>
    <t>Tireostimulirajući hormon (tirotropin, TSH) u serumu -FPIA, MEIA, CMIA odnosno ECLIA</t>
  </si>
  <si>
    <t>L003855</t>
  </si>
  <si>
    <t>Karcinoma antigen CA 15-3 (CA 15-3) u serumu</t>
  </si>
  <si>
    <t>L003863</t>
  </si>
  <si>
    <t>Karcinoma antigen CA 19-9 (CA 19-9) u serumu</t>
  </si>
  <si>
    <t>L003848</t>
  </si>
  <si>
    <t>Karcinoma antigen CA 125 (CA 125) u serumu</t>
  </si>
  <si>
    <t>L005942</t>
  </si>
  <si>
    <t>Tiroksin, slobodan (fT4) u serumu - FPIA, MEIA, CMIA odnosno ECLIA</t>
  </si>
  <si>
    <t>L005967</t>
  </si>
  <si>
    <t xml:space="preserve">Tiroksin, ukupan (T4) u serumu - FPIA, MEIA, CMIA odnosno ECLIA </t>
  </si>
  <si>
    <t>L006106</t>
  </si>
  <si>
    <t xml:space="preserve">Trijodtironin, ukupan (T3) u serumu - FPIA, MEIA, CMIA </t>
  </si>
  <si>
    <t>L006080</t>
  </si>
  <si>
    <t xml:space="preserve">Trijodtironin, slobodan (fT3) u serumu - FPIA, MEIA odnosno CMIA </t>
  </si>
  <si>
    <t>L017285</t>
  </si>
  <si>
    <t xml:space="preserve">Antitela na tireoidnu peroksidazu (anti-TPO) u serumu - FPIA, MEIA, CMIA i ECLIA </t>
  </si>
  <si>
    <t>L005132</t>
  </si>
  <si>
    <t xml:space="preserve">Parathormon (paratiroidni hormon, PTH) u serumu - CMIA odnosno ECLIA </t>
  </si>
  <si>
    <t>L002410</t>
  </si>
  <si>
    <t xml:space="preserve">Folikulostimulirajući hormon (folitropin, FSH) u serumu - FPIA, MEIA, CMIA odnosno ECLIA </t>
  </si>
  <si>
    <t>L004622</t>
  </si>
  <si>
    <t xml:space="preserve">Luteinizirajući hormon (lutropin, LH) u serumu - FPIA, MEIA CMIA odnosno ECLIA </t>
  </si>
  <si>
    <t>L005306</t>
  </si>
  <si>
    <t xml:space="preserve">Prolaktin (PRL) u serumu - FPIA, MEIA, CMIA odnosno ECLIA </t>
  </si>
  <si>
    <t>L002295</t>
  </si>
  <si>
    <t xml:space="preserve">Estradiol (E2), ukupan u serumu - FPIA, MEIA, CMIA odnosno ECLIA </t>
  </si>
  <si>
    <t>L005256</t>
  </si>
  <si>
    <t xml:space="preserve">Progesteron (P4) u serumu - FPIA, MEIA, CMIA odnosno ECLIA </t>
  </si>
  <si>
    <t>L005801</t>
  </si>
  <si>
    <t xml:space="preserve">Testosteron, ukupan u serumu - FPIA, MEIA, CMIA odnosno ECLIA </t>
  </si>
  <si>
    <t>L002360</t>
  </si>
  <si>
    <t xml:space="preserve">Feritin u serumu - imunohemijski </t>
  </si>
  <si>
    <t>L002220</t>
  </si>
  <si>
    <t>Double test (PAAP-A/beta-hCG, slobodan) u serumu</t>
  </si>
  <si>
    <t>L017251</t>
  </si>
  <si>
    <t>Antitela na tireoglobulin (anti–Tg),CMIA/ECLIA/CLIA/TRACE</t>
  </si>
  <si>
    <t xml:space="preserve">А.   ПРЕГЛЕД УРИНА АНАЛИЗЕ УКУПНО </t>
  </si>
  <si>
    <t>L008912</t>
  </si>
  <si>
    <t>Alfa-amilaza u urinu</t>
  </si>
  <si>
    <t>L008979</t>
  </si>
  <si>
    <t>Celokupni pregled urina -ručno</t>
  </si>
  <si>
    <t>L009266</t>
  </si>
  <si>
    <t>Ketonska tela (aceton) u urinu</t>
  </si>
  <si>
    <t>L009308</t>
  </si>
  <si>
    <t>Laki lanci imunoglobulina (Bence-Jones) u urinu</t>
  </si>
  <si>
    <t>L009340</t>
  </si>
  <si>
    <t>Melanin u urinu</t>
  </si>
  <si>
    <t>L009415</t>
  </si>
  <si>
    <t>Porfobilinogen (PBG) u urinu</t>
  </si>
  <si>
    <t>L009456</t>
  </si>
  <si>
    <t>Proteini u urinu -sulfosalicilnom kiselinom</t>
  </si>
  <si>
    <t>L009472</t>
  </si>
  <si>
    <t>Sediment urina</t>
  </si>
  <si>
    <t>L009506</t>
  </si>
  <si>
    <t>Urobilinogen u urinu</t>
  </si>
  <si>
    <t>L009910</t>
  </si>
  <si>
    <t>Fosfor, neorganski u dnevnom urinu</t>
  </si>
  <si>
    <t>L009969</t>
  </si>
  <si>
    <t>Glukoza u dnevnom urinu</t>
  </si>
  <si>
    <t>L009993</t>
  </si>
  <si>
    <t>Hloridi u dnevnom urinu</t>
  </si>
  <si>
    <t>L010173</t>
  </si>
  <si>
    <t>Kalcijum u dnevnom urinu</t>
  </si>
  <si>
    <t>L010181</t>
  </si>
  <si>
    <t>Kalijum u dnevnom urinu</t>
  </si>
  <si>
    <t>L010264</t>
  </si>
  <si>
    <t>Kreatinin klirens u dnevnom urinu</t>
  </si>
  <si>
    <t>L010272</t>
  </si>
  <si>
    <t>Kreatinin u dnevnom urinu -spektrofotometrijom</t>
  </si>
  <si>
    <t>L010421</t>
  </si>
  <si>
    <t>Merenje zapremine 24h-urina, dnevnog urina</t>
  </si>
  <si>
    <t>L010447</t>
  </si>
  <si>
    <t>Mokraćna kiselina u dnevnom urinu</t>
  </si>
  <si>
    <t>L010462</t>
  </si>
  <si>
    <t>Natrijum u dnevnom urinu</t>
  </si>
  <si>
    <t>L010595</t>
  </si>
  <si>
    <t>Proteini (ukupni) u dnevnom urinu</t>
  </si>
  <si>
    <t>L010769</t>
  </si>
  <si>
    <t>Urea u dnevnom urinu</t>
  </si>
  <si>
    <t>L008946</t>
  </si>
  <si>
    <t xml:space="preserve">Bilirubin (ukupan) u urinu </t>
  </si>
  <si>
    <t>L008953</t>
  </si>
  <si>
    <t>Celokupni hemijski pregled,relativna gustina i sediment urina-automatski sa digitalnom protočnom mikroskopijom</t>
  </si>
  <si>
    <t>L004317</t>
  </si>
  <si>
    <t>Kreatinin u serumu, spektrofotometrija</t>
  </si>
  <si>
    <t>L001925</t>
  </si>
  <si>
    <t>BNP (B–tip natriuretskog peptida) u serumu/plazmi, CMIA/ECLIA/CLIA/TRACE</t>
  </si>
  <si>
    <t>L002379</t>
  </si>
  <si>
    <t>Feritin u serumu, CMIA/CLIA/ECLIA</t>
  </si>
  <si>
    <t>L005298</t>
  </si>
  <si>
    <t>Prokalcitonin (PCT) u serumu/plazmi, CMIA/ECLIA/CLIA/TRACE/ELFA</t>
  </si>
  <si>
    <t>L019125</t>
  </si>
  <si>
    <t>Antistreptolizin O test ( ASOT )-latex aglutinacionim testom</t>
  </si>
  <si>
    <t>L019166</t>
  </si>
  <si>
    <t>Bakterioloski pregled brisa nosa</t>
  </si>
  <si>
    <t>L019182</t>
  </si>
  <si>
    <t>Bakterioloski pregled brisa spoljasnjeg usnog kanala ili povrsinske rane</t>
  </si>
  <si>
    <t>L019190</t>
  </si>
  <si>
    <t>Bakterioloski pregled brisa spoljasnjih genitalija ili vagine ili cerviksa ili uretre</t>
  </si>
  <si>
    <t>L019208</t>
  </si>
  <si>
    <t>Bakteriloski pregled brisa zdrela</t>
  </si>
  <si>
    <t>L019232</t>
  </si>
  <si>
    <t>Bakterioloski pregled eksprimata prostate ili sperme</t>
  </si>
  <si>
    <t>L019265</t>
  </si>
  <si>
    <t>Bakterioloski pregled iskasljaja ili trahealnog asirata ili bronhoalveolarnog lavata</t>
  </si>
  <si>
    <t>L019315</t>
  </si>
  <si>
    <t>Bakteriloski pregled oka ili konjunktive</t>
  </si>
  <si>
    <t>L019323</t>
  </si>
  <si>
    <t>Bakterioloski pregled sadrzaja srednjeg uva</t>
  </si>
  <si>
    <t>L019331</t>
  </si>
  <si>
    <t>Bakterioloski pregled stolice na Salmonell spp. I Shigella spp i E coli O:157 i Campyl spp</t>
  </si>
  <si>
    <t>L019349</t>
  </si>
  <si>
    <t>Bakterioloski pregled stolice na termofilne Campylobacter vrste</t>
  </si>
  <si>
    <t>L019380</t>
  </si>
  <si>
    <t>Bakterioloski pregled uzoraka na N gonorrhoeae</t>
  </si>
  <si>
    <t>L019406</t>
  </si>
  <si>
    <t>Biohemijska identifikacija aerobnih bakterija</t>
  </si>
  <si>
    <t>L019414</t>
  </si>
  <si>
    <t>Biohemijska identifikacija anaerobnih bakterija do nivoa vrste</t>
  </si>
  <si>
    <t>L019422</t>
  </si>
  <si>
    <t>Biohemijska identifikacija beta-hemolitickog streptokoka</t>
  </si>
  <si>
    <t>L019430</t>
  </si>
  <si>
    <t>BIOhemijska identifikacija  EnteROBACTERIJA</t>
  </si>
  <si>
    <t>L019448</t>
  </si>
  <si>
    <t>Biohemijska identifikacija  Enterococcus vrsta</t>
  </si>
  <si>
    <t>L019455</t>
  </si>
  <si>
    <t>Biohemijska identifikacija Moraxella vrsta</t>
  </si>
  <si>
    <t>L019463</t>
  </si>
  <si>
    <t>Biohemijska identifikacija Staphylococcus vrsta</t>
  </si>
  <si>
    <t>L019471</t>
  </si>
  <si>
    <t>Biohemijska identifikacija  S pneumonie</t>
  </si>
  <si>
    <t>L019489</t>
  </si>
  <si>
    <t>Biohemijski test komercijalnim diskom/tabletom</t>
  </si>
  <si>
    <t>L019497</t>
  </si>
  <si>
    <t>Bioloska kontrola sterilizacije</t>
  </si>
  <si>
    <t>L019513</t>
  </si>
  <si>
    <t>Detekcija Ag Helicobacter pylori- imunohromatografski test</t>
  </si>
  <si>
    <t>L019687</t>
  </si>
  <si>
    <t>Detekcija antitela na Salmonella enterica</t>
  </si>
  <si>
    <t>L019729</t>
  </si>
  <si>
    <t>Detekcija beta- laktamaza na gram pozitivne bakterije  ( fenotipska )</t>
  </si>
  <si>
    <t>L019760</t>
  </si>
  <si>
    <t>detekcija metalo-beta laktamaza za G- bakterije ( fenotipska )</t>
  </si>
  <si>
    <t>L019828</t>
  </si>
  <si>
    <t>Direktna detekcija bakterijskih Ag u bioloskom materijalu komercijalnim testom</t>
  </si>
  <si>
    <t>L019869</t>
  </si>
  <si>
    <t>Hemokultura aerobno, konvencionalna</t>
  </si>
  <si>
    <t>L019885</t>
  </si>
  <si>
    <t>Hemokultura anaerobno, konvencionalna</t>
  </si>
  <si>
    <t>L019927</t>
  </si>
  <si>
    <t>Identifikacija Haemofilus vrsta faktorima rasta</t>
  </si>
  <si>
    <t>L019943</t>
  </si>
  <si>
    <t>Identifikacija Salmonella spp ili Shigella spp ili Ecoli o157,ili Campylobacter spp</t>
  </si>
  <si>
    <t>L019950</t>
  </si>
  <si>
    <t>Identifikacija termofilnih Campylobacter vrsta</t>
  </si>
  <si>
    <t>L019992</t>
  </si>
  <si>
    <t>ispitiv oetljivosti bakt disk dif. Metodom  na drugu ili trecu liniju</t>
  </si>
  <si>
    <t>L020008</t>
  </si>
  <si>
    <t>Ispitivanje  antibiotske osetljivosti bakterija disk-difuzionom metodom na prvu liniju</t>
  </si>
  <si>
    <t>L020107</t>
  </si>
  <si>
    <t>IZOLAC I ISP. ANTIB OSETLJ U . UREAYCUM I M. HOMINIS</t>
  </si>
  <si>
    <t>L020131</t>
  </si>
  <si>
    <t>Izolacija meticilin -rezistentnog  S aureusa</t>
  </si>
  <si>
    <t>L020149</t>
  </si>
  <si>
    <t>Izolacija mikroorganizama subkulturom</t>
  </si>
  <si>
    <t>L020206</t>
  </si>
  <si>
    <t xml:space="preserve">Mikroskopski pregled bojenog preparata </t>
  </si>
  <si>
    <t>L020248</t>
  </si>
  <si>
    <t>Odredjivanje MIK za jedan antibiotik</t>
  </si>
  <si>
    <t>L020263</t>
  </si>
  <si>
    <t>Pregled briseva urogenitalnog trakta na N gonorhoe</t>
  </si>
  <si>
    <t>L020271</t>
  </si>
  <si>
    <t>Pregled vag brisa na bakterijsku vaginozu izolacijom uzrocnika</t>
  </si>
  <si>
    <t>L020289</t>
  </si>
  <si>
    <t>Pregled vag brisa na bakterijsku vaginozu pregledom bojenog preparata</t>
  </si>
  <si>
    <t>L020305</t>
  </si>
  <si>
    <t>serol identif. Beta hemolit strep kom. Testom</t>
  </si>
  <si>
    <t>L020339</t>
  </si>
  <si>
    <t>seroloska identifikacija serogrupe  S enterika</t>
  </si>
  <si>
    <t>L020347</t>
  </si>
  <si>
    <t>seroloska identifikacija serotipa  S enterika</t>
  </si>
  <si>
    <t>L020362</t>
  </si>
  <si>
    <t>Seroloska identifikacija S aureusa</t>
  </si>
  <si>
    <t>L020370</t>
  </si>
  <si>
    <t>Seroloska identifikacija S pneumonie</t>
  </si>
  <si>
    <t>L020396</t>
  </si>
  <si>
    <t>Urinokultura</t>
  </si>
  <si>
    <t>L020412</t>
  </si>
  <si>
    <t xml:space="preserve">Uzimanje bioloskog materijala za mikrobioloski pregled </t>
  </si>
  <si>
    <t>L020438</t>
  </si>
  <si>
    <t>Detekcija Ag rota virusa u stolici</t>
  </si>
  <si>
    <t>L020818</t>
  </si>
  <si>
    <t>Paul- Bunnel-ova reakcija</t>
  </si>
  <si>
    <t>L021030</t>
  </si>
  <si>
    <t>Identifikacija parazita ( helminti )</t>
  </si>
  <si>
    <t>L021121</t>
  </si>
  <si>
    <t>parazito. Pregl klinič uzorka pregled natinvnog prep</t>
  </si>
  <si>
    <t>L021238</t>
  </si>
  <si>
    <t>pregled na trichomonas vaginalis direktan nativni prep</t>
  </si>
  <si>
    <t>L021253</t>
  </si>
  <si>
    <t>Pregled perianalnog otiska na helminte</t>
  </si>
  <si>
    <t>L021303</t>
  </si>
  <si>
    <t>Pregled stolice na parazite - metodom koncentracij</t>
  </si>
  <si>
    <t>L021311</t>
  </si>
  <si>
    <t>Pregled stolice na parazite - ( nativni preparat )</t>
  </si>
  <si>
    <t>L021469</t>
  </si>
  <si>
    <t>Direktan nativan preparat na gljive</t>
  </si>
  <si>
    <t>L021519</t>
  </si>
  <si>
    <t>Hemokultura na gljive klasinom metodom</t>
  </si>
  <si>
    <t>L021568</t>
  </si>
  <si>
    <t>Izolacija gljiva iz strugotina koze i njenih adneksa ( dlake, nokti )</t>
  </si>
  <si>
    <t>L021659</t>
  </si>
  <si>
    <t>Pregled brisa na gljive</t>
  </si>
  <si>
    <t>L020354</t>
  </si>
  <si>
    <t xml:space="preserve">Seroloska identifikacija Shigela vrsta </t>
  </si>
  <si>
    <t>L019711</t>
  </si>
  <si>
    <t>detekcija beta laktam proš spektra za Gram nreg,</t>
  </si>
  <si>
    <t>L019224</t>
  </si>
  <si>
    <t>bakteriol. Pregled duboke rane, gnoja, punktata bioptata</t>
  </si>
  <si>
    <t>L021691</t>
  </si>
  <si>
    <t>Pregled ostalih bioloskih uzoraka na gljive</t>
  </si>
  <si>
    <t>L019851</t>
  </si>
  <si>
    <t>Hemokultura aerobno, automatskim sistemom</t>
  </si>
  <si>
    <t>L019877</t>
  </si>
  <si>
    <t>Hemokultura anaerobno, automatskim sistemom</t>
  </si>
  <si>
    <t>Bakteriološki pregled uzoraka na Neisseria gonorrhoeae</t>
  </si>
  <si>
    <t>L019844</t>
  </si>
  <si>
    <t>Dokazivanje produkcije ili prisustva toksina Clostridium difficilae A ili B</t>
  </si>
  <si>
    <t>L020099</t>
  </si>
  <si>
    <t>Izolacija Helicobacter pylori</t>
  </si>
  <si>
    <t>L020404</t>
  </si>
  <si>
    <t>Uzimanje biološkog materijala za mikrobiološki pregled</t>
  </si>
  <si>
    <t>L020966</t>
  </si>
  <si>
    <t xml:space="preserve">Detekcija antitela na parazite, Western blot </t>
  </si>
  <si>
    <t>L029520</t>
  </si>
  <si>
    <t>Pregled razmaza sputuma</t>
  </si>
  <si>
    <t>L020917</t>
  </si>
  <si>
    <t>Brzi test na detekciju kopro-antigena Entamoeba histolyca/dispar</t>
  </si>
  <si>
    <t>L020909</t>
  </si>
  <si>
    <t>Brzi test na detekciju kopro-antigena Cryptospridiumspp</t>
  </si>
  <si>
    <t>L020875</t>
  </si>
  <si>
    <t>Brzi test na detekciju kopro-antigena Giardia lamb. Imunohrom test</t>
  </si>
  <si>
    <t>L020081</t>
  </si>
  <si>
    <t>Izolacija Clostridium difficilae</t>
  </si>
  <si>
    <t>L020834</t>
  </si>
  <si>
    <t>Reakcija vezivanja komplementa (RVK) za pojedine viruse (Virus Influenze A, Virus Influenze B, Virus Parainfluenze 3, Adenovirusi, RSV, HSV, VZV, LCM)</t>
  </si>
  <si>
    <t>L020770</t>
  </si>
  <si>
    <t>Uzimanje nazofaringealnog i/ili orofaringealnog brisa za pregled na prisustvo SARS-CoV-2 virusa u transportnu podlogu, u ambulanti</t>
  </si>
  <si>
    <t>L020773</t>
  </si>
  <si>
    <t>Uzimanje uzorka krvi punkcijom za dokazivanje prisustva antitela na virus SARS-CoV-2, u ambulanti</t>
  </si>
  <si>
    <t>L020777</t>
  </si>
  <si>
    <t>Kvalitativno određivanje IgM i/ili IgG antitela na virus SARS-CoV-2 imunohromatografskim testom</t>
  </si>
  <si>
    <t>L020787</t>
  </si>
  <si>
    <t>Uzimanje materijala (nazofaringealni bris, saliva i dr.) u cilju dokazivanja virusnog Ag SARS-CoV-2</t>
  </si>
  <si>
    <t>L020788</t>
  </si>
  <si>
    <t>Detekcija virusnog Ag SARS-CoV-2 kvalitativnom metodom</t>
  </si>
  <si>
    <t>L020771</t>
  </si>
  <si>
    <t>Uzimanje nazofaringealnog i/ili orofaringealnog brisa za pregled na prisustvo SARS-CoV-2 virusa u transportnu podlogu, na terenu</t>
  </si>
  <si>
    <t>L020785</t>
  </si>
  <si>
    <t>Kvantitativno odredjivanje IgG antitela na virus SARS-Cov-2 imunoenzimskim testom</t>
  </si>
  <si>
    <t>L026526</t>
  </si>
  <si>
    <t>Izrada jednog neoboj ser preparata</t>
  </si>
  <si>
    <t>L026534</t>
  </si>
  <si>
    <t>Bojenje jednog ser preparata na HE</t>
  </si>
  <si>
    <t>Ex tempore analiza dobijenog mater</t>
  </si>
  <si>
    <t>L026914</t>
  </si>
  <si>
    <t>Pregled sluzokoze trahealnog stabla</t>
  </si>
  <si>
    <t>L026633</t>
  </si>
  <si>
    <t>Pregled promene sluzokoze usta</t>
  </si>
  <si>
    <t>L027367</t>
  </si>
  <si>
    <t>Pregled jednog limfnog cvora</t>
  </si>
  <si>
    <t>L027383</t>
  </si>
  <si>
    <t>Pregled sentinel limfnog cvora</t>
  </si>
  <si>
    <t>L027433</t>
  </si>
  <si>
    <t>Pregled uklonjenog tumora dojke</t>
  </si>
  <si>
    <t>Pregled endoskopskog uzorka</t>
  </si>
  <si>
    <t>Pregled polipa zeluca, tan i deb creva</t>
  </si>
  <si>
    <t>L027748</t>
  </si>
  <si>
    <t>Pregled dela debelog creva</t>
  </si>
  <si>
    <t>L027854</t>
  </si>
  <si>
    <t>Pregled zucne kese</t>
  </si>
  <si>
    <t>L027953</t>
  </si>
  <si>
    <t>Pregled prom na kozi sa odredj gran</t>
  </si>
  <si>
    <t>L027987</t>
  </si>
  <si>
    <t>Pregled potkozne promene</t>
  </si>
  <si>
    <t>L027995</t>
  </si>
  <si>
    <t>Pregled tu mekih tkiva bez odredj gran</t>
  </si>
  <si>
    <t>L027417</t>
  </si>
  <si>
    <t>Pregled lezista tumora dojke</t>
  </si>
  <si>
    <t>L027904</t>
  </si>
  <si>
    <t>Pregled isecka omentuma dob biops</t>
  </si>
  <si>
    <t>L027912</t>
  </si>
  <si>
    <t>Pregled tumora omentuma</t>
  </si>
  <si>
    <t>L027946</t>
  </si>
  <si>
    <t>Pregled prom na kozi bez odredj gran</t>
  </si>
  <si>
    <t>L027375</t>
  </si>
  <si>
    <t>Pregled anat grupe limfnih cvorova</t>
  </si>
  <si>
    <t>L027755</t>
  </si>
  <si>
    <t>Pregled rektuma</t>
  </si>
  <si>
    <t>L027474</t>
  </si>
  <si>
    <t>Pregled cele dojke</t>
  </si>
  <si>
    <t>L027656</t>
  </si>
  <si>
    <t>Pregled delimicno resekov zeluca</t>
  </si>
  <si>
    <t>L027797</t>
  </si>
  <si>
    <t>Pregled celog kolona</t>
  </si>
  <si>
    <t>Pregled bioptata tumora dojke</t>
  </si>
  <si>
    <t>L027425</t>
  </si>
  <si>
    <t>Pregled bioptata tu dojke sa kozom</t>
  </si>
  <si>
    <t>L027730</t>
  </si>
  <si>
    <t>Pregled dela tankog creva</t>
  </si>
  <si>
    <t>L027821</t>
  </si>
  <si>
    <t>Pregled hir uklonjene promene na jetri</t>
  </si>
  <si>
    <t>L027268</t>
  </si>
  <si>
    <t>Pregled uklonjenog varikoziteta</t>
  </si>
  <si>
    <t>L027805</t>
  </si>
  <si>
    <t>Pregled hemoroidalnog nodusa</t>
  </si>
  <si>
    <t>L027920</t>
  </si>
  <si>
    <t>Pregled slezine</t>
  </si>
  <si>
    <t>L027870</t>
  </si>
  <si>
    <t>Pregled apendiksa</t>
  </si>
  <si>
    <t>L028407</t>
  </si>
  <si>
    <t>Pregled jednog testisa u celini</t>
  </si>
  <si>
    <t>L028464</t>
  </si>
  <si>
    <t>Pregled cele prostate</t>
  </si>
  <si>
    <t>L028480</t>
  </si>
  <si>
    <t>Pregled uzorka mok besike dob biops</t>
  </si>
  <si>
    <t>L028670</t>
  </si>
  <si>
    <t>Pregled uzorka cerviksa dob biopsijom</t>
  </si>
  <si>
    <t>L028688</t>
  </si>
  <si>
    <t>Pregled kiretmana cervikalnog kanala</t>
  </si>
  <si>
    <t>Pregled konizata  cerviksa</t>
  </si>
  <si>
    <t>L028746</t>
  </si>
  <si>
    <t>Pregled kiretmana endometrijuma</t>
  </si>
  <si>
    <t>L028936</t>
  </si>
  <si>
    <t>Pregled postelj sa ovojnicama i pupcan</t>
  </si>
  <si>
    <t>L028795</t>
  </si>
  <si>
    <t>Pregled mat cer jajn i pripad jajovoda</t>
  </si>
  <si>
    <t>L028019</t>
  </si>
  <si>
    <t>Pregled dela tumora mekih tkiva</t>
  </si>
  <si>
    <t>L028662</t>
  </si>
  <si>
    <t>Pregled tumora vulve i vagine</t>
  </si>
  <si>
    <t>L028696</t>
  </si>
  <si>
    <t>Pregled tumora cerviksa</t>
  </si>
  <si>
    <t>L028803</t>
  </si>
  <si>
    <t>Pregled mat cer oba jajnika i jajovoda</t>
  </si>
  <si>
    <t>L028852</t>
  </si>
  <si>
    <t>Pregled tumora jajnika</t>
  </si>
  <si>
    <t>L028068</t>
  </si>
  <si>
    <t>Pregled ontogenih tu i mekih tkiva</t>
  </si>
  <si>
    <t>L028431</t>
  </si>
  <si>
    <t>Pregled uzorka prostate dob biopsij</t>
  </si>
  <si>
    <t>L028639</t>
  </si>
  <si>
    <t>Pregled uzorka vulve dobijene biops</t>
  </si>
  <si>
    <t>L028761</t>
  </si>
  <si>
    <t>Pregled tumora uterusa</t>
  </si>
  <si>
    <t>L028779</t>
  </si>
  <si>
    <t>Pregled tela materice</t>
  </si>
  <si>
    <t>L028860</t>
  </si>
  <si>
    <t>Pregled celog jajnika</t>
  </si>
  <si>
    <t>L028894</t>
  </si>
  <si>
    <t>Pregled celog jajovoda</t>
  </si>
  <si>
    <t>L028902</t>
  </si>
  <si>
    <t>Pregled dela omentuma</t>
  </si>
  <si>
    <t>L028654</t>
  </si>
  <si>
    <t>Pregled uzorka vagine dobij biopsijom</t>
  </si>
  <si>
    <t>L028753</t>
  </si>
  <si>
    <t>Pregled kiretmana endocer i endometr</t>
  </si>
  <si>
    <t>L028001</t>
  </si>
  <si>
    <t>Pregled tu mekih tkiva sa odredj granica</t>
  </si>
  <si>
    <t>L029454</t>
  </si>
  <si>
    <t>Eksfolij citolog reprod organa zene</t>
  </si>
  <si>
    <t>L029686</t>
  </si>
  <si>
    <t>Dokaz Helicobacter pylori u tkivu</t>
  </si>
  <si>
    <t>L029512</t>
  </si>
  <si>
    <t>Pregled razmaza punktata</t>
  </si>
  <si>
    <t>L029843</t>
  </si>
  <si>
    <t>Fetalna obdukcija</t>
  </si>
  <si>
    <t>L029413</t>
  </si>
  <si>
    <t>Citoloski pregled ostalih razmaza</t>
  </si>
  <si>
    <t>L026575</t>
  </si>
  <si>
    <t>Konsultativni citološki pregled gotovih preparata</t>
  </si>
  <si>
    <t>L029853</t>
  </si>
  <si>
    <t>Obrada i analiza tkiva prim dekalcinata</t>
  </si>
  <si>
    <t>L028456</t>
  </si>
  <si>
    <t>Pregled dela prostate</t>
  </si>
  <si>
    <t>L028787</t>
  </si>
  <si>
    <t>Pregled materice I cerviksa (bez adneksa)</t>
  </si>
  <si>
    <t>L027672</t>
  </si>
  <si>
    <t xml:space="preserve">Pregled uklonjenog dela želuca sa delom duodenuma </t>
  </si>
  <si>
    <t>L027706</t>
  </si>
  <si>
    <t xml:space="preserve">Pregleda dela želuca sa delom pankreasom </t>
  </si>
  <si>
    <t>L028738</t>
  </si>
  <si>
    <t xml:space="preserve">Pregled celog cerviksa </t>
  </si>
  <si>
    <t>L028845</t>
  </si>
  <si>
    <t xml:space="preserve">Pregled dela jajnika </t>
  </si>
  <si>
    <t>L026070</t>
  </si>
  <si>
    <t>Ćelijske kulture i njihovo zamrzavanje (tečni azot)</t>
  </si>
  <si>
    <t>L027466</t>
  </si>
  <si>
    <t xml:space="preserve">Pregled kvadranta dojke </t>
  </si>
  <si>
    <t>L029850</t>
  </si>
  <si>
    <t xml:space="preserve">Klinička obdukcija </t>
  </si>
  <si>
    <t>Ђ.   Трансфузија</t>
  </si>
  <si>
    <t>L018168</t>
  </si>
  <si>
    <t>ABO-KRVNA GRUPA PLOCICA</t>
  </si>
  <si>
    <t>L018192</t>
  </si>
  <si>
    <t>ABO/RhD KRVNA GRUPA -EPRUVETA</t>
  </si>
  <si>
    <t>L018176</t>
  </si>
  <si>
    <t>ABO PODGRUPA -EPRUVETA</t>
  </si>
  <si>
    <t>L018879</t>
  </si>
  <si>
    <t>TIPIZACIJA RhD ANTIGENA-EPRUVETA</t>
  </si>
  <si>
    <t>L018812</t>
  </si>
  <si>
    <t>TIPIZACIJA POJEDINACNIH SPECIFICNOSTI Rh FENOTIPA (C,c,E,e)-EPRUVETA</t>
  </si>
  <si>
    <t>L018911</t>
  </si>
  <si>
    <t>TIPIZACIJA  RhD WEAK ANTIGENA-EPRUVETA</t>
  </si>
  <si>
    <t>L019042</t>
  </si>
  <si>
    <t>SKRINING TEST ERITROCITNIH ANTITELA(ENZIMSKI)-EPRUVETA</t>
  </si>
  <si>
    <t>L018440</t>
  </si>
  <si>
    <t>POLISPECIFICNI DIREKTAN COOMBSO-V TEST (DAT)-EPRUVETA</t>
  </si>
  <si>
    <t>L019026</t>
  </si>
  <si>
    <t>INDIREKTAN COOMSO-V TEST(IAT)-EPRUVETA</t>
  </si>
  <si>
    <t>L018275</t>
  </si>
  <si>
    <t>INTEREAKCIJA,ERITROCIT DAVAOCA I SERUM PRIMAOCA</t>
  </si>
  <si>
    <t>L020578</t>
  </si>
  <si>
    <t>KVALITATIVNO ODREDJIVANJE ANTI HCV ANTITELA-ELISSA</t>
  </si>
  <si>
    <t>L020602</t>
  </si>
  <si>
    <t>KVALITATIVNO ODREDJIVANJE ANTI HIV ANTITELA-ANTIGEN ELISSA</t>
  </si>
  <si>
    <t>L020677</t>
  </si>
  <si>
    <t>KVALITATIVNO ODREDJIVANJE ANTI  HBs ANTIGENA-ELISSA</t>
  </si>
  <si>
    <t>L019562</t>
  </si>
  <si>
    <t>DETEKCIJA ANTITELA (IgM ILI IgG) NA TREPONEMA PALIDUM-ELISA</t>
  </si>
  <si>
    <t>L018184</t>
  </si>
  <si>
    <t>ABO PODGRUPA-MIKROEPRUVETA</t>
  </si>
  <si>
    <t>L018218</t>
  </si>
  <si>
    <t>ABO/RhD KRVNA GRUPA,MONOKLONSKA ANTITELA-MIKROEPRUVETA</t>
  </si>
  <si>
    <t>L018283</t>
  </si>
  <si>
    <t>INTERREAKCIJA ERITROCIT DAVAOCA I SERUM PRIMAOCA-MIKROEPRUVETA</t>
  </si>
  <si>
    <t>L018317</t>
  </si>
  <si>
    <t>KOMPLETNA INTERREAKCIJA - MIKROEPRUVETA</t>
  </si>
  <si>
    <t>L019000</t>
  </si>
  <si>
    <t>Identifikacija eritrocitnih antitela NaCl medijum - epruveta</t>
  </si>
  <si>
    <t>L020628</t>
  </si>
  <si>
    <t xml:space="preserve">Kvalitativno određivanje antiHBe antitela - ELISA </t>
  </si>
  <si>
    <t>L020636</t>
  </si>
  <si>
    <t xml:space="preserve">Kvalitativno određivanje antiHBs antitela - ELISA </t>
  </si>
  <si>
    <t>L020701</t>
  </si>
  <si>
    <t xml:space="preserve">Kvalitativno određivanje IgM ili IgG antitela na pojedine viruse (CMV, VZV, mumps, morbili, HSV1 i HSV2, adeno viruse, RSV, parainfluenca 1, 2 i 3, parvo virus B19, HAV i dr.) - ELISA </t>
  </si>
  <si>
    <t>L020719</t>
  </si>
  <si>
    <t>Kvantitativno i polukvantitativno određivanje nivoa IgM ili IgG antitela u serumu na Hepatitis A Virus - HAV, ELISA</t>
  </si>
  <si>
    <t>L020727</t>
  </si>
  <si>
    <t xml:space="preserve">Kvantitativno određivanje IgG antitela na pojedine viruse (CMV, HSV1, HSV2, CMV, EBV, Rubella, Mumps, Morbilli, Adeno, RSV, virus Parainfluenze 1,2,3, Parvo virus B19, Rubellavirus i dr.) - ELISA </t>
  </si>
  <si>
    <t>L020867</t>
  </si>
  <si>
    <t>Aviditet antitela na Toxoplasma gondii - ELISA</t>
  </si>
  <si>
    <t xml:space="preserve">Uzorkovanje krvi (mikrouzorkovanje) </t>
  </si>
  <si>
    <t>L018457</t>
  </si>
  <si>
    <t>Polispecifičan direktan Coombs-ov test (DaT) – mikroepruveta</t>
  </si>
  <si>
    <t>L018465</t>
  </si>
  <si>
    <t>Potvrdna krvna grupa ABO - mikroepruveta</t>
  </si>
  <si>
    <t>L019075</t>
  </si>
  <si>
    <t>Skrining test eritrocitnih antitela AHG - mikroepruveta</t>
  </si>
  <si>
    <t>Prijem i kontrola kvaliteta uzorka i priprema uzorka za zamrzavanje, skladištenje i transport</t>
  </si>
  <si>
    <t>Хирургија са урологијом</t>
  </si>
  <si>
    <t>Гинекологија и акушерство</t>
  </si>
  <si>
    <t>0031500</t>
  </si>
  <si>
    <t>(L01AA01) CIKLOFOSFAMID</t>
  </si>
  <si>
    <t>ENDOXAN,prašak za rastvor za injekciju,1 po 500 mg-BAX.</t>
  </si>
  <si>
    <t>bočica</t>
  </si>
  <si>
    <t>1 po 500 mg</t>
  </si>
  <si>
    <t>0031501</t>
  </si>
  <si>
    <t>ENDOXAN,prašak za rastvor za injekciju,1 po 1 g</t>
  </si>
  <si>
    <t>1 po 1 g</t>
  </si>
  <si>
    <t>(L01AX04) DAKARBAZIN</t>
  </si>
  <si>
    <t>DAKARBAZIN, 1 po 200mg</t>
  </si>
  <si>
    <t>1 po 200mg</t>
  </si>
  <si>
    <t>0034180</t>
  </si>
  <si>
    <t>(L01BA01) METOTREKSAT</t>
  </si>
  <si>
    <t>METHOTREXATE,injekcija, 5 po 50 mg/2 ml</t>
  </si>
  <si>
    <t>5 po 50 mg/2 ml</t>
  </si>
  <si>
    <t>0034024</t>
  </si>
  <si>
    <t>(L01BC02) FLUOROURACIL</t>
  </si>
  <si>
    <t>FLUOROURACIL - TEVA,rastvor za injekciju,1 po 10 ml (50mg/1ml)</t>
  </si>
  <si>
    <t>1 po 10 ml (50mg/1ml)</t>
  </si>
  <si>
    <t>1 po 5 ml (50mg/1ml)</t>
  </si>
  <si>
    <t>1 po 100ml (50mg/1ml)</t>
  </si>
  <si>
    <t>0034432</t>
  </si>
  <si>
    <t>(L01BC05) GEMCITABIN</t>
  </si>
  <si>
    <t>GEMCITABIN EBEWE ,bočica staklena 200mg/5ml</t>
  </si>
  <si>
    <t xml:space="preserve"> 200mg/5ml</t>
  </si>
  <si>
    <t>0034431</t>
  </si>
  <si>
    <t>GEMCITABIN Ebewe,staklena bočica, 1000mg/25ml</t>
  </si>
  <si>
    <t>1000mg/25ml</t>
  </si>
  <si>
    <t>0034550</t>
  </si>
  <si>
    <t>GEMNIL,bočica staklena, 1 po 1000 mg</t>
  </si>
  <si>
    <t xml:space="preserve"> 1 po 1000 mg</t>
  </si>
  <si>
    <t>0034551</t>
  </si>
  <si>
    <t>GEMNIL,bočica staklena, 1 po 200 mg</t>
  </si>
  <si>
    <t>1 po 200 mg</t>
  </si>
  <si>
    <t>(L01BC06) kapecitabin</t>
  </si>
  <si>
    <t>film tableta</t>
  </si>
  <si>
    <t>120 po 500 mg</t>
  </si>
  <si>
    <t>1034442</t>
  </si>
  <si>
    <t>KAPETRAL◊ blister, 120 po 500 mg</t>
  </si>
  <si>
    <t>tableta</t>
  </si>
  <si>
    <t>0030040</t>
  </si>
  <si>
    <t>(L01CA02)</t>
  </si>
  <si>
    <t>VINCRISTINE,injekcija,5 po 1 mg/1 ml</t>
  </si>
  <si>
    <t>,5 po 1 mg/1 ml</t>
  </si>
  <si>
    <t>0030242</t>
  </si>
  <si>
    <t>(L01CA04) VINORELBIN</t>
  </si>
  <si>
    <t>VINORELBIN "Ebewe", 1 po 5ml (50mg/5ml)</t>
  </si>
  <si>
    <t>1 po 5ml (50mg/5ml)</t>
  </si>
  <si>
    <t>0030241</t>
  </si>
  <si>
    <t>(L01CB01) ETOPOZID</t>
  </si>
  <si>
    <t>1 po 5 ml/(100 mg/5 ml)</t>
  </si>
  <si>
    <t>0030122</t>
  </si>
  <si>
    <t>SINTOPOZID, 1 po 5ml (100mg/5ml)</t>
  </si>
  <si>
    <t>1 po 5ml (100mg/5ml)</t>
  </si>
  <si>
    <t>1039854</t>
  </si>
  <si>
    <t>(L01CD01) PAKLITAKSEL</t>
  </si>
  <si>
    <t>PACLITAXEL, koncentrat za rastvor za infuziju, 1 po 16.7 ml (6mg/ml)</t>
  </si>
  <si>
    <t>1 po 16.7 ml (6mg/ml)</t>
  </si>
  <si>
    <t>1039853</t>
  </si>
  <si>
    <t>PACLITAXEL, koncentrat za rastvor za infuziju, 1 po 5 ml (6mg/ml)</t>
  </si>
  <si>
    <t xml:space="preserve"> 1 po 5 ml (6mg/ml)</t>
  </si>
  <si>
    <t>0039727</t>
  </si>
  <si>
    <t>(L01CD02) docetaksel</t>
  </si>
  <si>
    <t>DOCETAXEL ◊,bočica staklena, 1 po 1 ml (20 mg/1 ml)</t>
  </si>
  <si>
    <t>1 po 1 ml (20 mg/1 ml)</t>
  </si>
  <si>
    <t>0039728</t>
  </si>
  <si>
    <t>DOCETAXEL ◊,bočica staklena, 1 po 4 ml (80 mg/4 ml)</t>
  </si>
  <si>
    <t>1 po 4 ml (80 mg/4 ml)</t>
  </si>
  <si>
    <t>0033191</t>
  </si>
  <si>
    <t>(L01DB01) DOKSORUBICIN HLORID</t>
  </si>
  <si>
    <t>DOXORUBICIN ,injekcija,1 po 25 ml ( 50 mg/25ml)-EBW</t>
  </si>
  <si>
    <t>1 po 25 ml ( 50 mg/25ml</t>
  </si>
  <si>
    <t>0033190</t>
  </si>
  <si>
    <t>DOXORUBICIN ,injekcija,1 po 5 ml (10 mg/5ml)-EBW.</t>
  </si>
  <si>
    <t>1 po 5 ml (10 mg/5ml</t>
  </si>
  <si>
    <t>(L01DB03) EPIRUBICIN</t>
  </si>
  <si>
    <t>EPIRUBICIN,bočica staklena, 1 po 10 ml (2 mg/ml)</t>
  </si>
  <si>
    <t xml:space="preserve"> 1 po 10 ml (2 mg/ml)</t>
  </si>
  <si>
    <t>EPIRUBICIN,bočica staklena, 1 po 50 ml (2 mg/ml)/FARMORUBICIN R.D.,injekcija, 1 po 50 mg sa rastv.</t>
  </si>
  <si>
    <t>1 po 50 ml (2 mg/ml)</t>
  </si>
  <si>
    <t>0033220</t>
  </si>
  <si>
    <t>(L01DC01) BLEOMICIN</t>
  </si>
  <si>
    <t>BLEOCIN-S,injekcija,1 po 15000 i.j.</t>
  </si>
  <si>
    <t>1 po 15000 i.j.</t>
  </si>
  <si>
    <t>0031332</t>
  </si>
  <si>
    <t>(L01XA01) CISPLATIN</t>
  </si>
  <si>
    <t>CISPLATIN,rastvor za infuziju,1 po 50 mg/100 ml</t>
  </si>
  <si>
    <t>1 po 50 mg/100 ml</t>
  </si>
  <si>
    <t>0031223</t>
  </si>
  <si>
    <t>SINPLATIN, 1 po 10ml (10mg/10ml)</t>
  </si>
  <si>
    <t>1 po 10ml (10mg/10ml)</t>
  </si>
  <si>
    <t>0031224</t>
  </si>
  <si>
    <t>SINPLATIN, 1 po 50ml (50mg/50ml)</t>
  </si>
  <si>
    <t>1 po 50ml (50mg/50ml)</t>
  </si>
  <si>
    <t>(L01XA02) KARBOPLATIN</t>
  </si>
  <si>
    <t xml:space="preserve"> 1 po 15ml (10mg/1ml)</t>
  </si>
  <si>
    <t>1 po 45ml (10mg/1ml)</t>
  </si>
  <si>
    <t>(L01XA03) OKSALIPLATIN</t>
  </si>
  <si>
    <t>10ml (5mg/ml)</t>
  </si>
  <si>
    <t>20 ml (5 mg/ml)</t>
  </si>
  <si>
    <t>100mg</t>
  </si>
  <si>
    <t>1039397</t>
  </si>
  <si>
    <t>ALVOTINIB ◊,blister, 30 po 400 mg</t>
  </si>
  <si>
    <t>400mg</t>
  </si>
  <si>
    <t>1039394</t>
  </si>
  <si>
    <t>ALVOTINIB ◊,blister, 120 po 100 mg</t>
  </si>
  <si>
    <t>120 po 100 mg</t>
  </si>
  <si>
    <t>0039294</t>
  </si>
  <si>
    <t>(L01XX19) IRINOTEKAN</t>
  </si>
  <si>
    <t>IRINOTESIN, 1 po 5ml (100mg/5ml)</t>
  </si>
  <si>
    <t>0039298</t>
  </si>
  <si>
    <t>IRINOTECAN inf  100 mg/ 5 ml, 1 x 5 ml</t>
  </si>
  <si>
    <t>100 mg/ 5 ml, 1 x 5 ml</t>
  </si>
  <si>
    <t>0039295</t>
  </si>
  <si>
    <t>IRINOTESIN, 1 po 2ml (40mg/2ml)</t>
  </si>
  <si>
    <t>1 po 2ml (40mg/2ml)</t>
  </si>
  <si>
    <t>0037024</t>
  </si>
  <si>
    <t>(L02AE02) LEUPRORELIN</t>
  </si>
  <si>
    <t>LUTRATE DEPO, prašak i rastvarač za suspenziju za injekciju sa produženim oslobađanjem, 1 po 22,5 mg</t>
  </si>
  <si>
    <t>injekcioni špric</t>
  </si>
  <si>
    <t>1 po 22,5 mg</t>
  </si>
  <si>
    <t>(L02AE03) GOSERELIN</t>
  </si>
  <si>
    <t>0037070</t>
  </si>
  <si>
    <t>ZOLADEX,implant, injekcija sa aplikatorom,1 po 3,6 mg</t>
  </si>
  <si>
    <t>1 po 3,6 mg</t>
  </si>
  <si>
    <t>0037092</t>
  </si>
  <si>
    <t>(L02AE04) TRIPTORELIN</t>
  </si>
  <si>
    <t>DIPHERELINE,liofilizat za rastvor za injekciju,1 po 11,25mg i  2ml rastvarača</t>
  </si>
  <si>
    <t>1 po 11,25mg i  2ml rastvarača</t>
  </si>
  <si>
    <t>0037091</t>
  </si>
  <si>
    <t>DIPHERELINE,liofilizat za rastvor za injekciju,1 po 3,75mg i 2ml rastvarača</t>
  </si>
  <si>
    <t>,1 po 3,75mg i 2ml rastvarača</t>
  </si>
  <si>
    <t xml:space="preserve"> 1 po 2 ml (22,5 mg/2 ml)</t>
  </si>
  <si>
    <t>N003608</t>
  </si>
  <si>
    <t>(L03AX03) IMUNOMODULATOR,BCG IMUNOTERAPEUTIK</t>
  </si>
  <si>
    <t>ONCOTICE atenuirani bacili Mycobacterium bovis, soj BCG, 1x12,5mg/2-8x108 CFU</t>
  </si>
  <si>
    <t>1x12,5mg/2-8x108 CFU</t>
  </si>
  <si>
    <t>0184027</t>
  </si>
  <si>
    <t>(V03AF03) KALCIJUM FOLINAT</t>
  </si>
  <si>
    <t>LEUCOVORIN Kalcijum, ampula, 10 po 50 mg/ml 5 ml</t>
  </si>
  <si>
    <t>ampula</t>
  </si>
  <si>
    <t>10 po 50 mg/ml 5 ml</t>
  </si>
  <si>
    <t>0039715</t>
  </si>
  <si>
    <t>FASLODEX ◊, napunjen injekcioni špric sa iglom a 250mg/5 ml</t>
  </si>
  <si>
    <t xml:space="preserve"> 250mg/5 ml</t>
  </si>
  <si>
    <t>0039715-1</t>
  </si>
  <si>
    <t>FASLODEX inj. 2x5ml 250mg/5ml</t>
  </si>
  <si>
    <t>(B02BD02) KOAGULACIONI FAKTOR VIII</t>
  </si>
  <si>
    <t>i.j.</t>
  </si>
  <si>
    <t>0069002</t>
  </si>
  <si>
    <t>NOVOEIGHT, prašak i rastvarač za rastvor za injekciju, bočica sa praškom i napunjeni injekcioni špric sa rastvaračem 1 po 4 ml (500i.j)</t>
  </si>
  <si>
    <t>500i.j.</t>
  </si>
  <si>
    <t>0069003</t>
  </si>
  <si>
    <t>NOVOEIGHT, prašak i rastvarač za rastvor za injekciju, bočica sa praškom i napunjeni injekcioni špric sa rastvaračem 1 po 4 ml (1000i.j)</t>
  </si>
  <si>
    <t>1000i.j.</t>
  </si>
  <si>
    <t>(B02BD09) nonakog alfa,rekombinantni faktor IX</t>
  </si>
  <si>
    <t>0066111</t>
  </si>
  <si>
    <t>BeneFix,  rekomb faktor IX,  bočica sa praskom,  500 ij/5 ml</t>
  </si>
  <si>
    <t>500 ij/5 ml</t>
  </si>
  <si>
    <t>0066112</t>
  </si>
  <si>
    <t>BeneFix, rekomb faktor IX, bočica sa praškom, 1000 ij/5ml</t>
  </si>
  <si>
    <t>i.j</t>
  </si>
  <si>
    <t>1000 ij/5ml</t>
  </si>
  <si>
    <t xml:space="preserve">Укупан број пацијената на листи чекања на дан 31.12.2021. </t>
  </si>
  <si>
    <t>MREŽICA  POLYPROPILENSKA-ATRAMAT-15X15cm.MP-12</t>
  </si>
  <si>
    <t>MREŽICA POLYPROPILENSKA 8x13cm.-ATRAMAT-MP27</t>
  </si>
  <si>
    <t>MREŽICA  POLYPROPILENSKA-ATRAMAT-22,5X35cm.MP-12</t>
  </si>
  <si>
    <t>TITANIJUMSKI KLIPSEVI LT 300(M/L)-KOM.</t>
  </si>
  <si>
    <t>KLIPSEVI HEM-O-LOC a 10KOM</t>
  </si>
  <si>
    <t>Фиксатор - Унутрашњи - фемур</t>
  </si>
  <si>
    <t>Коштани цемент без антибиотика</t>
  </si>
  <si>
    <t>Коштани цемент са додатком антибиотика</t>
  </si>
  <si>
    <t>ДХС Вијак</t>
  </si>
  <si>
    <t>ДХС Компресивни завртањ</t>
  </si>
  <si>
    <t>ДХС плоча 2-24 отвора - угао 135</t>
  </si>
  <si>
    <t>ДХС - ДЦС клин - 50-125мм</t>
  </si>
  <si>
    <t>Компресивни завртањ 25-30 мм</t>
  </si>
  <si>
    <t>Динамичка челична клин плоча за преломе проксималног фемура</t>
  </si>
  <si>
    <t>Главено-вратни завртањ дужине 70 - 125 мм</t>
  </si>
  <si>
    <t>Кортикални завртњи различитих дужина</t>
  </si>
  <si>
    <t>Унутрашњи самодинамизирајући фиксатор</t>
  </si>
  <si>
    <t>Плоча дц уска 16</t>
  </si>
  <si>
    <t>Плоча дц уска 14</t>
  </si>
  <si>
    <t>Плоча дц широка 14 отвора</t>
  </si>
  <si>
    <t>Плоча дц широка 16 отвора</t>
  </si>
  <si>
    <t>Плоча дц широка 18 отвора</t>
  </si>
  <si>
    <t>Плоча Л - десна</t>
  </si>
  <si>
    <t>Плоча Л - лева</t>
  </si>
  <si>
    <t>Кондилирана плоча 14 отвора</t>
  </si>
  <si>
    <t>Кондилирана плоча 16 отвора</t>
  </si>
  <si>
    <t>Кондилирана плоча 18 отвора</t>
  </si>
  <si>
    <t>Анатомска плоча за фемур</t>
  </si>
  <si>
    <t xml:space="preserve">Киршнер игла </t>
  </si>
  <si>
    <t>Серклаж жица</t>
  </si>
  <si>
    <t>Спонгинозни шраф</t>
  </si>
  <si>
    <t>Кортикални шраф доњих екстр.</t>
  </si>
  <si>
    <t>Кортикални шраф горњ. екстр.</t>
  </si>
  <si>
    <t>Плоча за дистални радиус  - 5-6 отвора</t>
  </si>
  <si>
    <t>Sterilni kostani cement sa gentamicinom 40gr</t>
  </si>
  <si>
    <t>Sterilni kostani cement sa jednim AB (40gr) standard</t>
  </si>
  <si>
    <t>Cementni femoralni stem</t>
  </si>
  <si>
    <t>Cementna femoralna glava</t>
  </si>
  <si>
    <t>Cementna kapa</t>
  </si>
  <si>
    <t>Bescementni femoralni stem</t>
  </si>
  <si>
    <t>Bescementna femoralna glava</t>
  </si>
  <si>
    <t>Bescementna kapa</t>
  </si>
  <si>
    <t>Bescementni liner</t>
  </si>
  <si>
    <t>Kostani zavrtanj - titanijumski sraf</t>
  </si>
  <si>
    <t>UKUPNO ENDOPRTOEZE:</t>
  </si>
  <si>
    <t>UKUPNO OSTALI UGRADNI MATERIJAL U ORTOPEDIJI:</t>
  </si>
  <si>
    <t>ДХС плоча 4-24 отвора - угао 95</t>
  </si>
  <si>
    <t>Одељење неурологије</t>
  </si>
  <si>
    <t>Одске дерматовенерологије</t>
  </si>
  <si>
    <t>Одељење опште хирургије са уролоијом</t>
  </si>
  <si>
    <t>Одсек оториноларингологије</t>
  </si>
  <si>
    <t>Служба за гинекологију и акушерство са неонат.</t>
  </si>
  <si>
    <t>Одељење за пријем и збрињав.ургентних стања</t>
  </si>
  <si>
    <t>Одсек за стерилизацију</t>
  </si>
  <si>
    <t>Служба за правне, економско финансијске, техничке и друге сличне послове</t>
  </si>
  <si>
    <t>Болничари</t>
  </si>
  <si>
    <t>Директор ОБЈ</t>
  </si>
  <si>
    <t>MREŽICA POLYPROPILENSKA 8x15cm.</t>
  </si>
  <si>
    <t>MREŽICA  POLYPROPILENSKA-ATRAMAT-30X30cm.MP-13</t>
  </si>
  <si>
    <t>Parcijalna proteza kuka po tipu Austin Moore, TIP 1</t>
  </si>
  <si>
    <t>Spoljašni fiksator za primarnu stabilizaciju natkolenice</t>
  </si>
  <si>
    <t>Spoljašni fiksator za primarnu stabilizaciju potkolenice</t>
  </si>
  <si>
    <t>5-FLUOROURACIL Ebewe,conc za rastv za inj/inf,bočica 5g/100ml</t>
  </si>
  <si>
    <t>FLUOROURACIL, 1 po 100ml (50mg/1ml)</t>
  </si>
  <si>
    <t>0034343</t>
  </si>
  <si>
    <t>FLUOROURACIL ACCORD, rastv. za inj/inf. 50mg/ml, 100ml</t>
  </si>
  <si>
    <t>50mg/ml, 100ml</t>
  </si>
  <si>
    <t xml:space="preserve"> CAPECITABINE PHARMASWISS ◊,120 po 500mg</t>
  </si>
  <si>
    <t>XALVOBIN ◊,blister, 120 po 500 mg</t>
  </si>
  <si>
    <t>VINORELSIN,koncentrat za rastvor za infuziju,1 po 5ml (50mg/5ml)</t>
  </si>
  <si>
    <t>OO30111</t>
  </si>
  <si>
    <t>ETOPOSID,koncentrat za rastvor za infuziju, 1 po 5 ml/(100 mg/5 ml)</t>
  </si>
  <si>
    <t>OO30121</t>
  </si>
  <si>
    <t>ETOPOSIDE-TEVA ,1 po 5ml (100mg/5ml)</t>
  </si>
  <si>
    <t>CARBOPLASIN, 1 po 15ml (10mg/1ml)</t>
  </si>
  <si>
    <t>CARBOPLASIN, 1 po 45ml (10mg/1ml)</t>
  </si>
  <si>
    <t>CARBOPLATIN EBEWE 1X150mg/15ml</t>
  </si>
  <si>
    <t>CARBOPLATIN EBW  1 x 450mg / 45ml</t>
  </si>
  <si>
    <t>OXALIPLATIN-PLIVA ◊,bočica, 1 po 10 ml (5 mg/ml)</t>
  </si>
  <si>
    <t>OXALIPLATIN EBEWE ◊,bočica, 1 po 20 ml (5 mg/ml)</t>
  </si>
  <si>
    <t>OXALIPLATIN PLIVA inf 20ml (5mg/ml)</t>
  </si>
  <si>
    <t>0037023</t>
  </si>
  <si>
    <t>LUTRATE DEPO, prašak i rastvarač za suspenziju za injekciju sa produženim oslobađanjem, 1 po 3,75 mg</t>
  </si>
  <si>
    <t>1 po 3,75 mg</t>
  </si>
  <si>
    <t>DIPHERELINE,liofilizat za rastvor za injekciju,1 po 22,5mg i 2ml rastvarača</t>
  </si>
  <si>
    <t>Цена по јед. мере</t>
  </si>
  <si>
    <t>Intralezijska i perilezijska aplikacija leka</t>
  </si>
  <si>
    <t>47684-00</t>
  </si>
  <si>
    <t>Imobilizacija preloma/iščašenja kičme</t>
  </si>
  <si>
    <t>96091-00</t>
  </si>
  <si>
    <t>Izrada uređaja ili opreme za pomoć ili prilagođavanje</t>
  </si>
  <si>
    <t>11003-00</t>
  </si>
  <si>
    <t>Elektroencefalografija (EEG) duža od 3 sata</t>
  </si>
  <si>
    <t>42702-10</t>
  </si>
  <si>
    <t>Ostale ekstrakcije prirodnog sočiva sa insercijom savitljivog veštačkog sočiva</t>
  </si>
  <si>
    <t>Korektivne vežbe pred ogledalom</t>
  </si>
  <si>
    <t>Vežbe pacijenata sa paraplegijom ili hemiplegijom</t>
  </si>
  <si>
    <t>Vežbe relaksacije</t>
  </si>
  <si>
    <t>Udružene zdravstvene procedure, radna terapija</t>
  </si>
  <si>
    <t>Terapija stimulacijom, neklasifikovana na drugom mestu</t>
  </si>
  <si>
    <t>Primena leka za respiratorni sistem pomoću nebulizatora</t>
  </si>
  <si>
    <t>Ostale terapije obogaćivanja kiseonika/om</t>
  </si>
  <si>
    <t>96081-00</t>
  </si>
  <si>
    <t>Partnersko savetovanje</t>
  </si>
  <si>
    <t>Uklanjanje stranog tela iz spoljašnjeg slušnog kanala bez incizije</t>
  </si>
  <si>
    <t>Transezofagealni dvodimenzionalni ultrazvučni pregled srca u realnom vremenu za vreme hiruškog zahvata na srcu</t>
  </si>
  <si>
    <t>Biopsija želuca</t>
  </si>
  <si>
    <t>30075-34</t>
  </si>
  <si>
    <t>Biopsija anusa</t>
  </si>
  <si>
    <t>30439-00</t>
  </si>
  <si>
    <t>Intraoperativna holangiografija</t>
  </si>
  <si>
    <t>30448-00</t>
  </si>
  <si>
    <t>Laparoskopska holecistektomija sa odstranjenjem kalkulusa iz zajedničkog žučnog kanala kroz duktus cistikus</t>
  </si>
  <si>
    <t>Panendoskopija do duodenuma sa biopsijom</t>
  </si>
  <si>
    <t>Ekscizija lezije(a) na koži i potkožnom tkivu ostalih oblasti na glavi</t>
  </si>
  <si>
    <t>31245-00</t>
  </si>
  <si>
    <t>Ekstenzivna ekscizija aksilarnih znojnih žlezda</t>
  </si>
  <si>
    <t>32000-01</t>
  </si>
  <si>
    <t>Desna hemikolektomija sa formiranjem stome</t>
  </si>
  <si>
    <t>Rigidna rektosigmoidoskopija</t>
  </si>
  <si>
    <t>32099-00</t>
  </si>
  <si>
    <t>Perianalna submukozna ekscizija lezije ili tkiva rektuma</t>
  </si>
  <si>
    <t>33815-01</t>
  </si>
  <si>
    <t>Direktno zatvaranje brahijalne arterije</t>
  </si>
  <si>
    <t>34103-01</t>
  </si>
  <si>
    <t>Eksploracija aksilarne arterije</t>
  </si>
  <si>
    <t>34106-00</t>
  </si>
  <si>
    <t>Eksploracija brahijalne arterije</t>
  </si>
  <si>
    <t>34106-06</t>
  </si>
  <si>
    <t>Eksploracija radijalne vene</t>
  </si>
  <si>
    <t>37004-03</t>
  </si>
  <si>
    <t>Reparacija rupture mokraćne bešike</t>
  </si>
  <si>
    <t>46483-00</t>
  </si>
  <si>
    <t>Revizija amputacionog patrljka na šaci ili prstu</t>
  </si>
  <si>
    <t>90200-00</t>
  </si>
  <si>
    <t>Revizija šanta cerebrospinalne tečnosti [CST] u nivou pretkomore</t>
  </si>
  <si>
    <t>90342-00</t>
  </si>
  <si>
    <t>Šav kod laceracije rektuma</t>
  </si>
  <si>
    <t>Ostala ispiranja rektuma</t>
  </si>
  <si>
    <t>57506001</t>
  </si>
  <si>
    <t>Radiografija humerusa - čitanje</t>
  </si>
  <si>
    <t>57506021</t>
  </si>
  <si>
    <t>Radiografija podlaktice - čitanje</t>
  </si>
  <si>
    <t>Radiografsko snimanje ručnog zgloba</t>
  </si>
  <si>
    <t>57506031</t>
  </si>
  <si>
    <t>Radiografija ručnog zgloba - čitanje</t>
  </si>
  <si>
    <t>57915001</t>
  </si>
  <si>
    <t>Radiografija mandibule - čitanje</t>
  </si>
  <si>
    <t>58109001</t>
  </si>
  <si>
    <t>Radiografija sakralnokokcigealnog dela kičme - čitanje</t>
  </si>
  <si>
    <t>58521001</t>
  </si>
  <si>
    <t>Radiografija sternuma - čitanje</t>
  </si>
  <si>
    <t>58700001</t>
  </si>
  <si>
    <t>Radiografija urinarnog sistema – čitanje</t>
  </si>
  <si>
    <t>До одступања у извршењу радиографских услуга дошло услед увођења нових услуга читања резулатта, па је тако број услуга дуплиран.</t>
  </si>
  <si>
    <t>GST Green Reload 45mm 6ROW (punjenje za linear. stapler)</t>
  </si>
  <si>
    <t>GST Gold Reload 45mm 6ROW (punjenje za linear. stapler)</t>
  </si>
  <si>
    <t>GST Green Reload 60mm 6ROW (punjenje za linear. stapler)</t>
  </si>
  <si>
    <t>0039033</t>
  </si>
  <si>
    <t>0034329</t>
  </si>
  <si>
    <t>0034166</t>
  </si>
  <si>
    <t>0033121</t>
  </si>
  <si>
    <t>0033122</t>
  </si>
  <si>
    <t>0031306</t>
  </si>
  <si>
    <t>0031307</t>
  </si>
  <si>
    <t>0031312</t>
  </si>
  <si>
    <t>0031313</t>
  </si>
  <si>
    <t>0031364</t>
  </si>
  <si>
    <t>0031365</t>
  </si>
  <si>
    <t>0031402</t>
  </si>
  <si>
    <t>0031403</t>
  </si>
  <si>
    <t>(L01XE01)</t>
  </si>
  <si>
    <t>GLIMATIN film tableta 30x400 mg</t>
  </si>
  <si>
    <t>0037093</t>
  </si>
  <si>
    <t>(L02BA03) fluvestrant</t>
  </si>
  <si>
    <t>20788AMB</t>
  </si>
  <si>
    <t>20770AMB</t>
  </si>
  <si>
    <t>20787AMB</t>
  </si>
  <si>
    <t>96043-00</t>
  </si>
  <si>
    <t>Merenje refrakcije</t>
  </si>
  <si>
    <t>56001-00</t>
  </si>
  <si>
    <t>Kompjuterizovana tomografija mozga</t>
  </si>
  <si>
    <t>56007-00</t>
  </si>
  <si>
    <t>Kompjuterizovana tomografija mozga sa intravenskom primenom kontrastnog sredstva</t>
  </si>
  <si>
    <t>56013-00</t>
  </si>
  <si>
    <t>Kompjuterizovana tomografija orbite</t>
  </si>
  <si>
    <t>56016-04</t>
  </si>
  <si>
    <t>Kompjuterizovana tomografija srednjeg uva i temporalne kosti, obostrana</t>
  </si>
  <si>
    <t>56022-00</t>
  </si>
  <si>
    <t>Kompjuterizovana tomografija facijalnih kostiju</t>
  </si>
  <si>
    <t>56022-01</t>
  </si>
  <si>
    <t>Kompjuterizovana tomografija paranazalnog sinusa</t>
  </si>
  <si>
    <t>56101-00</t>
  </si>
  <si>
    <t>Kompjuterizovana tomografija mekih tkiva vrata</t>
  </si>
  <si>
    <t>56107-00</t>
  </si>
  <si>
    <t>Kompjuterizovana tomografija mekih tkiva vrata sa intravenskom primenom kontrastnog sredstva</t>
  </si>
  <si>
    <t>56220-00</t>
  </si>
  <si>
    <t>Kompjuterizovana tomografija kičme, cervikalne regije</t>
  </si>
  <si>
    <t>56221-00</t>
  </si>
  <si>
    <t>Kompjuterizovana tomografija kičme, torakalne regije</t>
  </si>
  <si>
    <t>56223-00</t>
  </si>
  <si>
    <t>Kompjuterizovana tomografija kičme, lumbosakralne regije</t>
  </si>
  <si>
    <t>56226-00</t>
  </si>
  <si>
    <t>Kompjuterizovana tomografija kičme sa intravenskom primenom kontrastnog sredstva, lumbosakralne regije</t>
  </si>
  <si>
    <t>56307-00</t>
  </si>
  <si>
    <t>Kompjuterizovana tomografija grudnog koša sa intravenskom primenom kontrastnog sredstva</t>
  </si>
  <si>
    <t>56407-00</t>
  </si>
  <si>
    <t>Kompjuterizovana tomografija abdomena sa intravenskom primenom kontrastnog sredstva</t>
  </si>
  <si>
    <t>56412-00</t>
  </si>
  <si>
    <t>Kompjuterizovana tomografija karlice sa intravenskom primenom kontrastnog sredstva</t>
  </si>
  <si>
    <t>56619-00</t>
  </si>
  <si>
    <t>Kompjuterizovana tomografija ekstremiteta</t>
  </si>
  <si>
    <t>57350-04</t>
  </si>
  <si>
    <t>Spiralna angiografija kompjuterizovanom tomografijom abdominalne i bilateralne iliofemoralne aorte donjih ekstremiteta, sa intravenskom primenom kontrastnog sredstva</t>
  </si>
  <si>
    <t>ЦТ Скенер (1 апарат, 3 сменe)</t>
  </si>
  <si>
    <t>Ultrazvučni dupleks pregled krvnih sudova na ostalim oblastima</t>
  </si>
  <si>
    <t>57350-00</t>
  </si>
  <si>
    <t>Spiralna angiografija kompjuterizovanom tomografijom glave i/ili vrata, sa intravenskom primenom kontrastnog sredstva</t>
  </si>
  <si>
    <t>57350-07</t>
  </si>
  <si>
    <t>Spiralna angiografija kompjuterizovanom tomografijom donjih ekstremiteta, sa intravenskom primenom kontrastnog sredstva</t>
  </si>
  <si>
    <t>56301002</t>
  </si>
  <si>
    <t>Kompjuterizovana tomografija grudnog koša - čitanje</t>
  </si>
  <si>
    <t>57350002</t>
  </si>
  <si>
    <t>Spiralna angiografija kompjuterizovanom tomografijom glave i/ili vrata, sa intravenskom primenom kontrastnog sredstva - čitanje</t>
  </si>
  <si>
    <t>L025555</t>
  </si>
  <si>
    <t>Podelа biopsijskog mаterijаlа i izrаdа pаrаfinskog kаlupа</t>
  </si>
  <si>
    <t>L025559</t>
  </si>
  <si>
    <t>Kаlupljenje tkivа u pаrаfinske megаblokove</t>
  </si>
  <si>
    <t>Извршено 1.1.-31.12.2022.</t>
  </si>
  <si>
    <t>Mrezica polypropilenska 8x15cm 127g/m2</t>
  </si>
  <si>
    <t>Mrezica polypropilenska 15x15cm 127g/m2</t>
  </si>
  <si>
    <t>Број исписаних болесника 2022.</t>
  </si>
  <si>
    <t>Број бо  дана 2022.</t>
  </si>
  <si>
    <t>Просечна дневна заузетост постеља у 2022. (%)</t>
  </si>
  <si>
    <t>31.12.2022.</t>
  </si>
  <si>
    <t>Превенција и контрола болничких инфекција</t>
  </si>
  <si>
    <t>Општа болница Јагодина</t>
  </si>
  <si>
    <t>56409-00</t>
  </si>
  <si>
    <t>Kompjuterizovana tomografija karlice</t>
  </si>
  <si>
    <t>56016-00</t>
  </si>
  <si>
    <t>Kompjuterizovana tomografija srednjeg uva i temporalne kosti, jednostrana</t>
  </si>
  <si>
    <t>56016-06</t>
  </si>
  <si>
    <t>Kompjuterizovana tomografija srednjeg uva, temporalne kosti i mozga, obostrana</t>
  </si>
  <si>
    <t>56028-00</t>
  </si>
  <si>
    <t>Kompjuterizovana tomografija facijalnih kostiju sa intravenskom primenom kontrastnog sredstva</t>
  </si>
  <si>
    <t>56028-01</t>
  </si>
  <si>
    <t>Kompjuterizovana tomografija paranazalnog sinusa sa intravenskom primenom kontrastnog sredstva</t>
  </si>
  <si>
    <t>56028-02</t>
  </si>
  <si>
    <t>Kompjuterizovana tomografija facijalnih kostiju i paranazalnog sinusa sa intravenskom primenom kontrastnog sredstva</t>
  </si>
  <si>
    <t>56030-00</t>
  </si>
  <si>
    <t>Kompjuterizovana tomografija facijalnih kostiju, paranazalnog sinusa i mozga</t>
  </si>
  <si>
    <t>56301-00</t>
  </si>
  <si>
    <t>Kompjuterizovana tomografija grudnog koša</t>
  </si>
  <si>
    <t>56307001</t>
  </si>
  <si>
    <t>Kompjuterizovana tomografija grudnog koša sa intravenskom primenom kontrastnog sredstva - snimanje</t>
  </si>
  <si>
    <t>57350-01</t>
  </si>
  <si>
    <t>Spiralna angiografija kompjuterizovanom tomografijom gornjih ekstremiteta, sa intravenskom primenom kontrastnog sredstva</t>
  </si>
  <si>
    <t>57350-03</t>
  </si>
  <si>
    <t>Spiralna angiografija kompjuterizovanom tomografijom abdomena, sa intravenskom primenom kontrastnog sredstva</t>
  </si>
  <si>
    <t>56001001</t>
  </si>
  <si>
    <t>Kompjuterizovana tomografija mozga - snimanje</t>
  </si>
  <si>
    <t>56001002</t>
  </si>
  <si>
    <t>Kompjuterizovana tomografija mozga - čitanje</t>
  </si>
  <si>
    <t>56401002</t>
  </si>
  <si>
    <t>Kompjuterizovana tomografija abdomena - čitanje</t>
  </si>
  <si>
    <t>Biohemijska identifikacija enterobakterija testovima pripremljenim u laboratoriji</t>
  </si>
  <si>
    <t>Ispitivanje osetljivosti bakterija na antibiotike, disk – difuzionom metodom na prvu liniju</t>
  </si>
  <si>
    <t>Izolacija mikroorganizma subkulturom</t>
  </si>
  <si>
    <t>L026641</t>
  </si>
  <si>
    <t>Pregled uklonjene promene sluznice usta odnosno gingive dobijene resekcijom</t>
  </si>
  <si>
    <t>L026674</t>
  </si>
  <si>
    <t>Pregled uklonjene dentogene ciste</t>
  </si>
  <si>
    <t>L026682</t>
  </si>
  <si>
    <t>Pregled uzorka pljuvačne žlezde dobijene biopsijom</t>
  </si>
  <si>
    <t xml:space="preserve">Pregled cor biopsije dojke </t>
  </si>
  <si>
    <t>L027888</t>
  </si>
  <si>
    <t xml:space="preserve">Pregled uzorka pankreasa dobijenog tankom iglom </t>
  </si>
  <si>
    <t>L028084</t>
  </si>
  <si>
    <t xml:space="preserve">Pregled sekvestra kosti </t>
  </si>
  <si>
    <t>L028381</t>
  </si>
  <si>
    <t xml:space="preserve">Pregled ovojnice testisa dobijene biopsijom </t>
  </si>
  <si>
    <t>L028886</t>
  </si>
  <si>
    <t xml:space="preserve">Pregled dela jajovoda </t>
  </si>
  <si>
    <t>L029470</t>
  </si>
  <si>
    <t>Pregled materijala dobijenog bronhoalveolarnom lavažom</t>
  </si>
  <si>
    <t>L029835</t>
  </si>
  <si>
    <t xml:space="preserve">Obrada i analiza tkiva primenom dekalcinacije (Dekalcinat) </t>
  </si>
  <si>
    <t>L019845</t>
  </si>
  <si>
    <t>Brzi kvalitativni test za detekciju Clostridium difficilae GDH Ag u stolici</t>
  </si>
  <si>
    <t>L021451</t>
  </si>
  <si>
    <t>Detekcija Candida manan antigena - ELISA</t>
  </si>
  <si>
    <t>L021634</t>
  </si>
  <si>
    <t>Otkrivanje antigena gljiva (Cryptococcus, Candida, Aspergillus ili dr.) – brzi kvalitativni test</t>
  </si>
  <si>
    <t>13706-04</t>
  </si>
  <si>
    <t>Transfuzija leukocita</t>
  </si>
  <si>
    <t>47051-00</t>
  </si>
  <si>
    <t>Otvorena repozicija iščašenja zgloba kuka</t>
  </si>
  <si>
    <t>47564-01</t>
  </si>
  <si>
    <t>Zatvorena repozicija frakture fibule</t>
  </si>
  <si>
    <t>47582-00</t>
  </si>
  <si>
    <t>Patelektomija sa ponovnim učvršćivanjem tetive</t>
  </si>
  <si>
    <t>47927-00</t>
  </si>
  <si>
    <t>Odstranjenje klina, zavrtnja ili žice, neklasifikovano na drugom mestu</t>
  </si>
  <si>
    <t>49800-00</t>
  </si>
  <si>
    <t>Primarna reparacija tetiva fleksora ili ekstenzora stopala</t>
  </si>
  <si>
    <t>92004-00</t>
  </si>
  <si>
    <t>Rehabilitacija i detoksikacija od alkohola</t>
  </si>
  <si>
    <t>Tamponada spoljašnjeg slušnog kanala</t>
  </si>
  <si>
    <t>96197-06</t>
  </si>
  <si>
    <t>Intramuskularno davanje farmakološkog sredstva, insulin</t>
  </si>
  <si>
    <t>90088-00</t>
  </si>
  <si>
    <t>Ostale procedure na lakrimalnom sistemu</t>
  </si>
  <si>
    <t>039350</t>
  </si>
  <si>
    <t>Procena EMNG nalaza</t>
  </si>
  <si>
    <t>Endotrahealna intubacija, jednolumenski tubus</t>
  </si>
  <si>
    <t>Fiberoptička kolonoskopija do cekuma sa biopsijom</t>
  </si>
  <si>
    <t>Hod po ravnom</t>
  </si>
  <si>
    <t>Terapija ramenog zgloba vežbanjem</t>
  </si>
  <si>
    <t>Terapija grudnih ili trbušnih mišića vežbanjem</t>
  </si>
  <si>
    <t>Terapija mišića leđa ili vrata vežbanjem</t>
  </si>
  <si>
    <t>Terapija mišića ruku vežbanjem</t>
  </si>
  <si>
    <t>Terapija lakatnog zgloba vežbanjem</t>
  </si>
  <si>
    <t>Terapija mišića ruku, ručnog zgloba ili zglobova prstiju vežbanjem</t>
  </si>
  <si>
    <t>Terapija zgloba kuka vežbanjem</t>
  </si>
  <si>
    <t>Terapija mišića karličnog dna vežbanjem</t>
  </si>
  <si>
    <t>Terapija mišića nogu vežbanjem</t>
  </si>
  <si>
    <t>Terapija zgloba kolena vežbanjem</t>
  </si>
  <si>
    <t>Terapija mišića stopala, nožnog zgloba ili zglobova prstiju vežbanjem</t>
  </si>
  <si>
    <t>Terapija celog tela vežbanjem</t>
  </si>
  <si>
    <t>Uvežbavanje veština u aktivnostima povezanim sa položajem tela/mobilnošću/pokretom</t>
  </si>
  <si>
    <t>Uvežbavanje veština u aktivnostima povezanim sa premeštanjem</t>
  </si>
  <si>
    <t>U8183335</t>
  </si>
  <si>
    <t>Rehabilitacija, neurološki poremećaji</t>
  </si>
  <si>
    <t>92041-00</t>
  </si>
  <si>
    <t>Kontinuirana ventilacija negativnim pritiskom [KVNP]</t>
  </si>
  <si>
    <t>Vežbe disanja u lečenju bolesti respiratornog sistema</t>
  </si>
  <si>
    <t>Zamena kanile za traheostomiju</t>
  </si>
  <si>
    <t>96023-00</t>
  </si>
  <si>
    <t>Procena starenja</t>
  </si>
  <si>
    <t>96084-00</t>
  </si>
  <si>
    <t>Savetovanje kod fizičkog zlostavljanja/nasilja/napada</t>
  </si>
  <si>
    <t>96185-00</t>
  </si>
  <si>
    <t>Suportativna psihoterapija, neklasifikovana na drugom mestu</t>
  </si>
  <si>
    <t>oo39031</t>
  </si>
  <si>
    <t>DAKARBAZIN, 1 po 500mg</t>
  </si>
  <si>
    <t>2 po 500mg</t>
  </si>
  <si>
    <t>oo37022</t>
  </si>
  <si>
    <t>ELIGARD , prašak i rastvarač za rastvor za injekciju , napunjen injekcioni špric sa praškom i napunjen injekcioni špric sa rastvaračem, 1 po 45 mg</t>
  </si>
  <si>
    <t>N002527</t>
  </si>
  <si>
    <t>mitomicin  1 po 10 mg</t>
  </si>
  <si>
    <t>1 po 10 mg</t>
  </si>
  <si>
    <t>0069001</t>
  </si>
  <si>
    <t>NOVOEIGHT, prašak i rastvarač za rastvor za injekciju, bočica sa praškom i napunjeni injekcioni špric sa rastvaračem 1 po 4 ml (250i.j)</t>
  </si>
  <si>
    <t>250i.j.</t>
  </si>
  <si>
    <t>cjn</t>
  </si>
  <si>
    <t>Odstranjivanje stranog tela nosa</t>
  </si>
  <si>
    <t>16570-01</t>
  </si>
  <si>
    <t>Hirurška korekcija inverzije materice</t>
  </si>
  <si>
    <t>18216-12</t>
  </si>
  <si>
    <t>Kaudalna infuzija opioida</t>
  </si>
  <si>
    <t>Reparacija ostalih kila trbušnog zida</t>
  </si>
  <si>
    <t>Kineziterapija u novorođenčeta i odojčeta</t>
  </si>
  <si>
    <t>35677-05</t>
  </si>
  <si>
    <t>Salpingektomija sa uklanjanjem trudnoće u jajovodu</t>
  </si>
  <si>
    <t>45239-00</t>
  </si>
  <si>
    <t>Revizija lokalnog režnja kože</t>
  </si>
  <si>
    <t>90329-02</t>
  </si>
  <si>
    <t>Ostale reparacije na omentumu</t>
  </si>
  <si>
    <t>90430-00</t>
  </si>
  <si>
    <t>Ostale laparoskopske reparacije jajnika</t>
  </si>
  <si>
    <t>90431-00</t>
  </si>
  <si>
    <t>Ostale procedure na jajniku</t>
  </si>
  <si>
    <t>90720-00</t>
  </si>
  <si>
    <t>Ostale procedure na dojkama</t>
  </si>
  <si>
    <t>92082-00</t>
  </si>
  <si>
    <t>Uklanjanje uređaja za peritonealnu drenažu</t>
  </si>
  <si>
    <t>92507-10</t>
  </si>
  <si>
    <t>Neuroaksijalna blokada tokom trudova i porođaja, ASA 10</t>
  </si>
  <si>
    <t>92507-20</t>
  </si>
  <si>
    <t>Neuroaksijalna blokada tokom trudova i porođaja, ASA 20</t>
  </si>
  <si>
    <t>92507-29</t>
  </si>
  <si>
    <t>Neuroaksijalna blokada tokom trudova i porođaja, ASA 29</t>
  </si>
  <si>
    <t>Infiltracija lokalnog anestetika, ASA 19</t>
  </si>
  <si>
    <t>30103-00</t>
  </si>
  <si>
    <t>Ekscizija sinusa koji zahvata mišić i duboko tkivo, neklasifikovana na drugom mestu</t>
  </si>
  <si>
    <t>30411-00</t>
  </si>
  <si>
    <t>Intraoperativna biopsija jetre</t>
  </si>
  <si>
    <t>30518-01</t>
  </si>
  <si>
    <t>Parcijalna distalna gastrektomija sa  gastrojejunalnom anastomozom</t>
  </si>
  <si>
    <t>Rigidna sigmoidoskopija sa biopsijom</t>
  </si>
  <si>
    <t>32174-02</t>
  </si>
  <si>
    <t>Drenaža ishiorektalniog apscesa</t>
  </si>
  <si>
    <t>33139-00</t>
  </si>
  <si>
    <t>Reparacija lažne aneurizme ilijačne arterije</t>
  </si>
  <si>
    <t>33142-00</t>
  </si>
  <si>
    <t>Reparacija lažne aneurizme femoralne arterije</t>
  </si>
  <si>
    <t>33815-13</t>
  </si>
  <si>
    <t>Direktno zatvaranje ostalih vena donjih udova</t>
  </si>
  <si>
    <t>34106-01</t>
  </si>
  <si>
    <t>Eksploracija radijalne arterije</t>
  </si>
  <si>
    <t>34106-09</t>
  </si>
  <si>
    <t>Eksploracija ostalih vena</t>
  </si>
  <si>
    <t>37000-01</t>
  </si>
  <si>
    <t>Parcijalna ekscizija mokraćne bešike</t>
  </si>
  <si>
    <t>38806-00</t>
  </si>
  <si>
    <t>Plasiranje drena kroz međurebarni prostor</t>
  </si>
  <si>
    <t>39327-02</t>
  </si>
  <si>
    <t>Odstranjenje lezije dubokog perifernog nerva</t>
  </si>
  <si>
    <t>Nylinov (Nullin) stepenik</t>
  </si>
  <si>
    <t>90340-00</t>
  </si>
  <si>
    <t>Zatvaranje fistula tankog creva</t>
  </si>
  <si>
    <t>96196-01</t>
  </si>
  <si>
    <t>Intra-arterijsko davanje farmakološkog sredstva, trombolitičko sredstvo</t>
  </si>
  <si>
    <t>Intra-arterijsko davanje farmakološkog sredstva, anti-infektivno sredstvo</t>
  </si>
  <si>
    <t>Intra-arterijsko davanje farmakološkog sredstva, hranljiva supstanca</t>
  </si>
  <si>
    <t xml:space="preserve">Укупан број пацијената на листи чекања на дан 31.12.2022. </t>
  </si>
  <si>
    <t>Укупан број процедура за које се воде листе чекања 1.1.-31.12.2022.</t>
  </si>
  <si>
    <t>Број процедура за пацијенте који су на листи чекања  1.1.-31.12.2022.</t>
  </si>
</sst>
</file>

<file path=xl/styles.xml><?xml version="1.0" encoding="utf-8"?>
<styleSheet xmlns="http://schemas.openxmlformats.org/spreadsheetml/2006/main">
  <numFmts count="9">
    <numFmt numFmtId="164" formatCode="_)@"/>
    <numFmt numFmtId="165" formatCode="0;0;;@"/>
    <numFmt numFmtId="166" formatCode="0.0"/>
    <numFmt numFmtId="167" formatCode="0;0;&quot;&quot;;@"/>
    <numFmt numFmtId="168" formatCode="[$-1081A]#,##0.00;\-#,##0.00"/>
    <numFmt numFmtId="169" formatCode="[$-10C1A]#,##0.00;\-#,##0.00"/>
    <numFmt numFmtId="170" formatCode="[$-1081A]#,##0.0000;\-#,##0.0000"/>
    <numFmt numFmtId="171" formatCode="#.##000;\-#.##000"/>
    <numFmt numFmtId="172" formatCode="#,##0_ ;\-#,##0\ "/>
  </numFmts>
  <fonts count="112">
    <font>
      <sz val="10"/>
      <name val="HelveticaPlain"/>
      <charset val="134"/>
    </font>
    <font>
      <b/>
      <sz val="9"/>
      <color indexed="57"/>
      <name val="Cambria"/>
      <family val="1"/>
      <charset val="238"/>
    </font>
    <font>
      <sz val="9"/>
      <name val="Cambria"/>
      <family val="1"/>
      <charset val="238"/>
    </font>
    <font>
      <b/>
      <sz val="10"/>
      <name val="Arial"/>
      <family val="2"/>
      <charset val="238"/>
    </font>
    <font>
      <b/>
      <sz val="11"/>
      <name val="Cambria"/>
      <family val="1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sz val="8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b/>
      <sz val="11"/>
      <name val="Arial"/>
      <family val="2"/>
      <charset val="238"/>
    </font>
    <font>
      <sz val="8"/>
      <color indexed="8"/>
      <name val="Arial"/>
      <family val="2"/>
      <charset val="238"/>
    </font>
    <font>
      <b/>
      <u/>
      <sz val="10"/>
      <color indexed="12"/>
      <name val="HelveticaPlain"/>
      <charset val="134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sz val="8"/>
      <name val="CHelvPlain"/>
      <charset val="134"/>
    </font>
    <font>
      <sz val="10"/>
      <name val="CHelvPlain"/>
      <charset val="134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b/>
      <sz val="9"/>
      <color theme="4" tint="-0.499984740745262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rgb="FF333333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0"/>
      <color indexed="12"/>
      <name val="HelveticaPlain"/>
      <charset val="134"/>
    </font>
    <font>
      <sz val="10"/>
      <name val="Cambria"/>
      <family val="1"/>
      <charset val="238"/>
    </font>
    <font>
      <b/>
      <sz val="10"/>
      <name val="HelveticaPlain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11"/>
      <color indexed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 tint="0.14993743705557422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i/>
      <sz val="10"/>
      <name val="Calibri"/>
      <family val="2"/>
      <charset val="238"/>
    </font>
    <font>
      <i/>
      <sz val="10"/>
      <name val="Calibri"/>
      <family val="2"/>
      <charset val="238"/>
    </font>
    <font>
      <b/>
      <sz val="10"/>
      <name val="Calibri"/>
      <family val="2"/>
      <charset val="238"/>
    </font>
    <font>
      <sz val="8"/>
      <name val="Arial"/>
      <family val="2"/>
    </font>
    <font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9"/>
      <name val="Arial"/>
      <family val="2"/>
      <charset val="1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  <charset val="1"/>
    </font>
    <font>
      <b/>
      <sz val="11"/>
      <name val="Cambria"/>
      <family val="1"/>
      <charset val="1"/>
    </font>
    <font>
      <sz val="10"/>
      <name val="Cambria"/>
      <family val="1"/>
      <charset val="238"/>
      <scheme val="major"/>
    </font>
    <font>
      <b/>
      <sz val="11"/>
      <name val="Cambria"/>
      <family val="1"/>
    </font>
    <font>
      <sz val="10"/>
      <name val="Verdana"/>
      <family val="2"/>
      <charset val="1"/>
    </font>
    <font>
      <sz val="11"/>
      <name val="Arial"/>
      <family val="2"/>
      <charset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</font>
    <font>
      <sz val="10"/>
      <name val="HelveticaPlain"/>
      <charset val="134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sz val="10"/>
      <name val="Calibri"/>
      <family val="2"/>
    </font>
    <font>
      <b/>
      <sz val="10"/>
      <color rgb="FFFF0000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10"/>
      <name val="Arial"/>
      <family val="2"/>
    </font>
    <font>
      <b/>
      <sz val="12"/>
      <name val="Times New Roman"/>
      <family val="1"/>
    </font>
    <font>
      <b/>
      <sz val="10"/>
      <color indexed="8"/>
      <name val="Arial"/>
      <family val="2"/>
      <charset val="238"/>
    </font>
    <font>
      <sz val="10"/>
      <name val="Arial"/>
      <family val="2"/>
      <charset val="134"/>
    </font>
    <font>
      <sz val="9"/>
      <name val="Times New Roman"/>
      <family val="1"/>
    </font>
    <font>
      <b/>
      <sz val="10"/>
      <color indexed="57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2"/>
      <color rgb="FFC00000"/>
      <name val="Times New Roman"/>
      <family val="1"/>
    </font>
    <font>
      <b/>
      <sz val="10"/>
      <color rgb="FFFF0000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9"/>
      <color indexed="57"/>
      <name val="Cambria"/>
      <family val="1"/>
    </font>
    <font>
      <sz val="9"/>
      <name val="Cambria"/>
      <family val="1"/>
    </font>
    <font>
      <b/>
      <sz val="11"/>
      <name val="Times New Roman"/>
      <family val="1"/>
    </font>
    <font>
      <u/>
      <sz val="10"/>
      <color indexed="12"/>
      <name val="HelveticaPlain"/>
    </font>
    <font>
      <sz val="10"/>
      <name val="Cambria"/>
      <family val="1"/>
    </font>
    <font>
      <b/>
      <sz val="9"/>
      <name val="Arial"/>
      <family val="2"/>
      <charset val="238"/>
    </font>
    <font>
      <b/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0"/>
        <bgColor indexed="22"/>
      </patternFill>
    </fill>
    <fill>
      <patternFill patternType="solid">
        <fgColor rgb="FFFF0000"/>
        <bgColor indexed="46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22"/>
      </patternFill>
    </fill>
    <fill>
      <patternFill patternType="solid">
        <fgColor indexed="22"/>
        <bgColor indexed="46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indexed="4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34"/>
      </patternFill>
    </fill>
    <fill>
      <patternFill patternType="solid">
        <fgColor indexed="43"/>
        <bgColor indexed="41"/>
      </patternFill>
    </fill>
    <fill>
      <patternFill patternType="solid">
        <fgColor indexed="31"/>
        <b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51">
    <border>
      <left/>
      <right/>
      <top/>
      <bottom/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 style="thin">
        <color indexed="44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double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double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double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indexed="44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double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 style="thin">
        <color theme="0"/>
      </right>
      <top style="double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double">
        <color theme="4"/>
      </top>
      <bottom style="double">
        <color theme="4"/>
      </bottom>
      <diagonal/>
    </border>
    <border>
      <left/>
      <right style="thin">
        <color auto="1"/>
      </right>
      <top style="double">
        <color theme="4"/>
      </top>
      <bottom style="double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medium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44"/>
      </bottom>
      <diagonal/>
    </border>
    <border>
      <left/>
      <right/>
      <top style="thin">
        <color indexed="4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9"/>
      </left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44"/>
      </left>
      <right/>
      <top style="hair">
        <color indexed="44"/>
      </top>
      <bottom style="hair">
        <color indexed="4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52" fillId="0" borderId="78">
      <alignment horizontal="left" vertical="center" wrapText="1"/>
      <protection locked="0"/>
    </xf>
    <xf numFmtId="0" fontId="53" fillId="0" borderId="0"/>
    <xf numFmtId="0" fontId="41" fillId="0" borderId="70" applyNumberFormat="0" applyFill="0" applyAlignment="0" applyProtection="0"/>
    <xf numFmtId="0" fontId="53" fillId="0" borderId="0"/>
    <xf numFmtId="0" fontId="6" fillId="0" borderId="0"/>
    <xf numFmtId="0" fontId="50" fillId="0" borderId="0">
      <alignment horizontal="left" vertical="center" indent="1"/>
    </xf>
    <xf numFmtId="0" fontId="51" fillId="0" borderId="0"/>
    <xf numFmtId="0" fontId="54" fillId="11" borderId="78">
      <alignment vertical="center"/>
    </xf>
    <xf numFmtId="0" fontId="14" fillId="0" borderId="0"/>
    <xf numFmtId="0" fontId="6" fillId="0" borderId="0"/>
    <xf numFmtId="0" fontId="6" fillId="0" borderId="0"/>
    <xf numFmtId="0" fontId="53" fillId="0" borderId="0"/>
    <xf numFmtId="0" fontId="73" fillId="0" borderId="0"/>
    <xf numFmtId="0" fontId="79" fillId="0" borderId="0"/>
  </cellStyleXfs>
  <cellXfs count="996">
    <xf numFmtId="0" fontId="0" fillId="0" borderId="0" xfId="0"/>
    <xf numFmtId="164" fontId="1" fillId="2" borderId="1" xfId="11" applyNumberFormat="1" applyFont="1" applyFill="1" applyBorder="1" applyProtection="1">
      <alignment vertical="center"/>
    </xf>
    <xf numFmtId="164" fontId="1" fillId="2" borderId="2" xfId="11" applyNumberFormat="1" applyFont="1" applyFill="1" applyBorder="1" applyAlignment="1" applyProtection="1">
      <alignment horizontal="right" vertical="center"/>
    </xf>
    <xf numFmtId="165" fontId="2" fillId="0" borderId="1" xfId="4" applyNumberFormat="1" applyFont="1" applyBorder="1" applyAlignment="1" applyProtection="1">
      <alignment horizontal="left" vertical="center" indent="1"/>
    </xf>
    <xf numFmtId="165" fontId="2" fillId="0" borderId="3" xfId="4" applyNumberFormat="1" applyFont="1" applyBorder="1" applyAlignment="1" applyProtection="1">
      <alignment horizontal="left" vertical="center" indent="1"/>
    </xf>
    <xf numFmtId="165" fontId="2" fillId="0" borderId="2" xfId="4" applyNumberFormat="1" applyFont="1" applyBorder="1" applyAlignment="1" applyProtection="1">
      <alignment horizontal="left" vertical="center" indent="1"/>
    </xf>
    <xf numFmtId="0" fontId="3" fillId="0" borderId="0" xfId="0" applyFont="1" applyFill="1" applyAlignment="1">
      <alignment vertical="center"/>
    </xf>
    <xf numFmtId="165" fontId="4" fillId="0" borderId="1" xfId="4" applyNumberFormat="1" applyFont="1" applyBorder="1" applyAlignment="1" applyProtection="1">
      <alignment horizontal="left" vertical="center"/>
    </xf>
    <xf numFmtId="165" fontId="4" fillId="0" borderId="3" xfId="4" applyNumberFormat="1" applyFont="1" applyBorder="1" applyAlignment="1" applyProtection="1">
      <alignment horizontal="left" vertical="center"/>
    </xf>
    <xf numFmtId="165" fontId="4" fillId="0" borderId="2" xfId="4" applyNumberFormat="1" applyFont="1" applyBorder="1" applyAlignment="1" applyProtection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Fill="1"/>
    <xf numFmtId="0" fontId="11" fillId="0" borderId="0" xfId="0" applyFont="1"/>
    <xf numFmtId="0" fontId="11" fillId="0" borderId="0" xfId="0" applyFont="1" applyBorder="1"/>
    <xf numFmtId="0" fontId="8" fillId="0" borderId="0" xfId="0" applyFont="1"/>
    <xf numFmtId="0" fontId="1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/>
    <xf numFmtId="0" fontId="15" fillId="0" borderId="11" xfId="0" applyFont="1" applyBorder="1"/>
    <xf numFmtId="0" fontId="13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11" xfId="0" applyFont="1" applyFill="1" applyBorder="1"/>
    <xf numFmtId="0" fontId="9" fillId="0" borderId="11" xfId="0" applyFont="1" applyFill="1" applyBorder="1" applyAlignment="1">
      <alignment horizontal="center"/>
    </xf>
    <xf numFmtId="0" fontId="16" fillId="0" borderId="0" xfId="0" applyFont="1"/>
    <xf numFmtId="0" fontId="6" fillId="0" borderId="0" xfId="8" applyFont="1" applyAlignment="1" applyProtection="1">
      <alignment horizontal="left"/>
    </xf>
    <xf numFmtId="0" fontId="17" fillId="0" borderId="0" xfId="0" applyFont="1" applyFill="1" applyAlignment="1">
      <alignment vertical="center" wrapText="1"/>
    </xf>
    <xf numFmtId="0" fontId="11" fillId="0" borderId="0" xfId="0" applyFont="1" applyBorder="1" applyAlignment="1">
      <alignment horizontal="right"/>
    </xf>
    <xf numFmtId="0" fontId="1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2" fillId="0" borderId="11" xfId="0" applyFont="1" applyBorder="1"/>
    <xf numFmtId="0" fontId="12" fillId="0" borderId="11" xfId="0" applyFont="1" applyBorder="1" applyAlignment="1">
      <alignment wrapText="1"/>
    </xf>
    <xf numFmtId="0" fontId="12" fillId="3" borderId="11" xfId="0" applyFont="1" applyFill="1" applyBorder="1"/>
    <xf numFmtId="0" fontId="12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49" fontId="14" fillId="0" borderId="11" xfId="10" applyNumberFormat="1" applyFont="1" applyBorder="1" applyAlignment="1"/>
    <xf numFmtId="0" fontId="14" fillId="0" borderId="11" xfId="10" applyFont="1" applyBorder="1"/>
    <xf numFmtId="0" fontId="6" fillId="0" borderId="11" xfId="0" applyFont="1" applyBorder="1"/>
    <xf numFmtId="49" fontId="14" fillId="0" borderId="11" xfId="10" applyNumberFormat="1" applyFont="1" applyFill="1" applyBorder="1" applyAlignment="1"/>
    <xf numFmtId="0" fontId="14" fillId="0" borderId="11" xfId="10" applyFont="1" applyFill="1" applyBorder="1"/>
    <xf numFmtId="0" fontId="0" fillId="0" borderId="11" xfId="0" applyBorder="1"/>
    <xf numFmtId="0" fontId="6" fillId="0" borderId="11" xfId="0" applyFont="1" applyFill="1" applyBorder="1"/>
    <xf numFmtId="0" fontId="6" fillId="0" borderId="11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wrapText="1"/>
    </xf>
    <xf numFmtId="0" fontId="6" fillId="3" borderId="11" xfId="0" applyFont="1" applyFill="1" applyBorder="1"/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1" xfId="0" applyFont="1" applyBorder="1" applyAlignment="1">
      <alignment wrapText="1"/>
    </xf>
    <xf numFmtId="0" fontId="8" fillId="0" borderId="0" xfId="0" applyFont="1" applyBorder="1"/>
    <xf numFmtId="0" fontId="8" fillId="0" borderId="0" xfId="0" applyFont="1" applyFill="1" applyAlignment="1">
      <alignment wrapText="1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18" fillId="0" borderId="0" xfId="0" applyFont="1" applyFill="1"/>
    <xf numFmtId="0" fontId="18" fillId="0" borderId="0" xfId="0" applyFont="1"/>
    <xf numFmtId="49" fontId="5" fillId="2" borderId="11" xfId="0" applyNumberFormat="1" applyFont="1" applyFill="1" applyBorder="1"/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/>
    <xf numFmtId="0" fontId="8" fillId="0" borderId="11" xfId="0" applyFont="1" applyBorder="1"/>
    <xf numFmtId="0" fontId="21" fillId="3" borderId="0" xfId="1" applyFont="1" applyFill="1" applyAlignment="1" applyProtection="1"/>
    <xf numFmtId="0" fontId="6" fillId="0" borderId="0" xfId="0" applyFont="1" applyFill="1" applyAlignment="1">
      <alignment horizontal="center"/>
    </xf>
    <xf numFmtId="0" fontId="3" fillId="0" borderId="0" xfId="0" applyFont="1" applyFill="1" applyBorder="1"/>
    <xf numFmtId="0" fontId="6" fillId="0" borderId="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/>
    </xf>
    <xf numFmtId="0" fontId="14" fillId="0" borderId="11" xfId="0" applyFont="1" applyFill="1" applyBorder="1" applyAlignment="1" applyProtection="1">
      <alignment vertical="center" wrapText="1"/>
    </xf>
    <xf numFmtId="0" fontId="6" fillId="0" borderId="24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 vertical="center" wrapText="1"/>
    </xf>
    <xf numFmtId="0" fontId="6" fillId="0" borderId="22" xfId="0" applyFont="1" applyBorder="1" applyAlignment="1"/>
    <xf numFmtId="0" fontId="6" fillId="0" borderId="24" xfId="0" applyFont="1" applyBorder="1" applyAlignment="1"/>
    <xf numFmtId="0" fontId="6" fillId="0" borderId="24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Border="1"/>
    <xf numFmtId="0" fontId="6" fillId="0" borderId="0" xfId="0" applyFont="1"/>
    <xf numFmtId="0" fontId="6" fillId="0" borderId="0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23" fillId="0" borderId="3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23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6" fillId="0" borderId="24" xfId="0" applyFont="1" applyFill="1" applyBorder="1" applyAlignment="1">
      <alignment wrapText="1"/>
    </xf>
    <xf numFmtId="0" fontId="6" fillId="0" borderId="24" xfId="0" applyFont="1" applyFill="1" applyBorder="1" applyAlignment="1"/>
    <xf numFmtId="0" fontId="6" fillId="0" borderId="26" xfId="0" applyFont="1" applyFill="1" applyBorder="1" applyAlignment="1">
      <alignment horizontal="center"/>
    </xf>
    <xf numFmtId="0" fontId="6" fillId="0" borderId="34" xfId="0" applyFont="1" applyFill="1" applyBorder="1" applyAlignment="1"/>
    <xf numFmtId="0" fontId="11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8" fillId="0" borderId="0" xfId="0" applyFont="1" applyFill="1" applyAlignment="1">
      <alignment horizontal="left" vertical="center"/>
    </xf>
    <xf numFmtId="0" fontId="25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16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6" xfId="0" applyFont="1" applyBorder="1" applyAlignment="1">
      <alignment horizontal="left" vertical="center"/>
    </xf>
    <xf numFmtId="0" fontId="6" fillId="0" borderId="34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16" fontId="6" fillId="0" borderId="24" xfId="0" applyNumberFormat="1" applyFont="1" applyBorder="1" applyAlignment="1">
      <alignment vertical="center"/>
    </xf>
    <xf numFmtId="49" fontId="0" fillId="0" borderId="11" xfId="0" applyNumberFormat="1" applyBorder="1"/>
    <xf numFmtId="0" fontId="6" fillId="0" borderId="11" xfId="0" applyFont="1" applyBorder="1" applyAlignment="1">
      <alignment vertical="center" wrapText="1"/>
    </xf>
    <xf numFmtId="0" fontId="6" fillId="0" borderId="37" xfId="0" applyFont="1" applyBorder="1" applyAlignment="1">
      <alignment horizontal="left" vertical="center"/>
    </xf>
    <xf numFmtId="0" fontId="6" fillId="0" borderId="37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16" fontId="6" fillId="3" borderId="22" xfId="0" applyNumberFormat="1" applyFont="1" applyFill="1" applyBorder="1" applyAlignment="1">
      <alignment vertical="center"/>
    </xf>
    <xf numFmtId="16" fontId="6" fillId="3" borderId="24" xfId="0" applyNumberFormat="1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7" fillId="0" borderId="46" xfId="0" applyFont="1" applyFill="1" applyBorder="1" applyAlignment="1">
      <alignment vertical="center"/>
    </xf>
    <xf numFmtId="49" fontId="6" fillId="0" borderId="11" xfId="0" applyNumberFormat="1" applyFont="1" applyFill="1" applyBorder="1"/>
    <xf numFmtId="0" fontId="6" fillId="0" borderId="11" xfId="0" applyFont="1" applyFill="1" applyBorder="1" applyAlignment="1">
      <alignment wrapText="1"/>
    </xf>
    <xf numFmtId="0" fontId="6" fillId="0" borderId="24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 wrapText="1"/>
    </xf>
    <xf numFmtId="0" fontId="28" fillId="0" borderId="22" xfId="0" applyFont="1" applyBorder="1"/>
    <xf numFmtId="0" fontId="6" fillId="0" borderId="11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vertical="center"/>
    </xf>
    <xf numFmtId="164" fontId="29" fillId="5" borderId="52" xfId="11" applyNumberFormat="1" applyFont="1" applyFill="1" applyBorder="1" applyProtection="1">
      <alignment vertical="center"/>
    </xf>
    <xf numFmtId="164" fontId="29" fillId="5" borderId="53" xfId="11" applyNumberFormat="1" applyFont="1" applyFill="1" applyBorder="1" applyAlignment="1" applyProtection="1">
      <alignment horizontal="right" vertical="center"/>
    </xf>
    <xf numFmtId="165" fontId="30" fillId="0" borderId="52" xfId="4" applyNumberFormat="1" applyFont="1" applyBorder="1" applyAlignment="1" applyProtection="1">
      <alignment horizontal="left" vertical="center" indent="1"/>
    </xf>
    <xf numFmtId="165" fontId="30" fillId="0" borderId="54" xfId="4" applyNumberFormat="1" applyFont="1" applyBorder="1" applyAlignment="1" applyProtection="1">
      <alignment horizontal="left" vertical="center" indent="1"/>
    </xf>
    <xf numFmtId="165" fontId="30" fillId="0" borderId="53" xfId="4" applyNumberFormat="1" applyFont="1" applyBorder="1" applyAlignment="1" applyProtection="1">
      <alignment horizontal="left" vertical="center" indent="1"/>
    </xf>
    <xf numFmtId="165" fontId="31" fillId="0" borderId="52" xfId="4" applyNumberFormat="1" applyFont="1" applyBorder="1" applyAlignment="1" applyProtection="1">
      <alignment horizontal="left" vertical="center"/>
    </xf>
    <xf numFmtId="165" fontId="31" fillId="0" borderId="54" xfId="4" applyNumberFormat="1" applyFont="1" applyBorder="1" applyAlignment="1" applyProtection="1">
      <alignment horizontal="left" vertical="center"/>
    </xf>
    <xf numFmtId="165" fontId="31" fillId="0" borderId="53" xfId="4" applyNumberFormat="1" applyFont="1" applyBorder="1" applyAlignment="1" applyProtection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/>
    <xf numFmtId="0" fontId="32" fillId="6" borderId="11" xfId="8" applyFont="1" applyFill="1" applyBorder="1" applyAlignment="1">
      <alignment horizontal="left" vertical="center" wrapText="1"/>
    </xf>
    <xf numFmtId="0" fontId="0" fillId="6" borderId="11" xfId="0" applyFill="1" applyBorder="1"/>
    <xf numFmtId="0" fontId="32" fillId="6" borderId="11" xfId="8" applyFont="1" applyFill="1" applyBorder="1" applyAlignment="1">
      <alignment horizontal="center" vertical="center" wrapText="1"/>
    </xf>
    <xf numFmtId="0" fontId="33" fillId="0" borderId="11" xfId="8" applyNumberFormat="1" applyFont="1" applyFill="1" applyBorder="1" applyAlignment="1" applyProtection="1">
      <alignment vertical="center" wrapText="1"/>
    </xf>
    <xf numFmtId="0" fontId="34" fillId="0" borderId="11" xfId="8" applyFont="1" applyBorder="1" applyAlignment="1">
      <alignment horizontal="left" vertical="center" wrapText="1"/>
    </xf>
    <xf numFmtId="0" fontId="34" fillId="0" borderId="11" xfId="8" applyFont="1" applyFill="1" applyBorder="1" applyAlignment="1">
      <alignment horizontal="left" vertical="center" wrapText="1"/>
    </xf>
    <xf numFmtId="0" fontId="32" fillId="6" borderId="11" xfId="8" applyFont="1" applyFill="1" applyBorder="1" applyAlignment="1">
      <alignment wrapText="1"/>
    </xf>
    <xf numFmtId="49" fontId="34" fillId="0" borderId="11" xfId="8" applyNumberFormat="1" applyFont="1" applyBorder="1" applyAlignment="1">
      <alignment horizontal="left" vertical="center" wrapText="1"/>
    </xf>
    <xf numFmtId="0" fontId="33" fillId="4" borderId="11" xfId="8" applyNumberFormat="1" applyFont="1" applyFill="1" applyBorder="1" applyAlignment="1" applyProtection="1">
      <alignment vertical="center" wrapText="1"/>
    </xf>
    <xf numFmtId="0" fontId="32" fillId="6" borderId="11" xfId="8" applyFont="1" applyFill="1" applyBorder="1" applyAlignment="1">
      <alignment vertical="center" wrapText="1"/>
    </xf>
    <xf numFmtId="49" fontId="34" fillId="4" borderId="11" xfId="8" applyNumberFormat="1" applyFont="1" applyFill="1" applyBorder="1" applyAlignment="1">
      <alignment horizontal="left" vertical="center" wrapText="1"/>
    </xf>
    <xf numFmtId="49" fontId="34" fillId="0" borderId="11" xfId="8" applyNumberFormat="1" applyFont="1" applyFill="1" applyBorder="1" applyAlignment="1">
      <alignment horizontal="left" vertical="center" wrapText="1"/>
    </xf>
    <xf numFmtId="0" fontId="35" fillId="0" borderId="11" xfId="8" applyNumberFormat="1" applyFont="1" applyFill="1" applyBorder="1" applyAlignment="1" applyProtection="1">
      <alignment vertical="center" wrapText="1"/>
    </xf>
    <xf numFmtId="0" fontId="34" fillId="4" borderId="11" xfId="8" applyFont="1" applyFill="1" applyBorder="1" applyAlignment="1">
      <alignment horizontal="left" vertical="center" wrapText="1"/>
    </xf>
    <xf numFmtId="0" fontId="33" fillId="7" borderId="11" xfId="8" applyNumberFormat="1" applyFont="1" applyFill="1" applyBorder="1" applyAlignment="1" applyProtection="1">
      <alignment vertical="center" wrapText="1"/>
    </xf>
    <xf numFmtId="0" fontId="34" fillId="7" borderId="11" xfId="8" applyFont="1" applyFill="1" applyBorder="1" applyAlignment="1">
      <alignment horizontal="left" vertical="center" wrapText="1"/>
    </xf>
    <xf numFmtId="0" fontId="36" fillId="6" borderId="11" xfId="8" applyFont="1" applyFill="1" applyBorder="1" applyAlignment="1">
      <alignment horizontal="center" vertical="center" wrapText="1"/>
    </xf>
    <xf numFmtId="0" fontId="36" fillId="6" borderId="26" xfId="0" applyFont="1" applyFill="1" applyBorder="1" applyAlignment="1">
      <alignment horizontal="center" wrapText="1"/>
    </xf>
    <xf numFmtId="0" fontId="36" fillId="6" borderId="11" xfId="0" applyFont="1" applyFill="1" applyBorder="1" applyAlignment="1">
      <alignment wrapText="1"/>
    </xf>
    <xf numFmtId="0" fontId="34" fillId="0" borderId="11" xfId="8" applyFont="1" applyBorder="1" applyAlignment="1">
      <alignment horizontal="left" wrapText="1"/>
    </xf>
    <xf numFmtId="0" fontId="33" fillId="0" borderId="11" xfId="8" applyNumberFormat="1" applyFont="1" applyFill="1" applyBorder="1" applyAlignment="1" applyProtection="1">
      <alignment wrapText="1"/>
    </xf>
    <xf numFmtId="0" fontId="36" fillId="6" borderId="11" xfId="0" applyFont="1" applyFill="1" applyBorder="1" applyAlignment="1">
      <alignment horizontal="center" wrapText="1"/>
    </xf>
    <xf numFmtId="0" fontId="18" fillId="0" borderId="0" xfId="0" applyFont="1" applyFill="1" applyAlignment="1">
      <alignment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vertical="center"/>
    </xf>
    <xf numFmtId="0" fontId="37" fillId="8" borderId="11" xfId="0" applyFont="1" applyFill="1" applyBorder="1" applyAlignment="1">
      <alignment horizontal="center" vertical="center"/>
    </xf>
    <xf numFmtId="0" fontId="37" fillId="3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left" vertical="center"/>
    </xf>
    <xf numFmtId="166" fontId="37" fillId="8" borderId="1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7" fillId="0" borderId="11" xfId="0" applyFont="1" applyFill="1" applyBorder="1" applyAlignment="1">
      <alignment horizontal="right" vertical="center"/>
    </xf>
    <xf numFmtId="166" fontId="37" fillId="0" borderId="11" xfId="0" applyNumberFormat="1" applyFont="1" applyFill="1" applyBorder="1" applyAlignment="1">
      <alignment horizontal="right" vertical="center"/>
    </xf>
    <xf numFmtId="0" fontId="18" fillId="4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6" fillId="0" borderId="23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Continuous" vertical="center"/>
    </xf>
    <xf numFmtId="0" fontId="39" fillId="0" borderId="11" xfId="0" applyFont="1" applyFill="1" applyBorder="1" applyAlignment="1">
      <alignment horizontal="centerContinuous" vertical="center"/>
    </xf>
    <xf numFmtId="166" fontId="12" fillId="3" borderId="11" xfId="0" applyNumberFormat="1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Continuous" vertical="center"/>
    </xf>
    <xf numFmtId="0" fontId="39" fillId="0" borderId="11" xfId="0" applyFont="1" applyFill="1" applyBorder="1" applyAlignment="1">
      <alignment horizontal="centerContinuous" vertical="center" wrapText="1"/>
    </xf>
    <xf numFmtId="0" fontId="6" fillId="0" borderId="55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6" fillId="0" borderId="51" xfId="0" applyFont="1" applyFill="1" applyBorder="1" applyAlignment="1">
      <alignment horizontal="right" vertical="center"/>
    </xf>
    <xf numFmtId="0" fontId="6" fillId="0" borderId="59" xfId="0" applyFont="1" applyFill="1" applyBorder="1" applyAlignment="1">
      <alignment horizontal="centerContinuous" vertical="center"/>
    </xf>
    <xf numFmtId="0" fontId="6" fillId="0" borderId="59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right" vertical="center"/>
    </xf>
    <xf numFmtId="0" fontId="22" fillId="0" borderId="11" xfId="0" applyFont="1" applyFill="1" applyBorder="1" applyAlignment="1">
      <alignment horizontal="centerContinuous" vertical="center"/>
    </xf>
    <xf numFmtId="166" fontId="6" fillId="0" borderId="11" xfId="0" applyNumberFormat="1" applyFont="1" applyFill="1" applyBorder="1" applyAlignment="1">
      <alignment horizontal="right" vertical="center"/>
    </xf>
    <xf numFmtId="0" fontId="6" fillId="3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40" fillId="0" borderId="37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Continuous" vertical="center"/>
    </xf>
    <xf numFmtId="0" fontId="22" fillId="0" borderId="58" xfId="0" applyFont="1" applyFill="1" applyBorder="1" applyAlignment="1">
      <alignment horizontal="right" vertical="center"/>
    </xf>
    <xf numFmtId="0" fontId="22" fillId="0" borderId="56" xfId="0" applyFont="1" applyFill="1" applyBorder="1" applyAlignment="1">
      <alignment horizontal="right" vertical="center"/>
    </xf>
    <xf numFmtId="0" fontId="40" fillId="0" borderId="11" xfId="0" applyFont="1" applyFill="1" applyBorder="1" applyAlignment="1">
      <alignment horizontal="centerContinuous" vertical="center"/>
    </xf>
    <xf numFmtId="0" fontId="40" fillId="0" borderId="8" xfId="0" applyFont="1" applyFill="1" applyBorder="1" applyAlignment="1">
      <alignment horizontal="centerContinuous" vertical="center" wrapText="1"/>
    </xf>
    <xf numFmtId="0" fontId="22" fillId="0" borderId="60" xfId="0" applyFont="1" applyFill="1" applyBorder="1" applyAlignment="1">
      <alignment horizontal="right" vertical="center"/>
    </xf>
    <xf numFmtId="0" fontId="22" fillId="0" borderId="56" xfId="0" applyFont="1" applyFill="1" applyBorder="1" applyAlignment="1">
      <alignment horizontal="centerContinuous" vertical="center"/>
    </xf>
    <xf numFmtId="0" fontId="22" fillId="0" borderId="11" xfId="0" applyFont="1" applyFill="1" applyBorder="1" applyAlignment="1">
      <alignment horizontal="right" vertical="center"/>
    </xf>
    <xf numFmtId="0" fontId="22" fillId="0" borderId="56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0" fillId="0" borderId="67" xfId="0" applyBorder="1"/>
    <xf numFmtId="0" fontId="41" fillId="0" borderId="69" xfId="6" applyBorder="1"/>
    <xf numFmtId="0" fontId="41" fillId="0" borderId="69" xfId="6" applyBorder="1" applyAlignment="1">
      <alignment vertical="center" wrapText="1"/>
    </xf>
    <xf numFmtId="0" fontId="41" fillId="4" borderId="69" xfId="6" applyFill="1" applyBorder="1" applyAlignment="1">
      <alignment vertical="center" wrapText="1"/>
    </xf>
    <xf numFmtId="0" fontId="41" fillId="0" borderId="70" xfId="6"/>
    <xf numFmtId="0" fontId="41" fillId="0" borderId="70" xfId="6" applyAlignment="1">
      <alignment wrapText="1"/>
    </xf>
    <xf numFmtId="3" fontId="41" fillId="0" borderId="70" xfId="6" applyNumberFormat="1"/>
    <xf numFmtId="0" fontId="0" fillId="0" borderId="72" xfId="0" applyBorder="1"/>
    <xf numFmtId="0" fontId="0" fillId="4" borderId="71" xfId="0" applyFill="1" applyBorder="1"/>
    <xf numFmtId="0" fontId="0" fillId="4" borderId="72" xfId="0" applyFill="1" applyBorder="1"/>
    <xf numFmtId="0" fontId="44" fillId="4" borderId="73" xfId="0" applyFont="1" applyFill="1" applyBorder="1" applyAlignment="1">
      <alignment horizontal="left" vertical="center" wrapText="1"/>
    </xf>
    <xf numFmtId="0" fontId="44" fillId="4" borderId="74" xfId="0" applyFont="1" applyFill="1" applyBorder="1" applyAlignment="1">
      <alignment horizontal="left" vertical="center" wrapText="1"/>
    </xf>
    <xf numFmtId="0" fontId="0" fillId="0" borderId="75" xfId="0" applyBorder="1"/>
    <xf numFmtId="0" fontId="0" fillId="4" borderId="76" xfId="0" applyFill="1" applyBorder="1"/>
    <xf numFmtId="0" fontId="0" fillId="4" borderId="77" xfId="0" applyFill="1" applyBorder="1"/>
    <xf numFmtId="0" fontId="41" fillId="0" borderId="74" xfId="6" applyBorder="1"/>
    <xf numFmtId="49" fontId="6" fillId="0" borderId="0" xfId="8" applyNumberFormat="1" applyFont="1" applyFill="1" applyProtection="1"/>
    <xf numFmtId="0" fontId="45" fillId="0" borderId="0" xfId="8" applyFont="1" applyAlignment="1" applyProtection="1"/>
    <xf numFmtId="3" fontId="45" fillId="0" borderId="0" xfId="8" applyNumberFormat="1" applyFont="1" applyProtection="1"/>
    <xf numFmtId="0" fontId="45" fillId="0" borderId="0" xfId="8" applyFont="1" applyProtection="1"/>
    <xf numFmtId="165" fontId="2" fillId="0" borderId="1" xfId="4" applyNumberFormat="1" applyFont="1" applyFill="1" applyBorder="1" applyAlignment="1" applyProtection="1">
      <alignment horizontal="left" vertical="center" indent="1"/>
    </xf>
    <xf numFmtId="3" fontId="45" fillId="0" borderId="0" xfId="8" applyNumberFormat="1" applyFont="1" applyAlignment="1" applyProtection="1">
      <alignment horizontal="center" vertical="center" wrapText="1"/>
    </xf>
    <xf numFmtId="3" fontId="45" fillId="0" borderId="0" xfId="8" applyNumberFormat="1" applyFont="1" applyAlignment="1" applyProtection="1">
      <alignment wrapText="1"/>
    </xf>
    <xf numFmtId="0" fontId="49" fillId="0" borderId="0" xfId="0" applyFont="1" applyBorder="1"/>
    <xf numFmtId="0" fontId="49" fillId="0" borderId="36" xfId="0" applyFont="1" applyBorder="1"/>
    <xf numFmtId="0" fontId="8" fillId="0" borderId="36" xfId="0" applyFont="1" applyBorder="1"/>
    <xf numFmtId="165" fontId="49" fillId="0" borderId="0" xfId="4" applyNumberFormat="1" applyFont="1" applyBorder="1" applyAlignment="1" applyProtection="1">
      <alignment horizontal="left" vertical="center"/>
    </xf>
    <xf numFmtId="165" fontId="4" fillId="0" borderId="0" xfId="4" applyNumberFormat="1" applyFont="1" applyBorder="1" applyAlignment="1" applyProtection="1">
      <alignment horizontal="left" vertical="center"/>
    </xf>
    <xf numFmtId="165" fontId="49" fillId="0" borderId="0" xfId="4" applyNumberFormat="1" applyFont="1" applyFill="1" applyBorder="1" applyAlignment="1" applyProtection="1">
      <alignment horizontal="left" vertical="center"/>
    </xf>
    <xf numFmtId="165" fontId="4" fillId="0" borderId="0" xfId="4" applyNumberFormat="1" applyFont="1" applyFill="1" applyBorder="1" applyAlignment="1" applyProtection="1">
      <alignment horizontal="left" vertical="center"/>
    </xf>
    <xf numFmtId="165" fontId="49" fillId="4" borderId="0" xfId="4" applyNumberFormat="1" applyFont="1" applyFill="1" applyBorder="1" applyAlignment="1" applyProtection="1">
      <alignment horizontal="left" vertical="center"/>
    </xf>
    <xf numFmtId="165" fontId="4" fillId="0" borderId="66" xfId="4" applyNumberFormat="1" applyFont="1" applyBorder="1" applyAlignment="1" applyProtection="1">
      <alignment horizontal="left" vertical="center"/>
    </xf>
    <xf numFmtId="16" fontId="6" fillId="0" borderId="22" xfId="0" quotePrefix="1" applyNumberFormat="1" applyFont="1" applyBorder="1" applyAlignment="1">
      <alignment vertical="center"/>
    </xf>
    <xf numFmtId="16" fontId="6" fillId="0" borderId="11" xfId="0" quotePrefix="1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0" fillId="0" borderId="11" xfId="15" applyFont="1" applyFill="1" applyBorder="1" applyAlignment="1">
      <alignment horizontal="left" vertical="center" wrapText="1"/>
    </xf>
    <xf numFmtId="0" fontId="6" fillId="0" borderId="0" xfId="0" applyFont="1" applyFill="1" applyBorder="1" applyAlignment="1"/>
    <xf numFmtId="0" fontId="60" fillId="0" borderId="11" xfId="15" applyFont="1" applyFill="1" applyBorder="1" applyAlignment="1">
      <alignment vertical="center" wrapText="1"/>
    </xf>
    <xf numFmtId="0" fontId="49" fillId="0" borderId="11" xfId="15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62" fillId="0" borderId="11" xfId="15" applyFont="1" applyFill="1" applyBorder="1" applyAlignment="1">
      <alignment horizontal="left" vertical="center" wrapText="1"/>
    </xf>
    <xf numFmtId="0" fontId="62" fillId="0" borderId="11" xfId="15" applyFont="1" applyFill="1" applyBorder="1" applyAlignment="1">
      <alignment vertical="center" wrapText="1"/>
    </xf>
    <xf numFmtId="0" fontId="63" fillId="0" borderId="11" xfId="15" applyFont="1" applyBorder="1" applyAlignment="1">
      <alignment wrapText="1"/>
    </xf>
    <xf numFmtId="165" fontId="4" fillId="0" borderId="3" xfId="4" applyNumberFormat="1" applyFont="1" applyFill="1" applyBorder="1" applyAlignment="1" applyProtection="1">
      <alignment horizontal="left" vertical="center"/>
    </xf>
    <xf numFmtId="165" fontId="4" fillId="0" borderId="2" xfId="4" applyNumberFormat="1" applyFont="1" applyFill="1" applyBorder="1" applyAlignment="1" applyProtection="1">
      <alignment horizontal="left" vertical="center"/>
    </xf>
    <xf numFmtId="0" fontId="7" fillId="12" borderId="11" xfId="0" applyFont="1" applyFill="1" applyBorder="1" applyAlignment="1">
      <alignment horizontal="left" vertical="center"/>
    </xf>
    <xf numFmtId="0" fontId="6" fillId="12" borderId="24" xfId="0" quotePrefix="1" applyFont="1" applyFill="1" applyBorder="1" applyAlignment="1">
      <alignment horizontal="left" vertical="center" wrapText="1"/>
    </xf>
    <xf numFmtId="0" fontId="6" fillId="12" borderId="24" xfId="0" applyFont="1" applyFill="1" applyBorder="1" applyAlignment="1">
      <alignment horizontal="left" vertical="center" wrapText="1"/>
    </xf>
    <xf numFmtId="0" fontId="6" fillId="12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0" xfId="0" applyFont="1" applyFill="1"/>
    <xf numFmtId="0" fontId="37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65" fontId="2" fillId="0" borderId="3" xfId="4" applyNumberFormat="1" applyFont="1" applyFill="1" applyBorder="1" applyAlignment="1" applyProtection="1">
      <alignment horizontal="left" vertical="center" indent="1"/>
    </xf>
    <xf numFmtId="0" fontId="12" fillId="0" borderId="37" xfId="0" applyFont="1" applyFill="1" applyBorder="1" applyAlignment="1">
      <alignment horizontal="center" vertical="center" wrapText="1"/>
    </xf>
    <xf numFmtId="0" fontId="63" fillId="0" borderId="11" xfId="15" applyFont="1" applyFill="1" applyBorder="1" applyAlignment="1">
      <alignment wrapText="1"/>
    </xf>
    <xf numFmtId="0" fontId="38" fillId="0" borderId="11" xfId="0" applyFont="1" applyFill="1" applyBorder="1" applyAlignment="1">
      <alignment vertical="center"/>
    </xf>
    <xf numFmtId="165" fontId="30" fillId="0" borderId="52" xfId="4" applyNumberFormat="1" applyFont="1" applyFill="1" applyBorder="1" applyAlignment="1" applyProtection="1">
      <alignment horizontal="left" vertical="center" indent="1"/>
    </xf>
    <xf numFmtId="165" fontId="30" fillId="0" borderId="54" xfId="4" applyNumberFormat="1" applyFont="1" applyFill="1" applyBorder="1" applyAlignment="1" applyProtection="1">
      <alignment horizontal="left" vertical="center" indent="1"/>
    </xf>
    <xf numFmtId="0" fontId="12" fillId="0" borderId="29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 wrapText="1"/>
    </xf>
    <xf numFmtId="165" fontId="2" fillId="0" borderId="0" xfId="4" applyNumberFormat="1" applyFont="1" applyBorder="1" applyAlignment="1" applyProtection="1">
      <alignment horizontal="left" vertical="center" indent="1"/>
    </xf>
    <xf numFmtId="0" fontId="6" fillId="0" borderId="23" xfId="0" applyFont="1" applyFill="1" applyBorder="1" applyAlignment="1">
      <alignment horizontal="left" vertical="center" wrapText="1"/>
    </xf>
    <xf numFmtId="0" fontId="38" fillId="0" borderId="22" xfId="0" applyFont="1" applyFill="1" applyBorder="1" applyAlignment="1">
      <alignment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79" xfId="0" applyFont="1" applyBorder="1"/>
    <xf numFmtId="0" fontId="6" fillId="0" borderId="79" xfId="0" applyFont="1" applyFill="1" applyBorder="1" applyAlignment="1">
      <alignment vertical="center" wrapText="1"/>
    </xf>
    <xf numFmtId="165" fontId="30" fillId="0" borderId="0" xfId="4" applyNumberFormat="1" applyFont="1" applyBorder="1" applyAlignment="1" applyProtection="1">
      <alignment horizontal="left" vertical="center" indent="1"/>
    </xf>
    <xf numFmtId="165" fontId="31" fillId="0" borderId="0" xfId="4" applyNumberFormat="1" applyFont="1" applyBorder="1" applyAlignment="1" applyProtection="1">
      <alignment horizontal="left" vertical="center"/>
    </xf>
    <xf numFmtId="0" fontId="37" fillId="0" borderId="79" xfId="0" applyFont="1" applyFill="1" applyBorder="1" applyAlignment="1">
      <alignment horizontal="center" vertical="center" wrapText="1"/>
    </xf>
    <xf numFmtId="0" fontId="37" fillId="8" borderId="79" xfId="0" applyFont="1" applyFill="1" applyBorder="1" applyAlignment="1">
      <alignment horizontal="center" vertical="center"/>
    </xf>
    <xf numFmtId="166" fontId="37" fillId="8" borderId="79" xfId="0" applyNumberFormat="1" applyFont="1" applyFill="1" applyBorder="1" applyAlignment="1">
      <alignment horizontal="right" vertical="center"/>
    </xf>
    <xf numFmtId="0" fontId="37" fillId="0" borderId="79" xfId="0" applyFont="1" applyFill="1" applyBorder="1" applyAlignment="1">
      <alignment horizontal="center" vertical="center"/>
    </xf>
    <xf numFmtId="0" fontId="37" fillId="0" borderId="79" xfId="0" applyFont="1" applyFill="1" applyBorder="1" applyAlignment="1">
      <alignment horizontal="right" vertical="center"/>
    </xf>
    <xf numFmtId="166" fontId="37" fillId="0" borderId="79" xfId="0" applyNumberFormat="1" applyFont="1" applyFill="1" applyBorder="1" applyAlignment="1">
      <alignment horizontal="right" vertical="center"/>
    </xf>
    <xf numFmtId="0" fontId="0" fillId="0" borderId="79" xfId="0" applyBorder="1"/>
    <xf numFmtId="0" fontId="12" fillId="0" borderId="79" xfId="0" applyFont="1" applyBorder="1" applyAlignment="1">
      <alignment horizontal="center" vertical="center"/>
    </xf>
    <xf numFmtId="0" fontId="6" fillId="12" borderId="23" xfId="0" applyFont="1" applyFill="1" applyBorder="1" applyAlignment="1">
      <alignment horizontal="left" vertical="center" wrapText="1"/>
    </xf>
    <xf numFmtId="0" fontId="6" fillId="0" borderId="8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center" vertical="center" wrapText="1"/>
    </xf>
    <xf numFmtId="16" fontId="22" fillId="0" borderId="11" xfId="0" quotePrefix="1" applyNumberFormat="1" applyFont="1" applyFill="1" applyBorder="1" applyAlignment="1">
      <alignment horizontal="left" vertical="center" wrapText="1"/>
    </xf>
    <xf numFmtId="0" fontId="6" fillId="0" borderId="80" xfId="0" applyFont="1" applyFill="1" applyBorder="1" applyAlignment="1">
      <alignment horizontal="center" wrapText="1"/>
    </xf>
    <xf numFmtId="0" fontId="12" fillId="0" borderId="33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16" fillId="0" borderId="11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6" fillId="0" borderId="81" xfId="0" applyFont="1" applyFill="1" applyBorder="1" applyAlignment="1">
      <alignment horizontal="center" vertical="center"/>
    </xf>
    <xf numFmtId="0" fontId="67" fillId="0" borderId="82" xfId="0" applyFont="1" applyFill="1" applyBorder="1" applyAlignment="1">
      <alignment horizontal="center" vertical="center"/>
    </xf>
    <xf numFmtId="0" fontId="68" fillId="0" borderId="81" xfId="0" applyFont="1" applyFill="1" applyBorder="1" applyAlignment="1">
      <alignment horizontal="center" vertical="center"/>
    </xf>
    <xf numFmtId="0" fontId="67" fillId="0" borderId="83" xfId="0" applyFont="1" applyFill="1" applyBorder="1" applyAlignment="1">
      <alignment horizontal="centerContinuous" vertical="center"/>
    </xf>
    <xf numFmtId="0" fontId="66" fillId="0" borderId="84" xfId="0" applyFont="1" applyFill="1" applyBorder="1" applyAlignment="1">
      <alignment horizontal="center" vertical="center"/>
    </xf>
    <xf numFmtId="0" fontId="67" fillId="0" borderId="85" xfId="0" applyFont="1" applyFill="1" applyBorder="1" applyAlignment="1">
      <alignment horizontal="center" vertical="center"/>
    </xf>
    <xf numFmtId="0" fontId="67" fillId="0" borderId="86" xfId="0" applyFont="1" applyFill="1" applyBorder="1" applyAlignment="1">
      <alignment horizontal="center" vertical="center"/>
    </xf>
    <xf numFmtId="0" fontId="67" fillId="0" borderId="83" xfId="0" applyFont="1" applyFill="1" applyBorder="1" applyAlignment="1">
      <alignment horizontal="center" vertical="center" wrapText="1"/>
    </xf>
    <xf numFmtId="0" fontId="66" fillId="0" borderId="87" xfId="0" applyFont="1" applyFill="1" applyBorder="1" applyAlignment="1">
      <alignment horizontal="center" vertical="center"/>
    </xf>
    <xf numFmtId="0" fontId="67" fillId="0" borderId="88" xfId="0" applyFont="1" applyFill="1" applyBorder="1" applyAlignment="1">
      <alignment horizontal="center" vertical="center"/>
    </xf>
    <xf numFmtId="0" fontId="67" fillId="0" borderId="89" xfId="0" applyFont="1" applyFill="1" applyBorder="1" applyAlignment="1">
      <alignment horizontal="center" vertical="center"/>
    </xf>
    <xf numFmtId="0" fontId="66" fillId="0" borderId="90" xfId="0" applyFont="1" applyFill="1" applyBorder="1" applyAlignment="1">
      <alignment horizontal="right" vertical="center"/>
    </xf>
    <xf numFmtId="0" fontId="66" fillId="0" borderId="91" xfId="0" applyFont="1" applyFill="1" applyBorder="1" applyAlignment="1">
      <alignment horizontal="right" vertical="center"/>
    </xf>
    <xf numFmtId="0" fontId="66" fillId="0" borderId="92" xfId="0" applyFont="1" applyFill="1" applyBorder="1" applyAlignment="1">
      <alignment horizontal="right" vertical="center"/>
    </xf>
    <xf numFmtId="0" fontId="66" fillId="0" borderId="93" xfId="0" applyFont="1" applyFill="1" applyBorder="1" applyAlignment="1">
      <alignment horizontal="right" vertical="center"/>
    </xf>
    <xf numFmtId="0" fontId="66" fillId="0" borderId="94" xfId="0" applyFont="1" applyFill="1" applyBorder="1" applyAlignment="1">
      <alignment horizontal="right" vertical="center"/>
    </xf>
    <xf numFmtId="0" fontId="66" fillId="0" borderId="95" xfId="0" applyFont="1" applyFill="1" applyBorder="1" applyAlignment="1">
      <alignment horizontal="right" vertical="center"/>
    </xf>
    <xf numFmtId="0" fontId="40" fillId="0" borderId="79" xfId="0" applyFont="1" applyFill="1" applyBorder="1" applyAlignment="1">
      <alignment horizontal="centerContinuous" vertical="center" wrapText="1"/>
    </xf>
    <xf numFmtId="0" fontId="22" fillId="0" borderId="96" xfId="0" applyFont="1" applyFill="1" applyBorder="1" applyAlignment="1">
      <alignment horizontal="right" vertical="center"/>
    </xf>
    <xf numFmtId="0" fontId="22" fillId="0" borderId="79" xfId="0" applyFont="1" applyFill="1" applyBorder="1" applyAlignment="1">
      <alignment horizontal="center" vertical="center"/>
    </xf>
    <xf numFmtId="0" fontId="22" fillId="0" borderId="96" xfId="0" applyFont="1" applyFill="1" applyBorder="1" applyAlignment="1">
      <alignment horizontal="center" vertical="center"/>
    </xf>
    <xf numFmtId="10" fontId="22" fillId="0" borderId="56" xfId="0" applyNumberFormat="1" applyFont="1" applyFill="1" applyBorder="1" applyAlignment="1">
      <alignment horizontal="right" vertical="center"/>
    </xf>
    <xf numFmtId="4" fontId="22" fillId="0" borderId="56" xfId="0" applyNumberFormat="1" applyFont="1" applyFill="1" applyBorder="1" applyAlignment="1">
      <alignment horizontal="center" vertical="center"/>
    </xf>
    <xf numFmtId="4" fontId="22" fillId="0" borderId="37" xfId="0" applyNumberFormat="1" applyFont="1" applyFill="1" applyBorder="1" applyAlignment="1">
      <alignment horizontal="center" vertical="center"/>
    </xf>
    <xf numFmtId="4" fontId="22" fillId="0" borderId="79" xfId="0" applyNumberFormat="1" applyFont="1" applyFill="1" applyBorder="1" applyAlignment="1">
      <alignment horizontal="center" vertical="center"/>
    </xf>
    <xf numFmtId="0" fontId="69" fillId="0" borderId="97" xfId="0" applyFont="1" applyFill="1" applyBorder="1" applyAlignment="1">
      <alignment horizontal="center" vertical="center"/>
    </xf>
    <xf numFmtId="0" fontId="66" fillId="0" borderId="97" xfId="0" applyFont="1" applyFill="1" applyBorder="1" applyAlignment="1">
      <alignment horizontal="center" vertical="center"/>
    </xf>
    <xf numFmtId="0" fontId="69" fillId="0" borderId="97" xfId="0" applyFont="1" applyFill="1" applyBorder="1" applyAlignment="1">
      <alignment vertical="center"/>
    </xf>
    <xf numFmtId="10" fontId="6" fillId="0" borderId="11" xfId="0" applyNumberFormat="1" applyFont="1" applyFill="1" applyBorder="1" applyAlignment="1">
      <alignment horizontal="right" vertical="center"/>
    </xf>
    <xf numFmtId="0" fontId="64" fillId="0" borderId="98" xfId="0" applyFont="1" applyFill="1" applyBorder="1" applyAlignment="1">
      <alignment horizontal="center" vertical="center"/>
    </xf>
    <xf numFmtId="0" fontId="64" fillId="0" borderId="98" xfId="0" applyFont="1" applyFill="1" applyBorder="1" applyAlignment="1">
      <alignment vertical="center"/>
    </xf>
    <xf numFmtId="0" fontId="64" fillId="0" borderId="99" xfId="0" applyFont="1" applyFill="1" applyBorder="1" applyAlignment="1">
      <alignment horizontal="right" vertical="center"/>
    </xf>
    <xf numFmtId="0" fontId="64" fillId="0" borderId="100" xfId="0" applyFont="1" applyFill="1" applyBorder="1" applyAlignment="1">
      <alignment horizontal="center" vertical="center"/>
    </xf>
    <xf numFmtId="0" fontId="64" fillId="0" borderId="100" xfId="0" applyFont="1" applyFill="1" applyBorder="1" applyAlignment="1">
      <alignment vertical="center"/>
    </xf>
    <xf numFmtId="0" fontId="64" fillId="0" borderId="101" xfId="0" applyFont="1" applyFill="1" applyBorder="1" applyAlignment="1">
      <alignment horizontal="right" vertical="center"/>
    </xf>
    <xf numFmtId="0" fontId="69" fillId="13" borderId="102" xfId="0" applyFont="1" applyFill="1" applyBorder="1" applyAlignment="1">
      <alignment horizontal="center" vertical="center"/>
    </xf>
    <xf numFmtId="0" fontId="69" fillId="0" borderId="102" xfId="0" applyFont="1" applyFill="1" applyBorder="1" applyAlignment="1">
      <alignment vertical="center"/>
    </xf>
    <xf numFmtId="0" fontId="69" fillId="0" borderId="97" xfId="0" applyFont="1" applyFill="1" applyBorder="1" applyAlignment="1">
      <alignment horizontal="right" vertical="center"/>
    </xf>
    <xf numFmtId="0" fontId="69" fillId="0" borderId="103" xfId="0" applyFont="1" applyFill="1" applyBorder="1" applyAlignment="1">
      <alignment horizontal="center" vertical="center"/>
    </xf>
    <xf numFmtId="0" fontId="69" fillId="0" borderId="103" xfId="0" applyFont="1" applyFill="1" applyBorder="1" applyAlignment="1">
      <alignment vertical="center"/>
    </xf>
    <xf numFmtId="0" fontId="69" fillId="0" borderId="104" xfId="0" applyFont="1" applyFill="1" applyBorder="1" applyAlignment="1">
      <alignment horizontal="right" vertical="center"/>
    </xf>
    <xf numFmtId="0" fontId="69" fillId="0" borderId="102" xfId="0" applyFont="1" applyFill="1" applyBorder="1" applyAlignment="1">
      <alignment horizontal="center" vertical="center"/>
    </xf>
    <xf numFmtId="0" fontId="69" fillId="0" borderId="103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horizontal="right" vertical="center"/>
    </xf>
    <xf numFmtId="0" fontId="69" fillId="0" borderId="105" xfId="0" applyFont="1" applyFill="1" applyBorder="1" applyAlignment="1">
      <alignment horizontal="right" vertical="center"/>
    </xf>
    <xf numFmtId="0" fontId="69" fillId="0" borderId="106" xfId="0" applyFont="1" applyFill="1" applyBorder="1" applyAlignment="1">
      <alignment horizontal="right" vertical="center"/>
    </xf>
    <xf numFmtId="0" fontId="69" fillId="0" borderId="107" xfId="0" applyFont="1" applyFill="1" applyBorder="1" applyAlignment="1">
      <alignment horizontal="right" vertical="center"/>
    </xf>
    <xf numFmtId="0" fontId="69" fillId="0" borderId="91" xfId="0" applyFont="1" applyFill="1" applyBorder="1" applyAlignment="1">
      <alignment horizontal="right" vertical="center"/>
    </xf>
    <xf numFmtId="0" fontId="69" fillId="0" borderId="90" xfId="0" applyFont="1" applyFill="1" applyBorder="1" applyAlignment="1">
      <alignment horizontal="right" vertical="center"/>
    </xf>
    <xf numFmtId="0" fontId="69" fillId="0" borderId="108" xfId="0" applyFont="1" applyFill="1" applyBorder="1" applyAlignment="1">
      <alignment horizontal="right" vertical="center"/>
    </xf>
    <xf numFmtId="10" fontId="6" fillId="0" borderId="55" xfId="0" applyNumberFormat="1" applyFont="1" applyFill="1" applyBorder="1" applyAlignment="1">
      <alignment horizontal="right" vertical="center"/>
    </xf>
    <xf numFmtId="10" fontId="6" fillId="0" borderId="29" xfId="0" applyNumberFormat="1" applyFont="1" applyFill="1" applyBorder="1" applyAlignment="1">
      <alignment horizontal="right" vertical="center"/>
    </xf>
    <xf numFmtId="10" fontId="6" fillId="0" borderId="37" xfId="0" applyNumberFormat="1" applyFont="1" applyFill="1" applyBorder="1" applyAlignment="1">
      <alignment horizontal="right" vertical="center"/>
    </xf>
    <xf numFmtId="10" fontId="12" fillId="0" borderId="11" xfId="0" applyNumberFormat="1" applyFont="1" applyFill="1" applyBorder="1" applyAlignment="1">
      <alignment horizontal="center" vertical="center"/>
    </xf>
    <xf numFmtId="10" fontId="12" fillId="3" borderId="11" xfId="0" applyNumberFormat="1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center" vertical="center" wrapText="1"/>
    </xf>
    <xf numFmtId="0" fontId="6" fillId="0" borderId="109" xfId="0" applyFont="1" applyFill="1" applyBorder="1" applyAlignment="1">
      <alignment horizontal="center" vertical="center"/>
    </xf>
    <xf numFmtId="165" fontId="70" fillId="0" borderId="111" xfId="4" applyNumberFormat="1" applyFont="1" applyBorder="1" applyAlignment="1" applyProtection="1">
      <alignment horizontal="left" vertical="center"/>
    </xf>
    <xf numFmtId="49" fontId="43" fillId="0" borderId="112" xfId="0" applyNumberFormat="1" applyFont="1" applyBorder="1" applyAlignment="1">
      <alignment horizontal="center"/>
    </xf>
    <xf numFmtId="0" fontId="43" fillId="0" borderId="112" xfId="0" applyFont="1" applyBorder="1" applyAlignment="1">
      <alignment horizontal="left"/>
    </xf>
    <xf numFmtId="0" fontId="69" fillId="0" borderId="113" xfId="0" applyFont="1" applyFill="1" applyBorder="1" applyAlignment="1">
      <alignment horizontal="center" vertical="center"/>
    </xf>
    <xf numFmtId="10" fontId="6" fillId="0" borderId="110" xfId="0" applyNumberFormat="1" applyFont="1" applyFill="1" applyBorder="1" applyAlignment="1">
      <alignment horizontal="center" vertical="center"/>
    </xf>
    <xf numFmtId="10" fontId="6" fillId="0" borderId="79" xfId="0" applyNumberFormat="1" applyFont="1" applyFill="1" applyBorder="1" applyAlignment="1">
      <alignment vertical="center" wrapText="1"/>
    </xf>
    <xf numFmtId="10" fontId="6" fillId="0" borderId="79" xfId="0" applyNumberFormat="1" applyFont="1" applyFill="1" applyBorder="1" applyAlignment="1">
      <alignment horizontal="center" vertical="center"/>
    </xf>
    <xf numFmtId="10" fontId="6" fillId="0" borderId="79" xfId="0" applyNumberFormat="1" applyFont="1" applyBorder="1"/>
    <xf numFmtId="49" fontId="71" fillId="0" borderId="112" xfId="0" applyNumberFormat="1" applyFont="1" applyBorder="1" applyAlignment="1">
      <alignment horizontal="center"/>
    </xf>
    <xf numFmtId="0" fontId="71" fillId="0" borderId="112" xfId="0" applyFont="1" applyBorder="1" applyAlignment="1">
      <alignment horizontal="left"/>
    </xf>
    <xf numFmtId="0" fontId="6" fillId="0" borderId="115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left" vertical="center" wrapText="1"/>
    </xf>
    <xf numFmtId="0" fontId="69" fillId="0" borderId="38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165" fontId="2" fillId="0" borderId="117" xfId="4" applyNumberFormat="1" applyFont="1" applyBorder="1" applyAlignment="1" applyProtection="1">
      <alignment horizontal="left" vertical="center" indent="1"/>
    </xf>
    <xf numFmtId="165" fontId="2" fillId="0" borderId="116" xfId="4" applyNumberFormat="1" applyFont="1" applyBorder="1" applyAlignment="1" applyProtection="1">
      <alignment horizontal="left" vertical="center" indent="1"/>
    </xf>
    <xf numFmtId="0" fontId="8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165" fontId="70" fillId="0" borderId="111" xfId="4" applyNumberFormat="1" applyFont="1" applyFill="1" applyBorder="1" applyAlignment="1" applyProtection="1">
      <alignment horizontal="left" vertical="center"/>
    </xf>
    <xf numFmtId="167" fontId="72" fillId="0" borderId="111" xfId="4" applyNumberFormat="1" applyFont="1" applyBorder="1" applyAlignment="1" applyProtection="1">
      <alignment horizontal="left" vertical="center"/>
    </xf>
    <xf numFmtId="167" fontId="72" fillId="0" borderId="1" xfId="4" applyNumberFormat="1" applyFont="1" applyBorder="1" applyAlignment="1" applyProtection="1">
      <alignment horizontal="left" vertical="center"/>
    </xf>
    <xf numFmtId="0" fontId="12" fillId="0" borderId="28" xfId="0" applyFont="1" applyFill="1" applyBorder="1" applyAlignment="1">
      <alignment horizontal="center" vertical="center" wrapText="1"/>
    </xf>
    <xf numFmtId="10" fontId="7" fillId="0" borderId="110" xfId="0" applyNumberFormat="1" applyFont="1" applyFill="1" applyBorder="1" applyAlignment="1">
      <alignment vertical="center"/>
    </xf>
    <xf numFmtId="0" fontId="19" fillId="0" borderId="110" xfId="0" applyFont="1" applyFill="1" applyBorder="1" applyAlignment="1">
      <alignment vertical="center"/>
    </xf>
    <xf numFmtId="10" fontId="19" fillId="0" borderId="110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3" fillId="0" borderId="118" xfId="0" applyFont="1" applyFill="1" applyBorder="1" applyAlignment="1">
      <alignment vertical="center"/>
    </xf>
    <xf numFmtId="0" fontId="6" fillId="0" borderId="118" xfId="0" applyFont="1" applyFill="1" applyBorder="1" applyAlignment="1">
      <alignment vertical="center"/>
    </xf>
    <xf numFmtId="0" fontId="3" fillId="0" borderId="118" xfId="0" applyFont="1" applyFill="1" applyBorder="1" applyAlignment="1">
      <alignment horizontal="left" vertical="center" wrapText="1"/>
    </xf>
    <xf numFmtId="10" fontId="19" fillId="0" borderId="118" xfId="0" applyNumberFormat="1" applyFont="1" applyFill="1" applyBorder="1" applyAlignment="1">
      <alignment vertical="center"/>
    </xf>
    <xf numFmtId="165" fontId="70" fillId="0" borderId="1" xfId="4" applyNumberFormat="1" applyFont="1" applyFill="1" applyBorder="1" applyAlignment="1" applyProtection="1">
      <alignment horizontal="left" vertical="center"/>
    </xf>
    <xf numFmtId="10" fontId="7" fillId="0" borderId="83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10" fontId="19" fillId="0" borderId="11" xfId="0" applyNumberFormat="1" applyFont="1" applyFill="1" applyBorder="1" applyAlignment="1">
      <alignment vertical="center"/>
    </xf>
    <xf numFmtId="165" fontId="70" fillId="0" borderId="1" xfId="4" applyNumberFormat="1" applyFont="1" applyBorder="1" applyAlignment="1" applyProtection="1">
      <alignment horizontal="left" vertical="center"/>
    </xf>
    <xf numFmtId="49" fontId="64" fillId="0" borderId="119" xfId="0" applyNumberFormat="1" applyFont="1" applyFill="1" applyBorder="1" applyAlignment="1">
      <alignment vertical="center" wrapText="1"/>
    </xf>
    <xf numFmtId="49" fontId="65" fillId="0" borderId="120" xfId="16" applyNumberFormat="1" applyFont="1" applyFill="1" applyBorder="1" applyAlignment="1">
      <alignment wrapText="1"/>
    </xf>
    <xf numFmtId="0" fontId="65" fillId="0" borderId="121" xfId="16" applyFont="1" applyFill="1" applyBorder="1" applyAlignment="1">
      <alignment horizontal="left" vertical="top" wrapText="1"/>
    </xf>
    <xf numFmtId="49" fontId="64" fillId="0" borderId="122" xfId="0" applyNumberFormat="1" applyFont="1" applyFill="1" applyBorder="1" applyAlignment="1">
      <alignment vertical="center" wrapText="1"/>
    </xf>
    <xf numFmtId="0" fontId="65" fillId="0" borderId="123" xfId="16" applyFont="1" applyFill="1" applyBorder="1" applyAlignment="1">
      <alignment horizontal="left" vertical="top" wrapText="1"/>
    </xf>
    <xf numFmtId="49" fontId="64" fillId="0" borderId="124" xfId="0" applyNumberFormat="1" applyFont="1" applyFill="1" applyBorder="1" applyAlignment="1">
      <alignment vertical="center" wrapText="1"/>
    </xf>
    <xf numFmtId="0" fontId="65" fillId="0" borderId="124" xfId="16" applyFont="1" applyFill="1" applyBorder="1" applyAlignment="1">
      <alignment horizontal="left" vertical="top" wrapText="1"/>
    </xf>
    <xf numFmtId="0" fontId="74" fillId="0" borderId="124" xfId="0" applyFont="1" applyFill="1" applyBorder="1" applyAlignment="1">
      <alignment horizontal="left" vertical="center"/>
    </xf>
    <xf numFmtId="0" fontId="69" fillId="0" borderId="124" xfId="0" applyFont="1" applyFill="1" applyBorder="1" applyAlignment="1">
      <alignment horizontal="left" vertical="center" wrapText="1"/>
    </xf>
    <xf numFmtId="0" fontId="69" fillId="0" borderId="125" xfId="0" applyFont="1" applyFill="1" applyBorder="1" applyAlignment="1">
      <alignment horizontal="left" vertical="center" wrapText="1"/>
    </xf>
    <xf numFmtId="0" fontId="69" fillId="0" borderId="124" xfId="0" applyFont="1" applyFill="1" applyBorder="1" applyAlignment="1">
      <alignment horizontal="center" vertical="center" wrapText="1"/>
    </xf>
    <xf numFmtId="3" fontId="0" fillId="0" borderId="120" xfId="0" applyNumberFormat="1" applyBorder="1" applyAlignment="1">
      <alignment horizontal="center"/>
    </xf>
    <xf numFmtId="49" fontId="6" fillId="0" borderId="120" xfId="0" applyNumberFormat="1" applyFont="1" applyBorder="1" applyAlignment="1">
      <alignment horizontal="center"/>
    </xf>
    <xf numFmtId="0" fontId="6" fillId="0" borderId="120" xfId="0" applyFont="1" applyBorder="1" applyAlignment="1">
      <alignment horizontal="left"/>
    </xf>
    <xf numFmtId="0" fontId="69" fillId="0" borderId="125" xfId="0" applyFont="1" applyFill="1" applyBorder="1" applyAlignment="1">
      <alignment horizontal="center" vertical="center"/>
    </xf>
    <xf numFmtId="0" fontId="69" fillId="0" borderId="12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167" fontId="72" fillId="0" borderId="126" xfId="4" applyNumberFormat="1" applyFont="1" applyBorder="1" applyAlignment="1" applyProtection="1">
      <alignment horizontal="left" vertical="center"/>
    </xf>
    <xf numFmtId="0" fontId="12" fillId="0" borderId="25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" fontId="6" fillId="3" borderId="11" xfId="0" applyNumberFormat="1" applyFont="1" applyFill="1" applyBorder="1" applyAlignment="1">
      <alignment vertical="center"/>
    </xf>
    <xf numFmtId="10" fontId="6" fillId="0" borderId="11" xfId="0" applyNumberFormat="1" applyFont="1" applyBorder="1" applyAlignment="1">
      <alignment horizontal="left" vertical="center"/>
    </xf>
    <xf numFmtId="10" fontId="3" fillId="0" borderId="11" xfId="0" applyNumberFormat="1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69" fillId="0" borderId="102" xfId="0" applyFont="1" applyBorder="1" applyAlignment="1">
      <alignment vertical="center"/>
    </xf>
    <xf numFmtId="16" fontId="6" fillId="3" borderId="11" xfId="0" applyNumberFormat="1" applyFont="1" applyFill="1" applyBorder="1" applyAlignment="1">
      <alignment horizontal="left" vertical="center"/>
    </xf>
    <xf numFmtId="0" fontId="16" fillId="0" borderId="99" xfId="0" applyNumberFormat="1" applyFont="1" applyBorder="1" applyAlignment="1">
      <alignment horizontal="left" vertical="center"/>
    </xf>
    <xf numFmtId="0" fontId="8" fillId="0" borderId="99" xfId="16" applyFont="1" applyBorder="1" applyAlignment="1">
      <alignment horizontal="left" vertical="top" wrapText="1"/>
    </xf>
    <xf numFmtId="49" fontId="75" fillId="0" borderId="99" xfId="0" applyNumberFormat="1" applyFont="1" applyBorder="1" applyAlignment="1">
      <alignment horizontal="left" vertical="center" wrapText="1"/>
    </xf>
    <xf numFmtId="0" fontId="76" fillId="0" borderId="99" xfId="0" applyFont="1" applyBorder="1" applyAlignment="1">
      <alignment horizontal="left" vertical="center" wrapText="1"/>
    </xf>
    <xf numFmtId="0" fontId="69" fillId="0" borderId="120" xfId="0" applyFont="1" applyBorder="1" applyAlignment="1">
      <alignment horizontal="left" vertical="center"/>
    </xf>
    <xf numFmtId="10" fontId="3" fillId="0" borderId="49" xfId="0" applyNumberFormat="1" applyFont="1" applyBorder="1" applyAlignment="1">
      <alignment horizontal="left" vertical="center"/>
    </xf>
    <xf numFmtId="0" fontId="77" fillId="18" borderId="128" xfId="0" applyFont="1" applyFill="1" applyBorder="1" applyAlignment="1">
      <alignment horizontal="center" vertical="center"/>
    </xf>
    <xf numFmtId="0" fontId="77" fillId="18" borderId="129" xfId="0" applyFont="1" applyFill="1" applyBorder="1" applyAlignment="1">
      <alignment vertical="center"/>
    </xf>
    <xf numFmtId="16" fontId="77" fillId="0" borderId="11" xfId="0" applyNumberFormat="1" applyFont="1" applyBorder="1" applyAlignment="1">
      <alignment horizontal="center" vertical="center" wrapText="1"/>
    </xf>
    <xf numFmtId="0" fontId="77" fillId="0" borderId="11" xfId="0" applyFont="1" applyBorder="1" applyAlignment="1">
      <alignment vertical="center" wrapText="1"/>
    </xf>
    <xf numFmtId="16" fontId="77" fillId="0" borderId="11" xfId="0" applyNumberFormat="1" applyFont="1" applyBorder="1" applyAlignment="1">
      <alignment horizontal="center" vertical="center"/>
    </xf>
    <xf numFmtId="0" fontId="77" fillId="0" borderId="11" xfId="0" applyFont="1" applyBorder="1" applyAlignment="1">
      <alignment vertical="center"/>
    </xf>
    <xf numFmtId="16" fontId="77" fillId="19" borderId="11" xfId="0" applyNumberFormat="1" applyFont="1" applyFill="1" applyBorder="1" applyAlignment="1">
      <alignment horizontal="center" vertical="center"/>
    </xf>
    <xf numFmtId="0" fontId="78" fillId="15" borderId="120" xfId="0" applyFont="1" applyFill="1" applyBorder="1" applyAlignment="1">
      <alignment horizontal="center" vertical="center"/>
    </xf>
    <xf numFmtId="0" fontId="3" fillId="16" borderId="38" xfId="0" applyFont="1" applyFill="1" applyBorder="1" applyAlignment="1">
      <alignment horizontal="center" vertical="center"/>
    </xf>
    <xf numFmtId="0" fontId="3" fillId="16" borderId="11" xfId="0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center" vertical="center"/>
    </xf>
    <xf numFmtId="10" fontId="3" fillId="16" borderId="38" xfId="0" applyNumberFormat="1" applyFont="1" applyFill="1" applyBorder="1" applyAlignment="1">
      <alignment horizontal="center" vertical="center"/>
    </xf>
    <xf numFmtId="10" fontId="3" fillId="16" borderId="11" xfId="0" applyNumberFormat="1" applyFont="1" applyFill="1" applyBorder="1" applyAlignment="1">
      <alignment horizontal="center" vertical="center"/>
    </xf>
    <xf numFmtId="10" fontId="3" fillId="19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right" vertical="center"/>
    </xf>
    <xf numFmtId="0" fontId="6" fillId="12" borderId="11" xfId="0" applyFont="1" applyFill="1" applyBorder="1" applyAlignment="1">
      <alignment vertical="center"/>
    </xf>
    <xf numFmtId="0" fontId="3" fillId="20" borderId="129" xfId="0" applyFont="1" applyFill="1" applyBorder="1" applyAlignment="1">
      <alignment horizontal="center" vertical="center"/>
    </xf>
    <xf numFmtId="10" fontId="3" fillId="12" borderId="11" xfId="0" applyNumberFormat="1" applyFont="1" applyFill="1" applyBorder="1" applyAlignment="1">
      <alignment horizontal="left" vertical="center"/>
    </xf>
    <xf numFmtId="0" fontId="3" fillId="12" borderId="11" xfId="0" applyFont="1" applyFill="1" applyBorder="1" applyAlignment="1">
      <alignment horizontal="center" vertical="center"/>
    </xf>
    <xf numFmtId="0" fontId="3" fillId="12" borderId="11" xfId="0" applyFont="1" applyFill="1" applyBorder="1" applyAlignment="1">
      <alignment vertical="center"/>
    </xf>
    <xf numFmtId="0" fontId="3" fillId="12" borderId="11" xfId="0" applyFont="1" applyFill="1" applyBorder="1" applyAlignment="1">
      <alignment horizontal="left" vertical="center"/>
    </xf>
    <xf numFmtId="0" fontId="69" fillId="21" borderId="129" xfId="0" applyFont="1" applyFill="1" applyBorder="1" applyAlignment="1">
      <alignment vertical="center"/>
    </xf>
    <xf numFmtId="0" fontId="6" fillId="21" borderId="11" xfId="0" applyFont="1" applyFill="1" applyBorder="1" applyAlignment="1">
      <alignment vertical="center"/>
    </xf>
    <xf numFmtId="0" fontId="3" fillId="21" borderId="129" xfId="0" applyFont="1" applyFill="1" applyBorder="1" applyAlignment="1">
      <alignment vertical="center"/>
    </xf>
    <xf numFmtId="0" fontId="3" fillId="21" borderId="11" xfId="0" applyFont="1" applyFill="1" applyBorder="1" applyAlignment="1">
      <alignment horizontal="left" vertical="center"/>
    </xf>
    <xf numFmtId="10" fontId="3" fillId="21" borderId="11" xfId="0" applyNumberFormat="1" applyFont="1" applyFill="1" applyBorder="1" applyAlignment="1">
      <alignment horizontal="left" vertical="center"/>
    </xf>
    <xf numFmtId="0" fontId="3" fillId="21" borderId="11" xfId="0" applyFont="1" applyFill="1" applyBorder="1" applyAlignment="1">
      <alignment vertical="center"/>
    </xf>
    <xf numFmtId="0" fontId="6" fillId="22" borderId="26" xfId="0" applyFont="1" applyFill="1" applyBorder="1" applyAlignment="1">
      <alignment vertical="center"/>
    </xf>
    <xf numFmtId="0" fontId="6" fillId="22" borderId="11" xfId="0" applyFont="1" applyFill="1" applyBorder="1" applyAlignment="1">
      <alignment vertical="center"/>
    </xf>
    <xf numFmtId="0" fontId="6" fillId="22" borderId="24" xfId="0" applyFont="1" applyFill="1" applyBorder="1" applyAlignment="1">
      <alignment vertical="center"/>
    </xf>
    <xf numFmtId="0" fontId="69" fillId="22" borderId="130" xfId="0" applyFont="1" applyFill="1" applyBorder="1" applyAlignment="1">
      <alignment vertical="center"/>
    </xf>
    <xf numFmtId="10" fontId="3" fillId="22" borderId="11" xfId="0" applyNumberFormat="1" applyFont="1" applyFill="1" applyBorder="1" applyAlignment="1">
      <alignment horizontal="left" vertical="center"/>
    </xf>
    <xf numFmtId="0" fontId="3" fillId="22" borderId="26" xfId="0" applyFont="1" applyFill="1" applyBorder="1" applyAlignment="1">
      <alignment vertical="center"/>
    </xf>
    <xf numFmtId="0" fontId="3" fillId="22" borderId="11" xfId="0" applyFont="1" applyFill="1" applyBorder="1" applyAlignment="1">
      <alignment vertical="center"/>
    </xf>
    <xf numFmtId="0" fontId="3" fillId="22" borderId="131" xfId="0" applyFont="1" applyFill="1" applyBorder="1" applyAlignment="1">
      <alignment vertical="center"/>
    </xf>
    <xf numFmtId="0" fontId="3" fillId="22" borderId="129" xfId="0" applyFont="1" applyFill="1" applyBorder="1" applyAlignment="1">
      <alignment vertical="center"/>
    </xf>
    <xf numFmtId="0" fontId="3" fillId="23" borderId="31" xfId="0" applyFont="1" applyFill="1" applyBorder="1" applyAlignment="1">
      <alignment vertical="center"/>
    </xf>
    <xf numFmtId="0" fontId="6" fillId="23" borderId="32" xfId="0" applyFont="1" applyFill="1" applyBorder="1" applyAlignment="1">
      <alignment vertical="center"/>
    </xf>
    <xf numFmtId="0" fontId="3" fillId="23" borderId="22" xfId="0" applyFont="1" applyFill="1" applyBorder="1" applyAlignment="1">
      <alignment vertical="center"/>
    </xf>
    <xf numFmtId="0" fontId="6" fillId="23" borderId="24" xfId="0" applyFont="1" applyFill="1" applyBorder="1" applyAlignment="1">
      <alignment vertical="center"/>
    </xf>
    <xf numFmtId="16" fontId="3" fillId="23" borderId="40" xfId="0" applyNumberFormat="1" applyFont="1" applyFill="1" applyBorder="1" applyAlignment="1">
      <alignment vertical="center"/>
    </xf>
    <xf numFmtId="16" fontId="6" fillId="23" borderId="41" xfId="0" applyNumberFormat="1" applyFont="1" applyFill="1" applyBorder="1" applyAlignment="1">
      <alignment vertical="center"/>
    </xf>
    <xf numFmtId="0" fontId="3" fillId="23" borderId="26" xfId="0" applyFont="1" applyFill="1" applyBorder="1" applyAlignment="1">
      <alignment horizontal="center" vertical="center"/>
    </xf>
    <xf numFmtId="10" fontId="3" fillId="23" borderId="26" xfId="0" applyNumberFormat="1" applyFont="1" applyFill="1" applyBorder="1" applyAlignment="1">
      <alignment horizontal="center" vertical="center"/>
    </xf>
    <xf numFmtId="0" fontId="3" fillId="23" borderId="34" xfId="0" applyFont="1" applyFill="1" applyBorder="1" applyAlignment="1">
      <alignment vertical="center"/>
    </xf>
    <xf numFmtId="0" fontId="3" fillId="23" borderId="26" xfId="0" applyFont="1" applyFill="1" applyBorder="1" applyAlignment="1">
      <alignment vertical="center"/>
    </xf>
    <xf numFmtId="10" fontId="3" fillId="23" borderId="11" xfId="0" applyNumberFormat="1" applyFont="1" applyFill="1" applyBorder="1" applyAlignment="1">
      <alignment vertical="center"/>
    </xf>
    <xf numFmtId="0" fontId="3" fillId="23" borderId="11" xfId="0" applyFont="1" applyFill="1" applyBorder="1" applyAlignment="1">
      <alignment horizontal="center" vertical="center"/>
    </xf>
    <xf numFmtId="10" fontId="3" fillId="23" borderId="11" xfId="0" applyNumberFormat="1" applyFont="1" applyFill="1" applyBorder="1" applyAlignment="1">
      <alignment horizontal="center" vertical="center"/>
    </xf>
    <xf numFmtId="0" fontId="3" fillId="23" borderId="24" xfId="0" applyFont="1" applyFill="1" applyBorder="1" applyAlignment="1">
      <alignment vertical="center"/>
    </xf>
    <xf numFmtId="0" fontId="3" fillId="23" borderId="11" xfId="0" applyFont="1" applyFill="1" applyBorder="1" applyAlignment="1">
      <alignment vertical="center"/>
    </xf>
    <xf numFmtId="0" fontId="3" fillId="23" borderId="42" xfId="0" applyFont="1" applyFill="1" applyBorder="1" applyAlignment="1">
      <alignment horizontal="left" vertical="center"/>
    </xf>
    <xf numFmtId="10" fontId="3" fillId="23" borderId="42" xfId="0" applyNumberFormat="1" applyFont="1" applyFill="1" applyBorder="1" applyAlignment="1">
      <alignment horizontal="left" vertical="center"/>
    </xf>
    <xf numFmtId="0" fontId="3" fillId="23" borderId="41" xfId="0" applyFont="1" applyFill="1" applyBorder="1" applyAlignment="1">
      <alignment vertical="center"/>
    </xf>
    <xf numFmtId="0" fontId="3" fillId="23" borderId="42" xfId="0" applyFont="1" applyFill="1" applyBorder="1" applyAlignment="1">
      <alignment vertical="center"/>
    </xf>
    <xf numFmtId="10" fontId="18" fillId="0" borderId="11" xfId="0" applyNumberFormat="1" applyFont="1" applyBorder="1" applyAlignment="1">
      <alignment horizontal="center"/>
    </xf>
    <xf numFmtId="4" fontId="12" fillId="0" borderId="11" xfId="0" applyNumberFormat="1" applyFont="1" applyBorder="1"/>
    <xf numFmtId="4" fontId="80" fillId="0" borderId="11" xfId="0" applyNumberFormat="1" applyFont="1" applyBorder="1"/>
    <xf numFmtId="0" fontId="81" fillId="0" borderId="11" xfId="0" applyFont="1" applyBorder="1"/>
    <xf numFmtId="0" fontId="82" fillId="0" borderId="0" xfId="0" applyFont="1" applyFill="1" applyAlignment="1">
      <alignment horizontal="center" vertical="center" wrapText="1"/>
    </xf>
    <xf numFmtId="0" fontId="82" fillId="0" borderId="0" xfId="0" applyFont="1" applyFill="1"/>
    <xf numFmtId="2" fontId="82" fillId="0" borderId="0" xfId="0" applyNumberFormat="1" applyFont="1" applyFill="1"/>
    <xf numFmtId="0" fontId="84" fillId="0" borderId="134" xfId="0" applyFont="1" applyFill="1" applyBorder="1" applyAlignment="1" applyProtection="1">
      <alignment vertical="top" wrapText="1" readingOrder="1"/>
      <protection locked="0"/>
    </xf>
    <xf numFmtId="0" fontId="82" fillId="0" borderId="134" xfId="0" applyFont="1" applyFill="1" applyBorder="1" applyAlignment="1">
      <alignment horizontal="center" vertical="center" wrapText="1" readingOrder="1"/>
    </xf>
    <xf numFmtId="0" fontId="82" fillId="13" borderId="134" xfId="0" applyFont="1" applyFill="1" applyBorder="1" applyAlignment="1">
      <alignment horizontal="center" vertical="center" wrapText="1" readingOrder="1"/>
    </xf>
    <xf numFmtId="0" fontId="84" fillId="0" borderId="0" xfId="0" applyFont="1" applyFill="1" applyBorder="1" applyAlignment="1" applyProtection="1">
      <alignment vertical="top" wrapText="1" readingOrder="1"/>
      <protection locked="0"/>
    </xf>
    <xf numFmtId="0" fontId="84" fillId="0" borderId="0" xfId="0" applyFont="1" applyFill="1" applyBorder="1" applyAlignment="1" applyProtection="1">
      <alignment horizontal="center" vertical="top" wrapText="1" readingOrder="1"/>
      <protection locked="0"/>
    </xf>
    <xf numFmtId="0" fontId="86" fillId="0" borderId="136" xfId="0" applyFont="1" applyFill="1" applyBorder="1" applyAlignment="1" applyProtection="1">
      <alignment vertical="top" wrapText="1" readingOrder="1"/>
      <protection locked="0"/>
    </xf>
    <xf numFmtId="0" fontId="82" fillId="0" borderId="134" xfId="0" applyFont="1" applyFill="1" applyBorder="1" applyAlignment="1">
      <alignment vertical="center" wrapText="1"/>
    </xf>
    <xf numFmtId="0" fontId="84" fillId="0" borderId="132" xfId="0" applyFont="1" applyFill="1" applyBorder="1" applyAlignment="1" applyProtection="1">
      <alignment vertical="top" wrapText="1" readingOrder="1"/>
      <protection locked="0"/>
    </xf>
    <xf numFmtId="3" fontId="82" fillId="24" borderId="125" xfId="0" applyNumberFormat="1" applyFont="1" applyFill="1" applyBorder="1" applyAlignment="1">
      <alignment horizontal="center" vertical="center"/>
    </xf>
    <xf numFmtId="4" fontId="91" fillId="28" borderId="137" xfId="0" applyNumberFormat="1" applyFont="1" applyFill="1" applyBorder="1" applyAlignment="1">
      <alignment horizontal="center" vertical="center"/>
    </xf>
    <xf numFmtId="0" fontId="6" fillId="0" borderId="79" xfId="17" applyFont="1" applyFill="1" applyBorder="1" applyAlignment="1">
      <alignment vertical="center"/>
    </xf>
    <xf numFmtId="4" fontId="6" fillId="0" borderId="11" xfId="0" applyNumberFormat="1" applyFont="1" applyBorder="1"/>
    <xf numFmtId="4" fontId="3" fillId="0" borderId="11" xfId="0" applyNumberFormat="1" applyFont="1" applyBorder="1"/>
    <xf numFmtId="49" fontId="93" fillId="0" borderId="11" xfId="10" applyNumberFormat="1" applyFont="1" applyBorder="1" applyAlignment="1"/>
    <xf numFmtId="4" fontId="94" fillId="0" borderId="138" xfId="0" applyNumberFormat="1" applyFont="1" applyBorder="1"/>
    <xf numFmtId="49" fontId="93" fillId="0" borderId="11" xfId="10" applyNumberFormat="1" applyFont="1" applyBorder="1" applyAlignment="1">
      <alignment horizontal="right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/>
    <xf numFmtId="164" fontId="1" fillId="2" borderId="139" xfId="11" applyNumberFormat="1" applyFont="1" applyFill="1" applyBorder="1" applyProtection="1">
      <alignment vertical="center"/>
    </xf>
    <xf numFmtId="164" fontId="1" fillId="2" borderId="139" xfId="11" applyNumberFormat="1" applyFont="1" applyFill="1" applyBorder="1" applyAlignment="1" applyProtection="1">
      <alignment horizontal="right" vertical="center"/>
    </xf>
    <xf numFmtId="165" fontId="2" fillId="0" borderId="111" xfId="4" applyNumberFormat="1" applyFont="1" applyFill="1" applyBorder="1" applyAlignment="1" applyProtection="1">
      <alignment horizontal="left" vertical="center" indent="1"/>
    </xf>
    <xf numFmtId="165" fontId="2" fillId="0" borderId="140" xfId="4" applyNumberFormat="1" applyFont="1" applyFill="1" applyBorder="1" applyAlignment="1" applyProtection="1">
      <alignment horizontal="left" vertical="center" wrapText="1" indent="1"/>
    </xf>
    <xf numFmtId="165" fontId="2" fillId="0" borderId="141" xfId="4" applyNumberFormat="1" applyFont="1" applyFill="1" applyBorder="1" applyAlignment="1" applyProtection="1">
      <alignment horizontal="left" vertical="center" wrapText="1" indent="1"/>
    </xf>
    <xf numFmtId="3" fontId="11" fillId="0" borderId="0" xfId="8" applyNumberFormat="1" applyFont="1" applyProtection="1"/>
    <xf numFmtId="0" fontId="11" fillId="0" borderId="0" xfId="8" applyFont="1" applyProtection="1"/>
    <xf numFmtId="0" fontId="11" fillId="0" borderId="0" xfId="8" applyFont="1" applyAlignment="1" applyProtection="1">
      <alignment horizontal="center" vertical="center" wrapText="1"/>
    </xf>
    <xf numFmtId="165" fontId="4" fillId="0" borderId="111" xfId="4" applyNumberFormat="1" applyFont="1" applyBorder="1" applyAlignment="1" applyProtection="1">
      <alignment horizontal="left" vertical="center"/>
    </xf>
    <xf numFmtId="165" fontId="2" fillId="0" borderId="140" xfId="4" applyNumberFormat="1" applyFont="1" applyBorder="1" applyAlignment="1" applyProtection="1">
      <alignment horizontal="right" vertical="center"/>
    </xf>
    <xf numFmtId="165" fontId="2" fillId="0" borderId="141" xfId="4" applyNumberFormat="1" applyFont="1" applyBorder="1" applyAlignment="1" applyProtection="1">
      <alignment horizontal="right" vertical="center"/>
    </xf>
    <xf numFmtId="0" fontId="11" fillId="0" borderId="0" xfId="8" applyFont="1" applyFill="1" applyProtection="1"/>
    <xf numFmtId="0" fontId="11" fillId="0" borderId="0" xfId="8" applyFont="1" applyFill="1" applyAlignment="1" applyProtection="1">
      <alignment horizontal="center" vertical="center"/>
    </xf>
    <xf numFmtId="0" fontId="95" fillId="0" borderId="124" xfId="0" applyFont="1" applyFill="1" applyBorder="1" applyAlignment="1" applyProtection="1">
      <alignment horizontal="left" vertical="center" wrapText="1"/>
      <protection locked="0"/>
    </xf>
    <xf numFmtId="0" fontId="22" fillId="0" borderId="124" xfId="0" applyFont="1" applyBorder="1" applyAlignment="1" applyProtection="1">
      <alignment horizontal="center" vertical="center" wrapText="1"/>
      <protection locked="0"/>
    </xf>
    <xf numFmtId="3" fontId="22" fillId="0" borderId="124" xfId="0" applyNumberFormat="1" applyFont="1" applyBorder="1" applyAlignment="1" applyProtection="1">
      <alignment horizontal="center" vertical="center" wrapText="1"/>
      <protection locked="0"/>
    </xf>
    <xf numFmtId="0" fontId="22" fillId="9" borderId="124" xfId="0" applyFont="1" applyFill="1" applyBorder="1" applyAlignment="1" applyProtection="1">
      <alignment horizontal="center" vertical="center" wrapText="1"/>
    </xf>
    <xf numFmtId="0" fontId="22" fillId="0" borderId="124" xfId="0" applyFont="1" applyBorder="1" applyProtection="1">
      <protection locked="0"/>
    </xf>
    <xf numFmtId="3" fontId="66" fillId="0" borderId="138" xfId="0" applyNumberFormat="1" applyFont="1" applyBorder="1" applyAlignment="1" applyProtection="1">
      <alignment horizontal="center" vertical="center" wrapText="1"/>
      <protection locked="0"/>
    </xf>
    <xf numFmtId="0" fontId="66" fillId="0" borderId="138" xfId="0" applyFont="1" applyFill="1" applyBorder="1" applyProtection="1">
      <protection locked="0"/>
    </xf>
    <xf numFmtId="0" fontId="95" fillId="3" borderId="124" xfId="0" applyFont="1" applyFill="1" applyBorder="1" applyAlignment="1" applyProtection="1">
      <alignment horizontal="left" vertical="center" wrapText="1"/>
      <protection locked="0"/>
    </xf>
    <xf numFmtId="0" fontId="22" fillId="0" borderId="124" xfId="0" applyFont="1" applyFill="1" applyBorder="1" applyProtection="1">
      <protection locked="0"/>
    </xf>
    <xf numFmtId="0" fontId="11" fillId="0" borderId="0" xfId="8" applyFont="1" applyAlignment="1" applyProtection="1">
      <alignment horizontal="left" vertical="center" wrapText="1"/>
    </xf>
    <xf numFmtId="3" fontId="11" fillId="0" borderId="0" xfId="8" applyNumberFormat="1" applyFont="1" applyAlignment="1" applyProtection="1">
      <alignment horizontal="center" vertical="center" wrapText="1"/>
    </xf>
    <xf numFmtId="0" fontId="11" fillId="0" borderId="0" xfId="8" applyFont="1" applyAlignment="1" applyProtection="1">
      <alignment horizontal="left" wrapText="1"/>
    </xf>
    <xf numFmtId="0" fontId="11" fillId="0" borderId="0" xfId="8" applyFont="1" applyAlignment="1" applyProtection="1">
      <alignment wrapText="1"/>
    </xf>
    <xf numFmtId="3" fontId="11" fillId="0" borderId="0" xfId="8" applyNumberFormat="1" applyFont="1" applyAlignment="1" applyProtection="1">
      <alignment wrapText="1"/>
    </xf>
    <xf numFmtId="0" fontId="11" fillId="0" borderId="0" xfId="8" applyFont="1" applyAlignment="1" applyProtection="1">
      <alignment horizontal="left"/>
    </xf>
    <xf numFmtId="164" fontId="1" fillId="2" borderId="141" xfId="11" applyNumberFormat="1" applyFont="1" applyFill="1" applyBorder="1" applyAlignment="1" applyProtection="1">
      <alignment horizontal="right" vertical="center"/>
    </xf>
    <xf numFmtId="165" fontId="2" fillId="0" borderId="111" xfId="4" applyNumberFormat="1" applyFont="1" applyBorder="1" applyAlignment="1" applyProtection="1">
      <alignment horizontal="left" vertical="center" indent="1"/>
    </xf>
    <xf numFmtId="165" fontId="2" fillId="0" borderId="140" xfId="4" applyNumberFormat="1" applyFont="1" applyBorder="1" applyAlignment="1" applyProtection="1">
      <alignment horizontal="left" vertical="center" indent="1"/>
    </xf>
    <xf numFmtId="165" fontId="2" fillId="0" borderId="141" xfId="4" applyNumberFormat="1" applyFont="1" applyBorder="1" applyAlignment="1" applyProtection="1">
      <alignment horizontal="left" vertical="center" indent="1"/>
    </xf>
    <xf numFmtId="165" fontId="4" fillId="0" borderId="140" xfId="4" applyNumberFormat="1" applyFont="1" applyBorder="1" applyAlignment="1" applyProtection="1">
      <alignment horizontal="left" vertical="center"/>
    </xf>
    <xf numFmtId="165" fontId="4" fillId="0" borderId="141" xfId="4" applyNumberFormat="1" applyFont="1" applyBorder="1" applyAlignment="1" applyProtection="1">
      <alignment horizontal="left" vertical="center"/>
    </xf>
    <xf numFmtId="0" fontId="22" fillId="0" borderId="124" xfId="8" applyFont="1" applyBorder="1" applyAlignment="1" applyProtection="1">
      <alignment horizontal="center" vertical="center" wrapText="1"/>
      <protection locked="0"/>
    </xf>
    <xf numFmtId="0" fontId="22" fillId="0" borderId="124" xfId="0" applyFont="1" applyFill="1" applyBorder="1" applyAlignment="1" applyProtection="1">
      <alignment horizontal="center" vertical="center" wrapText="1"/>
      <protection locked="0"/>
    </xf>
    <xf numFmtId="0" fontId="66" fillId="0" borderId="138" xfId="8" applyFont="1" applyBorder="1" applyAlignment="1" applyProtection="1">
      <alignment horizontal="center" vertical="center" wrapText="1"/>
      <protection locked="0"/>
    </xf>
    <xf numFmtId="0" fontId="66" fillId="13" borderId="138" xfId="8" applyFont="1" applyFill="1" applyBorder="1" applyAlignment="1" applyProtection="1">
      <alignment horizontal="center" vertical="center" wrapText="1"/>
      <protection locked="0"/>
    </xf>
    <xf numFmtId="0" fontId="8" fillId="0" borderId="0" xfId="8" applyFont="1" applyAlignment="1" applyProtection="1">
      <alignment horizontal="center"/>
    </xf>
    <xf numFmtId="0" fontId="11" fillId="0" borderId="0" xfId="8" applyFont="1" applyAlignment="1" applyProtection="1"/>
    <xf numFmtId="3" fontId="22" fillId="0" borderId="124" xfId="8" applyNumberFormat="1" applyFont="1" applyFill="1" applyBorder="1" applyAlignment="1" applyProtection="1">
      <alignment horizontal="center" vertical="center" wrapText="1"/>
    </xf>
    <xf numFmtId="0" fontId="22" fillId="0" borderId="124" xfId="14" applyFont="1" applyFill="1" applyBorder="1" applyAlignment="1" applyProtection="1">
      <alignment horizontal="right"/>
      <protection locked="0"/>
    </xf>
    <xf numFmtId="0" fontId="22" fillId="0" borderId="124" xfId="14" applyFont="1" applyBorder="1" applyProtection="1">
      <protection locked="0"/>
    </xf>
    <xf numFmtId="0" fontId="22" fillId="0" borderId="124" xfId="14" applyFont="1" applyBorder="1" applyAlignment="1" applyProtection="1">
      <alignment wrapText="1"/>
      <protection locked="0"/>
    </xf>
    <xf numFmtId="0" fontId="66" fillId="0" borderId="138" xfId="8" applyFont="1" applyBorder="1" applyProtection="1">
      <protection locked="0"/>
    </xf>
    <xf numFmtId="0" fontId="0" fillId="29" borderId="138" xfId="0" applyFill="1" applyBorder="1"/>
    <xf numFmtId="0" fontId="0" fillId="30" borderId="104" xfId="0" applyFill="1" applyBorder="1"/>
    <xf numFmtId="0" fontId="0" fillId="0" borderId="124" xfId="0" applyBorder="1"/>
    <xf numFmtId="0" fontId="0" fillId="30" borderId="82" xfId="0" applyFill="1" applyBorder="1"/>
    <xf numFmtId="0" fontId="0" fillId="0" borderId="138" xfId="0" applyBorder="1"/>
    <xf numFmtId="4" fontId="12" fillId="0" borderId="11" xfId="0" applyNumberFormat="1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/>
    </xf>
    <xf numFmtId="17" fontId="6" fillId="0" borderId="0" xfId="0" applyNumberFormat="1" applyFont="1" applyFill="1" applyAlignment="1">
      <alignment vertical="center"/>
    </xf>
    <xf numFmtId="164" fontId="96" fillId="2" borderId="111" xfId="11" applyNumberFormat="1" applyFont="1" applyFill="1" applyBorder="1" applyAlignment="1" applyProtection="1">
      <alignment vertical="center"/>
    </xf>
    <xf numFmtId="4" fontId="8" fillId="0" borderId="0" xfId="0" applyNumberFormat="1" applyFont="1"/>
    <xf numFmtId="0" fontId="82" fillId="0" borderId="0" xfId="0" applyFont="1" applyAlignment="1"/>
    <xf numFmtId="4" fontId="11" fillId="0" borderId="0" xfId="0" applyNumberFormat="1" applyFont="1" applyBorder="1" applyAlignment="1"/>
    <xf numFmtId="0" fontId="82" fillId="0" borderId="130" xfId="0" applyFont="1" applyFill="1" applyBorder="1" applyAlignment="1">
      <alignment vertical="center"/>
    </xf>
    <xf numFmtId="0" fontId="82" fillId="0" borderId="132" xfId="0" applyFont="1" applyFill="1" applyBorder="1" applyAlignment="1">
      <alignment vertical="center"/>
    </xf>
    <xf numFmtId="4" fontId="83" fillId="0" borderId="0" xfId="0" applyNumberFormat="1" applyFont="1" applyFill="1" applyBorder="1" applyAlignment="1">
      <alignment horizontal="center" vertical="center" readingOrder="1"/>
    </xf>
    <xf numFmtId="3" fontId="82" fillId="0" borderId="107" xfId="0" applyNumberFormat="1" applyFont="1" applyFill="1" applyBorder="1" applyAlignment="1">
      <alignment horizontal="center" vertical="center"/>
    </xf>
    <xf numFmtId="4" fontId="82" fillId="0" borderId="103" xfId="0" applyNumberFormat="1" applyFont="1" applyFill="1" applyBorder="1" applyAlignment="1">
      <alignment vertical="center"/>
    </xf>
    <xf numFmtId="4" fontId="83" fillId="0" borderId="133" xfId="0" applyNumberFormat="1" applyFont="1" applyFill="1" applyBorder="1" applyAlignment="1" applyProtection="1">
      <alignment vertical="center" wrapText="1" readingOrder="1"/>
      <protection locked="0"/>
    </xf>
    <xf numFmtId="0" fontId="82" fillId="0" borderId="132" xfId="0" applyFont="1" applyFill="1" applyBorder="1" applyAlignment="1">
      <alignment horizontal="center" vertical="center" wrapText="1" readingOrder="1"/>
    </xf>
    <xf numFmtId="171" fontId="84" fillId="13" borderId="0" xfId="0" applyNumberFormat="1" applyFont="1" applyFill="1" applyBorder="1" applyAlignment="1" applyProtection="1">
      <alignment vertical="center" wrapText="1" readingOrder="1"/>
      <protection locked="0"/>
    </xf>
    <xf numFmtId="0" fontId="84" fillId="13" borderId="0" xfId="0" applyFont="1" applyFill="1" applyBorder="1" applyAlignment="1" applyProtection="1">
      <alignment horizontal="center" vertical="top" wrapText="1" readingOrder="1"/>
      <protection locked="0"/>
    </xf>
    <xf numFmtId="0" fontId="84" fillId="25" borderId="0" xfId="0" applyFont="1" applyFill="1" applyBorder="1" applyAlignment="1" applyProtection="1">
      <alignment horizontal="center" vertical="top" wrapText="1" readingOrder="1"/>
      <protection locked="0"/>
    </xf>
    <xf numFmtId="0" fontId="84" fillId="13" borderId="0" xfId="0" applyFont="1" applyFill="1" applyBorder="1" applyAlignment="1" applyProtection="1">
      <alignment vertical="top" wrapText="1" readingOrder="1"/>
      <protection locked="0"/>
    </xf>
    <xf numFmtId="0" fontId="82" fillId="13" borderId="0" xfId="0" applyFont="1" applyFill="1" applyBorder="1" applyAlignment="1">
      <alignment horizontal="center" vertical="center" wrapText="1" readingOrder="1"/>
    </xf>
    <xf numFmtId="3" fontId="69" fillId="0" borderId="0" xfId="0" applyNumberFormat="1" applyFont="1" applyFill="1" applyBorder="1" applyAlignment="1">
      <alignment horizontal="center" vertical="center" readingOrder="1"/>
    </xf>
    <xf numFmtId="168" fontId="85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169" fontId="86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86" fillId="0" borderId="0" xfId="0" applyFont="1" applyBorder="1" applyAlignment="1" applyProtection="1">
      <alignment horizontal="center" vertical="center" wrapText="1" readingOrder="1"/>
      <protection locked="0"/>
    </xf>
    <xf numFmtId="4" fontId="86" fillId="0" borderId="0" xfId="0" applyNumberFormat="1" applyFont="1" applyBorder="1" applyAlignment="1" applyProtection="1">
      <alignment horizontal="center" vertical="center" wrapText="1" readingOrder="1"/>
      <protection locked="0"/>
    </xf>
    <xf numFmtId="4" fontId="69" fillId="0" borderId="0" xfId="0" applyNumberFormat="1" applyFont="1" applyFill="1" applyBorder="1" applyAlignment="1">
      <alignment horizontal="center" vertical="center" readingOrder="1"/>
    </xf>
    <xf numFmtId="0" fontId="82" fillId="0" borderId="138" xfId="0" applyFont="1" applyFill="1" applyBorder="1" applyAlignment="1">
      <alignment vertical="center"/>
    </xf>
    <xf numFmtId="0" fontId="84" fillId="0" borderId="136" xfId="0" applyFont="1" applyFill="1" applyBorder="1" applyAlignment="1" applyProtection="1">
      <alignment vertical="top" wrapText="1" readingOrder="1"/>
      <protection locked="0"/>
    </xf>
    <xf numFmtId="0" fontId="82" fillId="0" borderId="0" xfId="0" applyFont="1" applyFill="1" applyBorder="1" applyAlignment="1">
      <alignment vertical="center" wrapText="1"/>
    </xf>
    <xf numFmtId="0" fontId="82" fillId="0" borderId="138" xfId="0" applyFont="1" applyBorder="1" applyAlignment="1"/>
    <xf numFmtId="0" fontId="88" fillId="0" borderId="130" xfId="0" applyFont="1" applyFill="1" applyBorder="1" applyAlignment="1">
      <alignment vertical="center"/>
    </xf>
    <xf numFmtId="4" fontId="83" fillId="0" borderId="137" xfId="0" applyNumberFormat="1" applyFont="1" applyFill="1" applyBorder="1" applyAlignment="1">
      <alignment vertical="center"/>
    </xf>
    <xf numFmtId="3" fontId="82" fillId="0" borderId="125" xfId="0" applyNumberFormat="1" applyFont="1" applyFill="1" applyBorder="1" applyAlignment="1">
      <alignment horizontal="center" vertical="center"/>
    </xf>
    <xf numFmtId="4" fontId="82" fillId="0" borderId="130" xfId="0" applyNumberFormat="1" applyFont="1" applyFill="1" applyBorder="1" applyAlignment="1">
      <alignment vertical="center"/>
    </xf>
    <xf numFmtId="0" fontId="82" fillId="0" borderId="138" xfId="0" applyFont="1" applyBorder="1" applyAlignment="1">
      <alignment vertical="center"/>
    </xf>
    <xf numFmtId="0" fontId="82" fillId="0" borderId="138" xfId="0" applyFont="1" applyBorder="1" applyAlignment="1">
      <alignment wrapText="1"/>
    </xf>
    <xf numFmtId="0" fontId="82" fillId="0" borderId="138" xfId="0" applyFont="1" applyFill="1" applyBorder="1" applyAlignment="1">
      <alignment wrapText="1"/>
    </xf>
    <xf numFmtId="0" fontId="89" fillId="0" borderId="138" xfId="0" applyFont="1" applyFill="1" applyBorder="1" applyAlignment="1">
      <alignment wrapText="1"/>
    </xf>
    <xf numFmtId="3" fontId="89" fillId="24" borderId="138" xfId="0" applyNumberFormat="1" applyFont="1" applyFill="1" applyBorder="1" applyAlignment="1">
      <alignment horizontal="center" vertical="center"/>
    </xf>
    <xf numFmtId="4" fontId="89" fillId="24" borderId="138" xfId="0" applyNumberFormat="1" applyFont="1" applyFill="1" applyBorder="1" applyAlignment="1">
      <alignment horizontal="center" vertical="center" wrapText="1"/>
    </xf>
    <xf numFmtId="4" fontId="89" fillId="24" borderId="130" xfId="0" applyNumberFormat="1" applyFont="1" applyFill="1" applyBorder="1" applyAlignment="1">
      <alignment horizontal="center" vertical="center" wrapText="1"/>
    </xf>
    <xf numFmtId="4" fontId="89" fillId="24" borderId="130" xfId="0" applyNumberFormat="1" applyFont="1" applyFill="1" applyBorder="1"/>
    <xf numFmtId="4" fontId="89" fillId="24" borderId="138" xfId="0" applyNumberFormat="1" applyFont="1" applyFill="1" applyBorder="1"/>
    <xf numFmtId="0" fontId="82" fillId="27" borderId="138" xfId="0" applyFont="1" applyFill="1" applyBorder="1" applyAlignment="1">
      <alignment horizontal="center" vertical="center"/>
    </xf>
    <xf numFmtId="0" fontId="82" fillId="0" borderId="138" xfId="0" applyFont="1" applyFill="1" applyBorder="1"/>
    <xf numFmtId="0" fontId="82" fillId="0" borderId="130" xfId="0" applyFont="1" applyFill="1" applyBorder="1"/>
    <xf numFmtId="4" fontId="91" fillId="0" borderId="137" xfId="0" applyNumberFormat="1" applyFont="1" applyFill="1" applyBorder="1" applyAlignment="1">
      <alignment horizontal="center" vertical="center"/>
    </xf>
    <xf numFmtId="4" fontId="82" fillId="24" borderId="130" xfId="0" applyNumberFormat="1" applyFont="1" applyFill="1" applyBorder="1"/>
    <xf numFmtId="0" fontId="99" fillId="0" borderId="11" xfId="15" applyFont="1" applyFill="1" applyBorder="1" applyAlignment="1">
      <alignment horizontal="center" vertical="center" wrapText="1"/>
    </xf>
    <xf numFmtId="0" fontId="100" fillId="0" borderId="11" xfId="15" applyFont="1" applyFill="1" applyBorder="1" applyAlignment="1">
      <alignment horizontal="center" vertical="center" wrapText="1"/>
    </xf>
    <xf numFmtId="0" fontId="100" fillId="0" borderId="11" xfId="15" applyFont="1" applyBorder="1" applyAlignment="1">
      <alignment horizontal="center" vertical="center" wrapText="1"/>
    </xf>
    <xf numFmtId="0" fontId="101" fillId="0" borderId="11" xfId="15" applyFont="1" applyFill="1" applyBorder="1" applyAlignment="1">
      <alignment horizontal="center" vertical="center" wrapText="1"/>
    </xf>
    <xf numFmtId="0" fontId="92" fillId="0" borderId="11" xfId="17" applyFont="1" applyFill="1" applyBorder="1" applyAlignment="1">
      <alignment horizontal="center"/>
    </xf>
    <xf numFmtId="0" fontId="102" fillId="0" borderId="11" xfId="17" applyFont="1" applyFill="1" applyBorder="1" applyAlignment="1">
      <alignment horizontal="center" vertical="center" wrapText="1"/>
    </xf>
    <xf numFmtId="0" fontId="92" fillId="0" borderId="11" xfId="17" applyFont="1" applyFill="1" applyBorder="1" applyAlignment="1">
      <alignment horizontal="center" vertical="center" wrapText="1"/>
    </xf>
    <xf numFmtId="0" fontId="69" fillId="4" borderId="124" xfId="0" applyFont="1" applyFill="1" applyBorder="1" applyAlignment="1">
      <alignment horizontal="center" vertical="center" wrapText="1"/>
    </xf>
    <xf numFmtId="0" fontId="101" fillId="0" borderId="11" xfId="15" applyFont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164" fontId="1" fillId="2" borderId="141" xfId="11" applyNumberFormat="1" applyFont="1" applyFill="1" applyBorder="1" applyAlignment="1" applyProtection="1">
      <alignment horizontal="left" vertical="top"/>
    </xf>
    <xf numFmtId="164" fontId="96" fillId="2" borderId="111" xfId="11" applyNumberFormat="1" applyFont="1" applyFill="1" applyBorder="1" applyAlignment="1" applyProtection="1">
      <alignment horizontal="left" vertical="top"/>
    </xf>
    <xf numFmtId="0" fontId="82" fillId="32" borderId="104" xfId="0" applyFont="1" applyFill="1" applyBorder="1" applyAlignment="1">
      <alignment horizontal="center" vertical="center" wrapText="1"/>
    </xf>
    <xf numFmtId="4" fontId="82" fillId="32" borderId="104" xfId="0" applyNumberFormat="1" applyFont="1" applyFill="1" applyBorder="1" applyAlignment="1">
      <alignment horizontal="center" vertical="center" wrapText="1"/>
    </xf>
    <xf numFmtId="0" fontId="84" fillId="0" borderId="134" xfId="0" applyFont="1" applyFill="1" applyBorder="1" applyAlignment="1" applyProtection="1">
      <alignment horizontal="center" vertical="center" wrapText="1" readingOrder="1"/>
      <protection locked="0"/>
    </xf>
    <xf numFmtId="0" fontId="84" fillId="4" borderId="134" xfId="0" applyFont="1" applyFill="1" applyBorder="1" applyAlignment="1" applyProtection="1">
      <alignment horizontal="center" vertical="center" wrapText="1" readingOrder="1"/>
      <protection locked="0"/>
    </xf>
    <xf numFmtId="3" fontId="82" fillId="0" borderId="124" xfId="0" applyNumberFormat="1" applyFont="1" applyFill="1" applyBorder="1" applyAlignment="1">
      <alignment horizontal="center" vertical="center" readingOrder="1"/>
    </xf>
    <xf numFmtId="168" fontId="84" fillId="0" borderId="124" xfId="0" applyNumberFormat="1" applyFont="1" applyFill="1" applyBorder="1" applyAlignment="1" applyProtection="1">
      <alignment horizontal="center" vertical="center" wrapText="1" readingOrder="1"/>
      <protection locked="0"/>
    </xf>
    <xf numFmtId="169" fontId="84" fillId="0" borderId="124" xfId="0" applyNumberFormat="1" applyFont="1" applyFill="1" applyBorder="1" applyAlignment="1" applyProtection="1">
      <alignment horizontal="center" vertical="center" wrapText="1" readingOrder="1"/>
      <protection locked="0"/>
    </xf>
    <xf numFmtId="0" fontId="84" fillId="0" borderId="124" xfId="0" applyFont="1" applyBorder="1" applyAlignment="1" applyProtection="1">
      <alignment horizontal="center" vertical="center" wrapText="1" readingOrder="1"/>
      <protection locked="0"/>
    </xf>
    <xf numFmtId="4" fontId="84" fillId="0" borderId="124" xfId="0" applyNumberFormat="1" applyFont="1" applyBorder="1" applyAlignment="1" applyProtection="1">
      <alignment horizontal="center" vertical="center" wrapText="1" readingOrder="1"/>
      <protection locked="0"/>
    </xf>
    <xf numFmtId="0" fontId="84" fillId="0" borderId="11" xfId="0" applyFont="1" applyFill="1" applyBorder="1" applyAlignment="1" applyProtection="1">
      <alignment horizontal="center" vertical="center" wrapText="1" readingOrder="1"/>
      <protection locked="0"/>
    </xf>
    <xf numFmtId="0" fontId="84" fillId="4" borderId="132" xfId="0" applyFont="1" applyFill="1" applyBorder="1" applyAlignment="1" applyProtection="1">
      <alignment horizontal="center" vertical="center" wrapText="1" readingOrder="1"/>
      <protection locked="0"/>
    </xf>
    <xf numFmtId="3" fontId="84" fillId="0" borderId="124" xfId="0" applyNumberFormat="1" applyFont="1" applyFill="1" applyBorder="1" applyAlignment="1" applyProtection="1">
      <alignment horizontal="center" vertical="center" wrapText="1" readingOrder="1"/>
      <protection locked="0"/>
    </xf>
    <xf numFmtId="170" fontId="84" fillId="0" borderId="124" xfId="0" applyNumberFormat="1" applyFont="1" applyFill="1" applyBorder="1" applyAlignment="1" applyProtection="1">
      <alignment horizontal="center" vertical="center" wrapText="1" readingOrder="1"/>
      <protection locked="0"/>
    </xf>
    <xf numFmtId="4" fontId="82" fillId="0" borderId="124" xfId="0" applyNumberFormat="1" applyFont="1" applyFill="1" applyBorder="1" applyAlignment="1">
      <alignment horizontal="center" vertical="center" readingOrder="1"/>
    </xf>
    <xf numFmtId="0" fontId="84" fillId="0" borderId="124" xfId="0" applyFont="1" applyFill="1" applyBorder="1" applyAlignment="1" applyProtection="1">
      <alignment horizontal="center" vertical="center" wrapText="1" readingOrder="1"/>
      <protection locked="0"/>
    </xf>
    <xf numFmtId="0" fontId="82" fillId="0" borderId="124" xfId="0" applyFont="1" applyFill="1" applyBorder="1" applyAlignment="1">
      <alignment horizontal="center" vertical="center" readingOrder="1"/>
    </xf>
    <xf numFmtId="0" fontId="82" fillId="0" borderId="134" xfId="0" applyFont="1" applyFill="1" applyBorder="1" applyAlignment="1" applyProtection="1">
      <alignment horizontal="center" vertical="center" wrapText="1" readingOrder="1"/>
      <protection locked="0"/>
    </xf>
    <xf numFmtId="0" fontId="84" fillId="0" borderId="143" xfId="0" applyFont="1" applyFill="1" applyBorder="1" applyAlignment="1" applyProtection="1">
      <alignment horizontal="center" vertical="center" wrapText="1" readingOrder="1"/>
      <protection locked="0"/>
    </xf>
    <xf numFmtId="0" fontId="82" fillId="0" borderId="124" xfId="0" applyFont="1" applyFill="1" applyBorder="1" applyAlignment="1">
      <alignment horizontal="center" vertical="center"/>
    </xf>
    <xf numFmtId="0" fontId="84" fillId="13" borderId="134" xfId="0" applyFont="1" applyFill="1" applyBorder="1" applyAlignment="1" applyProtection="1">
      <alignment horizontal="center" vertical="center" wrapText="1" readingOrder="1"/>
      <protection locked="0"/>
    </xf>
    <xf numFmtId="0" fontId="90" fillId="0" borderId="124" xfId="0" applyFont="1" applyFill="1" applyBorder="1" applyAlignment="1" applyProtection="1">
      <alignment horizontal="center" vertical="center" wrapText="1" readingOrder="1"/>
      <protection locked="0"/>
    </xf>
    <xf numFmtId="4" fontId="90" fillId="0" borderId="124" xfId="0" applyNumberFormat="1" applyFont="1" applyFill="1" applyBorder="1" applyAlignment="1" applyProtection="1">
      <alignment horizontal="center" vertical="center" wrapText="1" readingOrder="1"/>
      <protection locked="0"/>
    </xf>
    <xf numFmtId="171" fontId="84" fillId="13" borderId="134" xfId="0" applyNumberFormat="1" applyFont="1" applyFill="1" applyBorder="1" applyAlignment="1" applyProtection="1">
      <alignment horizontal="center" vertical="center" wrapText="1" readingOrder="1"/>
      <protection locked="0"/>
    </xf>
    <xf numFmtId="0" fontId="84" fillId="0" borderId="134" xfId="0" applyFont="1" applyBorder="1" applyAlignment="1" applyProtection="1">
      <alignment horizontal="center" vertical="center" wrapText="1" readingOrder="1"/>
      <protection locked="0"/>
    </xf>
    <xf numFmtId="0" fontId="84" fillId="25" borderId="134" xfId="0" applyFont="1" applyFill="1" applyBorder="1" applyAlignment="1" applyProtection="1">
      <alignment horizontal="center" vertical="center" wrapText="1" readingOrder="1"/>
      <protection locked="0"/>
    </xf>
    <xf numFmtId="172" fontId="84" fillId="0" borderId="124" xfId="0" applyNumberFormat="1" applyFont="1" applyFill="1" applyBorder="1" applyAlignment="1" applyProtection="1">
      <alignment horizontal="center" vertical="center" wrapText="1" readingOrder="1"/>
      <protection locked="0"/>
    </xf>
    <xf numFmtId="3" fontId="89" fillId="0" borderId="135" xfId="0" applyNumberFormat="1" applyFont="1" applyFill="1" applyBorder="1" applyAlignment="1">
      <alignment horizontal="center" vertical="center"/>
    </xf>
    <xf numFmtId="4" fontId="89" fillId="0" borderId="135" xfId="0" applyNumberFormat="1" applyFont="1" applyFill="1" applyBorder="1" applyAlignment="1">
      <alignment vertical="center"/>
    </xf>
    <xf numFmtId="4" fontId="87" fillId="0" borderId="0" xfId="0" applyNumberFormat="1" applyFont="1" applyBorder="1" applyAlignment="1" applyProtection="1">
      <alignment horizontal="center" vertical="center" wrapText="1" readingOrder="1"/>
      <protection locked="0"/>
    </xf>
    <xf numFmtId="0" fontId="82" fillId="0" borderId="103" xfId="0" applyFont="1" applyFill="1" applyBorder="1" applyAlignment="1">
      <alignment vertical="center"/>
    </xf>
    <xf numFmtId="0" fontId="82" fillId="32" borderId="103" xfId="0" applyFont="1" applyFill="1" applyBorder="1" applyAlignment="1">
      <alignment horizontal="center" vertical="center"/>
    </xf>
    <xf numFmtId="0" fontId="82" fillId="32" borderId="103" xfId="0" applyFont="1" applyFill="1" applyBorder="1" applyAlignment="1">
      <alignment vertical="center"/>
    </xf>
    <xf numFmtId="4" fontId="22" fillId="0" borderId="144" xfId="0" applyNumberFormat="1" applyFont="1" applyFill="1" applyBorder="1" applyAlignment="1">
      <alignment horizontal="center" vertical="center"/>
    </xf>
    <xf numFmtId="4" fontId="22" fillId="0" borderId="38" xfId="0" applyNumberFormat="1" applyFont="1" applyFill="1" applyBorder="1" applyAlignment="1">
      <alignment horizontal="center" vertical="center"/>
    </xf>
    <xf numFmtId="10" fontId="22" fillId="0" borderId="144" xfId="0" applyNumberFormat="1" applyFont="1" applyFill="1" applyBorder="1" applyAlignment="1">
      <alignment horizontal="right" vertical="center"/>
    </xf>
    <xf numFmtId="10" fontId="22" fillId="0" borderId="38" xfId="0" applyNumberFormat="1" applyFont="1" applyFill="1" applyBorder="1" applyAlignment="1">
      <alignment horizontal="right" vertical="center"/>
    </xf>
    <xf numFmtId="0" fontId="104" fillId="0" borderId="138" xfId="0" applyFont="1" applyBorder="1" applyAlignment="1" applyProtection="1">
      <alignment vertical="top" wrapText="1" readingOrder="1"/>
      <protection locked="0"/>
    </xf>
    <xf numFmtId="0" fontId="69" fillId="0" borderId="145" xfId="0" applyFont="1" applyFill="1" applyBorder="1" applyAlignment="1">
      <alignment horizontal="center" vertical="center"/>
    </xf>
    <xf numFmtId="0" fontId="6" fillId="0" borderId="145" xfId="0" applyFont="1" applyFill="1" applyBorder="1" applyAlignment="1">
      <alignment horizontal="center" vertical="center"/>
    </xf>
    <xf numFmtId="0" fontId="6" fillId="0" borderId="124" xfId="0" applyFont="1" applyBorder="1" applyAlignment="1">
      <alignment horizontal="left"/>
    </xf>
    <xf numFmtId="49" fontId="6" fillId="0" borderId="124" xfId="0" applyNumberFormat="1" applyFont="1" applyBorder="1" applyAlignment="1">
      <alignment horizontal="left"/>
    </xf>
    <xf numFmtId="0" fontId="6" fillId="4" borderId="11" xfId="0" applyFont="1" applyFill="1" applyBorder="1" applyAlignment="1">
      <alignment horizontal="left" vertical="center" wrapText="1"/>
    </xf>
    <xf numFmtId="0" fontId="6" fillId="4" borderId="34" xfId="0" applyFont="1" applyFill="1" applyBorder="1" applyAlignment="1">
      <alignment horizontal="left" vertical="center" wrapText="1"/>
    </xf>
    <xf numFmtId="0" fontId="6" fillId="4" borderId="26" xfId="0" applyFont="1" applyFill="1" applyBorder="1" applyAlignment="1">
      <alignment horizontal="left" vertical="center" wrapText="1"/>
    </xf>
    <xf numFmtId="3" fontId="0" fillId="0" borderId="138" xfId="0" applyNumberFormat="1" applyBorder="1" applyAlignment="1">
      <alignment horizontal="center"/>
    </xf>
    <xf numFmtId="1" fontId="3" fillId="0" borderId="11" xfId="0" applyNumberFormat="1" applyFont="1" applyBorder="1" applyAlignment="1">
      <alignment horizontal="left" vertical="center"/>
    </xf>
    <xf numFmtId="1" fontId="3" fillId="0" borderId="22" xfId="0" applyNumberFormat="1" applyFont="1" applyBorder="1" applyAlignment="1">
      <alignment horizontal="left" vertical="center"/>
    </xf>
    <xf numFmtId="1" fontId="3" fillId="0" borderId="49" xfId="0" applyNumberFormat="1" applyFont="1" applyBorder="1" applyAlignment="1">
      <alignment horizontal="left" vertical="center"/>
    </xf>
    <xf numFmtId="1" fontId="6" fillId="0" borderId="11" xfId="0" applyNumberFormat="1" applyFont="1" applyBorder="1" applyAlignment="1">
      <alignment horizontal="left" vertical="center"/>
    </xf>
    <xf numFmtId="0" fontId="59" fillId="0" borderId="124" xfId="0" applyFont="1" applyFill="1" applyBorder="1" applyAlignment="1" applyProtection="1">
      <alignment horizontal="center" vertical="center" textRotation="90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3" fontId="59" fillId="0" borderId="124" xfId="0" applyNumberFormat="1" applyFont="1" applyFill="1" applyBorder="1" applyAlignment="1" applyProtection="1">
      <alignment horizontal="center" vertical="center" textRotation="90" wrapText="1"/>
    </xf>
    <xf numFmtId="0" fontId="68" fillId="0" borderId="124" xfId="0" applyFont="1" applyFill="1" applyBorder="1" applyAlignment="1" applyProtection="1">
      <alignment horizontal="left" vertical="center" wrapText="1"/>
      <protection locked="0"/>
    </xf>
    <xf numFmtId="3" fontId="68" fillId="0" borderId="124" xfId="0" applyNumberFormat="1" applyFont="1" applyBorder="1" applyAlignment="1" applyProtection="1">
      <alignment horizontal="center" vertical="center" wrapText="1"/>
      <protection locked="0"/>
    </xf>
    <xf numFmtId="0" fontId="68" fillId="9" borderId="124" xfId="0" applyFont="1" applyFill="1" applyBorder="1" applyAlignment="1" applyProtection="1">
      <alignment horizontal="center" vertical="center" wrapText="1"/>
    </xf>
    <xf numFmtId="3" fontId="68" fillId="9" borderId="124" xfId="0" applyNumberFormat="1" applyFont="1" applyFill="1" applyBorder="1" applyAlignment="1" applyProtection="1">
      <alignment horizontal="center" vertical="center" wrapText="1"/>
    </xf>
    <xf numFmtId="3" fontId="68" fillId="10" borderId="124" xfId="0" applyNumberFormat="1" applyFont="1" applyFill="1" applyBorder="1" applyProtection="1"/>
    <xf numFmtId="0" fontId="68" fillId="0" borderId="124" xfId="0" applyFont="1" applyBorder="1" applyProtection="1">
      <protection locked="0"/>
    </xf>
    <xf numFmtId="0" fontId="68" fillId="0" borderId="124" xfId="0" applyFont="1" applyBorder="1" applyAlignment="1" applyProtection="1">
      <alignment horizontal="center" vertical="center" wrapText="1"/>
      <protection locked="0"/>
    </xf>
    <xf numFmtId="0" fontId="68" fillId="10" borderId="124" xfId="0" applyFont="1" applyFill="1" applyBorder="1" applyProtection="1"/>
    <xf numFmtId="0" fontId="68" fillId="0" borderId="124" xfId="0" applyFont="1" applyFill="1" applyBorder="1" applyProtection="1">
      <protection locked="0"/>
    </xf>
    <xf numFmtId="0" fontId="68" fillId="9" borderId="124" xfId="0" applyFont="1" applyFill="1" applyBorder="1" applyAlignment="1" applyProtection="1">
      <alignment horizontal="right" vertical="center" wrapText="1"/>
    </xf>
    <xf numFmtId="3" fontId="68" fillId="9" borderId="124" xfId="0" applyNumberFormat="1" applyFont="1" applyFill="1" applyBorder="1" applyProtection="1"/>
    <xf numFmtId="0" fontId="68" fillId="9" borderId="124" xfId="0" applyFont="1" applyFill="1" applyBorder="1" applyProtection="1"/>
    <xf numFmtId="164" fontId="105" fillId="2" borderId="111" xfId="11" applyNumberFormat="1" applyFont="1" applyFill="1" applyBorder="1" applyProtection="1">
      <alignment vertical="center"/>
    </xf>
    <xf numFmtId="164" fontId="105" fillId="2" borderId="141" xfId="11" applyNumberFormat="1" applyFont="1" applyFill="1" applyBorder="1" applyAlignment="1" applyProtection="1">
      <alignment horizontal="right" vertical="center"/>
    </xf>
    <xf numFmtId="165" fontId="106" fillId="0" borderId="111" xfId="4" applyNumberFormat="1" applyFont="1" applyBorder="1" applyAlignment="1" applyProtection="1">
      <alignment horizontal="left" vertical="center" indent="1"/>
    </xf>
    <xf numFmtId="165" fontId="106" fillId="0" borderId="140" xfId="4" applyNumberFormat="1" applyFont="1" applyBorder="1" applyAlignment="1" applyProtection="1">
      <alignment horizontal="left" vertical="center" indent="1"/>
    </xf>
    <xf numFmtId="165" fontId="106" fillId="0" borderId="141" xfId="4" applyNumberFormat="1" applyFont="1" applyBorder="1" applyAlignment="1" applyProtection="1">
      <alignment horizontal="left" vertical="center" indent="1"/>
    </xf>
    <xf numFmtId="165" fontId="106" fillId="0" borderId="111" xfId="4" applyNumberFormat="1" applyFont="1" applyFill="1" applyBorder="1" applyAlignment="1" applyProtection="1">
      <alignment horizontal="left" vertical="center" indent="1"/>
    </xf>
    <xf numFmtId="165" fontId="106" fillId="0" borderId="140" xfId="4" applyNumberFormat="1" applyFont="1" applyFill="1" applyBorder="1" applyAlignment="1" applyProtection="1">
      <alignment horizontal="left" vertical="center" indent="1"/>
    </xf>
    <xf numFmtId="165" fontId="72" fillId="0" borderId="111" xfId="4" applyNumberFormat="1" applyFont="1" applyBorder="1" applyAlignment="1" applyProtection="1">
      <alignment horizontal="left" vertical="center"/>
    </xf>
    <xf numFmtId="165" fontId="72" fillId="0" borderId="140" xfId="4" applyNumberFormat="1" applyFont="1" applyBorder="1" applyAlignment="1" applyProtection="1">
      <alignment horizontal="left" vertical="center"/>
    </xf>
    <xf numFmtId="165" fontId="72" fillId="0" borderId="141" xfId="4" applyNumberFormat="1" applyFont="1" applyBorder="1" applyAlignment="1" applyProtection="1">
      <alignment horizontal="left" vertical="center"/>
    </xf>
    <xf numFmtId="0" fontId="64" fillId="0" borderId="0" xfId="8" applyFont="1" applyAlignment="1" applyProtection="1">
      <alignment horizontal="left"/>
    </xf>
    <xf numFmtId="0" fontId="64" fillId="0" borderId="0" xfId="8" applyNumberFormat="1" applyFont="1" applyFill="1" applyProtection="1"/>
    <xf numFmtId="0" fontId="65" fillId="0" borderId="0" xfId="8" applyFont="1" applyProtection="1"/>
    <xf numFmtId="0" fontId="68" fillId="3" borderId="124" xfId="8" applyFont="1" applyFill="1" applyBorder="1" applyAlignment="1" applyProtection="1">
      <alignment horizontal="center" vertical="center" textRotation="90" wrapText="1"/>
    </xf>
    <xf numFmtId="0" fontId="68" fillId="0" borderId="124" xfId="8" applyFont="1" applyFill="1" applyBorder="1" applyAlignment="1" applyProtection="1">
      <alignment horizontal="center" vertical="center" textRotation="90" wrapText="1"/>
    </xf>
    <xf numFmtId="0" fontId="65" fillId="0" borderId="0" xfId="8" applyFont="1" applyAlignment="1" applyProtection="1">
      <alignment horizontal="center" vertical="center" wrapText="1"/>
    </xf>
    <xf numFmtId="0" fontId="68" fillId="0" borderId="124" xfId="8" applyFont="1" applyBorder="1" applyAlignment="1" applyProtection="1">
      <alignment horizontal="center" vertical="center" wrapText="1"/>
      <protection locked="0"/>
    </xf>
    <xf numFmtId="0" fontId="68" fillId="0" borderId="124" xfId="0" applyFont="1" applyFill="1" applyBorder="1" applyAlignment="1" applyProtection="1">
      <alignment horizontal="center" vertical="center" wrapText="1"/>
      <protection locked="0"/>
    </xf>
    <xf numFmtId="3" fontId="68" fillId="10" borderId="124" xfId="0" applyNumberFormat="1" applyFont="1" applyFill="1" applyBorder="1" applyAlignment="1" applyProtection="1">
      <alignment horizontal="center" vertical="center"/>
    </xf>
    <xf numFmtId="0" fontId="68" fillId="0" borderId="124" xfId="8" applyFont="1" applyBorder="1" applyAlignment="1" applyProtection="1">
      <alignment horizontal="center" vertical="center"/>
      <protection locked="0"/>
    </xf>
    <xf numFmtId="0" fontId="68" fillId="0" borderId="124" xfId="8" applyFont="1" applyFill="1" applyBorder="1" applyAlignment="1" applyProtection="1">
      <alignment horizontal="center" vertical="center" wrapText="1"/>
      <protection locked="0"/>
    </xf>
    <xf numFmtId="0" fontId="68" fillId="9" borderId="124" xfId="8" applyFont="1" applyFill="1" applyBorder="1" applyAlignment="1" applyProtection="1">
      <alignment horizontal="center" vertical="center" wrapText="1"/>
    </xf>
    <xf numFmtId="0" fontId="107" fillId="0" borderId="0" xfId="8" applyFont="1" applyProtection="1"/>
    <xf numFmtId="0" fontId="59" fillId="0" borderId="0" xfId="8" applyFont="1" applyFill="1" applyBorder="1" applyAlignment="1" applyProtection="1">
      <alignment horizontal="left"/>
    </xf>
    <xf numFmtId="0" fontId="65" fillId="0" borderId="0" xfId="8" applyFont="1" applyAlignment="1" applyProtection="1">
      <alignment wrapText="1"/>
    </xf>
    <xf numFmtId="0" fontId="65" fillId="0" borderId="0" xfId="8" applyFont="1" applyAlignment="1" applyProtection="1">
      <alignment horizontal="center" wrapText="1"/>
    </xf>
    <xf numFmtId="0" fontId="59" fillId="0" borderId="0" xfId="8" applyFont="1" applyFill="1" applyBorder="1" applyAlignment="1" applyProtection="1">
      <alignment wrapText="1"/>
    </xf>
    <xf numFmtId="0" fontId="65" fillId="0" borderId="0" xfId="8" applyFont="1" applyFill="1" applyProtection="1"/>
    <xf numFmtId="0" fontId="59" fillId="0" borderId="0" xfId="8" applyFont="1" applyFill="1" applyBorder="1" applyAlignment="1" applyProtection="1">
      <alignment horizontal="left" wrapText="1"/>
    </xf>
    <xf numFmtId="0" fontId="65" fillId="0" borderId="0" xfId="8" applyFont="1" applyBorder="1" applyAlignment="1" applyProtection="1">
      <alignment wrapText="1"/>
    </xf>
    <xf numFmtId="0" fontId="65" fillId="0" borderId="0" xfId="8" applyFont="1" applyBorder="1" applyAlignment="1" applyProtection="1">
      <alignment horizontal="center" wrapText="1"/>
    </xf>
    <xf numFmtId="49" fontId="64" fillId="0" borderId="0" xfId="8" applyNumberFormat="1" applyFont="1" applyFill="1" applyProtection="1"/>
    <xf numFmtId="0" fontId="59" fillId="3" borderId="124" xfId="0" applyFont="1" applyFill="1" applyBorder="1" applyAlignment="1" applyProtection="1">
      <alignment horizontal="center" vertical="center" textRotation="90" wrapText="1"/>
    </xf>
    <xf numFmtId="0" fontId="59" fillId="2" borderId="124" xfId="0" applyFont="1" applyFill="1" applyBorder="1" applyAlignment="1" applyProtection="1">
      <alignment horizontal="center" vertical="center" textRotation="90" wrapText="1"/>
    </xf>
    <xf numFmtId="3" fontId="59" fillId="3" borderId="124" xfId="0" applyNumberFormat="1" applyFont="1" applyFill="1" applyBorder="1" applyAlignment="1" applyProtection="1">
      <alignment horizontal="center" vertical="center" textRotation="90" wrapText="1"/>
    </xf>
    <xf numFmtId="3" fontId="59" fillId="3" borderId="124" xfId="8" applyNumberFormat="1" applyFont="1" applyFill="1" applyBorder="1" applyAlignment="1" applyProtection="1">
      <alignment horizontal="center" vertical="center" textRotation="90" wrapText="1"/>
    </xf>
    <xf numFmtId="0" fontId="68" fillId="3" borderId="124" xfId="0" applyFont="1" applyFill="1" applyBorder="1" applyAlignment="1" applyProtection="1">
      <alignment horizontal="left" vertical="center" wrapText="1"/>
    </xf>
    <xf numFmtId="0" fontId="68" fillId="10" borderId="124" xfId="0" applyFont="1" applyFill="1" applyBorder="1" applyAlignment="1" applyProtection="1">
      <alignment horizontal="center" vertical="center" wrapText="1"/>
    </xf>
    <xf numFmtId="3" fontId="68" fillId="10" borderId="124" xfId="0" applyNumberFormat="1" applyFont="1" applyFill="1" applyBorder="1" applyAlignment="1" applyProtection="1">
      <alignment horizontal="center" vertical="center" wrapText="1"/>
    </xf>
    <xf numFmtId="3" fontId="68" fillId="0" borderId="124" xfId="8" applyNumberFormat="1" applyFont="1" applyFill="1" applyBorder="1" applyAlignment="1" applyProtection="1">
      <alignment horizontal="center" vertical="center" wrapText="1"/>
    </xf>
    <xf numFmtId="0" fontId="68" fillId="0" borderId="124" xfId="0" applyFont="1" applyBorder="1" applyAlignment="1" applyProtection="1">
      <alignment horizontal="center"/>
      <protection locked="0"/>
    </xf>
    <xf numFmtId="0" fontId="68" fillId="3" borderId="124" xfId="0" applyFont="1" applyFill="1" applyBorder="1" applyAlignment="1" applyProtection="1">
      <alignment horizontal="left" wrapText="1"/>
    </xf>
    <xf numFmtId="0" fontId="68" fillId="0" borderId="124" xfId="0" applyFont="1" applyBorder="1" applyAlignment="1" applyProtection="1">
      <alignment horizontal="center" wrapText="1"/>
      <protection locked="0"/>
    </xf>
    <xf numFmtId="0" fontId="68" fillId="20" borderId="124" xfId="0" applyFont="1" applyFill="1" applyBorder="1" applyAlignment="1" applyProtection="1">
      <alignment horizontal="left" wrapText="1"/>
    </xf>
    <xf numFmtId="0" fontId="68" fillId="20" borderId="124" xfId="0" applyFont="1" applyFill="1" applyBorder="1" applyAlignment="1" applyProtection="1">
      <alignment horizontal="center" vertical="center" wrapText="1"/>
      <protection locked="0"/>
    </xf>
    <xf numFmtId="0" fontId="68" fillId="20" borderId="124" xfId="0" applyFont="1" applyFill="1" applyBorder="1" applyAlignment="1" applyProtection="1">
      <alignment horizontal="center" wrapText="1"/>
      <protection locked="0"/>
    </xf>
    <xf numFmtId="3" fontId="68" fillId="20" borderId="124" xfId="8" applyNumberFormat="1" applyFont="1" applyFill="1" applyBorder="1" applyAlignment="1" applyProtection="1">
      <alignment horizontal="center" vertical="center" wrapText="1"/>
    </xf>
    <xf numFmtId="0" fontId="68" fillId="20" borderId="124" xfId="0" applyFont="1" applyFill="1" applyBorder="1" applyAlignment="1" applyProtection="1">
      <alignment horizontal="center"/>
      <protection locked="0"/>
    </xf>
    <xf numFmtId="0" fontId="68" fillId="9" borderId="124" xfId="0" applyFont="1" applyFill="1" applyBorder="1" applyAlignment="1" applyProtection="1">
      <alignment horizontal="center" vertical="center"/>
    </xf>
    <xf numFmtId="3" fontId="68" fillId="9" borderId="124" xfId="8" applyNumberFormat="1" applyFont="1" applyFill="1" applyBorder="1" applyAlignment="1" applyProtection="1">
      <alignment horizontal="center" vertical="center" wrapText="1"/>
    </xf>
    <xf numFmtId="0" fontId="68" fillId="0" borderId="0" xfId="8" applyFont="1" applyBorder="1" applyAlignment="1" applyProtection="1">
      <alignment vertical="center"/>
    </xf>
    <xf numFmtId="0" fontId="68" fillId="0" borderId="0" xfId="8" applyFont="1" applyBorder="1" applyAlignment="1" applyProtection="1">
      <alignment vertical="center" wrapText="1"/>
    </xf>
    <xf numFmtId="0" fontId="68" fillId="0" borderId="0" xfId="8" applyFont="1" applyProtection="1"/>
    <xf numFmtId="0" fontId="65" fillId="0" borderId="0" xfId="8" applyFont="1" applyAlignment="1" applyProtection="1">
      <alignment horizontal="right"/>
    </xf>
    <xf numFmtId="0" fontId="64" fillId="0" borderId="0" xfId="8" applyFont="1" applyProtection="1"/>
    <xf numFmtId="0" fontId="68" fillId="0" borderId="124" xfId="8" applyFont="1" applyBorder="1" applyAlignment="1" applyProtection="1">
      <alignment vertical="center" wrapText="1"/>
    </xf>
    <xf numFmtId="0" fontId="67" fillId="9" borderId="124" xfId="14" applyFont="1" applyFill="1" applyBorder="1" applyAlignment="1" applyProtection="1">
      <alignment horizontal="right"/>
    </xf>
    <xf numFmtId="0" fontId="64" fillId="0" borderId="0" xfId="3" applyFont="1" applyAlignment="1" applyProtection="1">
      <alignment horizontal="right"/>
    </xf>
    <xf numFmtId="0" fontId="59" fillId="3" borderId="124" xfId="14" applyFont="1" applyFill="1" applyBorder="1" applyAlignment="1" applyProtection="1">
      <alignment horizontal="center" vertical="center" wrapText="1"/>
    </xf>
    <xf numFmtId="0" fontId="68" fillId="0" borderId="124" xfId="8" applyFont="1" applyBorder="1" applyProtection="1">
      <protection locked="0"/>
    </xf>
    <xf numFmtId="0" fontId="68" fillId="0" borderId="124" xfId="14" applyFont="1" applyFill="1" applyBorder="1" applyAlignment="1" applyProtection="1">
      <alignment horizontal="right"/>
      <protection locked="0"/>
    </xf>
    <xf numFmtId="0" fontId="68" fillId="10" borderId="124" xfId="14" applyFont="1" applyFill="1" applyBorder="1" applyAlignment="1" applyProtection="1">
      <alignment horizontal="right"/>
    </xf>
    <xf numFmtId="0" fontId="68" fillId="0" borderId="124" xfId="14" applyFont="1" applyBorder="1" applyProtection="1">
      <protection locked="0"/>
    </xf>
    <xf numFmtId="0" fontId="68" fillId="0" borderId="124" xfId="14" applyFont="1" applyBorder="1" applyAlignment="1" applyProtection="1">
      <alignment wrapText="1"/>
      <protection locked="0"/>
    </xf>
    <xf numFmtId="0" fontId="68" fillId="0" borderId="124" xfId="2" applyFont="1" applyBorder="1" applyProtection="1">
      <protection locked="0"/>
    </xf>
    <xf numFmtId="0" fontId="65" fillId="0" borderId="0" xfId="2" applyFont="1" applyProtection="1"/>
    <xf numFmtId="0" fontId="67" fillId="9" borderId="124" xfId="2" applyFont="1" applyFill="1" applyBorder="1" applyAlignment="1" applyProtection="1">
      <alignment horizontal="right" vertical="center"/>
    </xf>
    <xf numFmtId="0" fontId="67" fillId="10" borderId="124" xfId="14" applyFont="1" applyFill="1" applyBorder="1" applyAlignment="1" applyProtection="1">
      <alignment horizontal="right"/>
    </xf>
    <xf numFmtId="165" fontId="106" fillId="0" borderId="64" xfId="4" applyNumberFormat="1" applyFont="1" applyBorder="1" applyAlignment="1" applyProtection="1">
      <alignment horizontal="left" vertical="center" indent="1"/>
    </xf>
    <xf numFmtId="165" fontId="106" fillId="0" borderId="65" xfId="4" applyNumberFormat="1" applyFont="1" applyBorder="1" applyAlignment="1" applyProtection="1">
      <alignment horizontal="left" vertical="center" indent="1"/>
    </xf>
    <xf numFmtId="0" fontId="108" fillId="3" borderId="71" xfId="1" applyFont="1" applyFill="1" applyBorder="1" applyAlignment="1" applyProtection="1"/>
    <xf numFmtId="0" fontId="109" fillId="4" borderId="71" xfId="0" applyFont="1" applyFill="1" applyBorder="1" applyAlignment="1"/>
    <xf numFmtId="0" fontId="109" fillId="0" borderId="0" xfId="0" applyFont="1" applyBorder="1"/>
    <xf numFmtId="165" fontId="106" fillId="0" borderId="66" xfId="4" applyNumberFormat="1" applyFont="1" applyBorder="1" applyAlignment="1" applyProtection="1">
      <alignment horizontal="left" vertical="center" indent="1"/>
    </xf>
    <xf numFmtId="0" fontId="109" fillId="0" borderId="72" xfId="0" applyFont="1" applyFill="1" applyBorder="1" applyAlignment="1"/>
    <xf numFmtId="0" fontId="109" fillId="4" borderId="72" xfId="0" applyFont="1" applyFill="1" applyBorder="1" applyAlignment="1"/>
    <xf numFmtId="165" fontId="72" fillId="0" borderId="65" xfId="4" applyNumberFormat="1" applyFont="1" applyBorder="1" applyAlignment="1" applyProtection="1">
      <alignment horizontal="left" vertical="center"/>
    </xf>
    <xf numFmtId="0" fontId="109" fillId="0" borderId="72" xfId="0" applyFont="1" applyBorder="1"/>
    <xf numFmtId="0" fontId="109" fillId="4" borderId="71" xfId="0" applyFont="1" applyFill="1" applyBorder="1"/>
    <xf numFmtId="0" fontId="109" fillId="4" borderId="72" xfId="0" applyFont="1" applyFill="1" applyBorder="1"/>
    <xf numFmtId="0" fontId="65" fillId="0" borderId="67" xfId="0" applyFont="1" applyBorder="1" applyAlignment="1">
      <alignment horizontal="right"/>
    </xf>
    <xf numFmtId="0" fontId="65" fillId="0" borderId="68" xfId="0" applyFont="1" applyBorder="1" applyAlignment="1">
      <alignment horizontal="right"/>
    </xf>
    <xf numFmtId="0" fontId="110" fillId="0" borderId="56" xfId="0" applyFont="1" applyFill="1" applyBorder="1" applyAlignment="1">
      <alignment horizontal="right" vertical="center"/>
    </xf>
    <xf numFmtId="0" fontId="110" fillId="0" borderId="6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110" fillId="0" borderId="58" xfId="0" applyFont="1" applyFill="1" applyBorder="1" applyAlignment="1">
      <alignment horizontal="right" vertical="center"/>
    </xf>
    <xf numFmtId="0" fontId="110" fillId="0" borderId="11" xfId="0" applyFont="1" applyFill="1" applyBorder="1" applyAlignment="1">
      <alignment horizontal="right" vertical="center"/>
    </xf>
    <xf numFmtId="0" fontId="110" fillId="0" borderId="96" xfId="0" applyFont="1" applyFill="1" applyBorder="1" applyAlignment="1">
      <alignment horizontal="right" vertical="center"/>
    </xf>
    <xf numFmtId="0" fontId="3" fillId="0" borderId="110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114" xfId="0" applyFont="1" applyFill="1" applyBorder="1" applyAlignment="1">
      <alignment horizontal="center" vertical="center"/>
    </xf>
    <xf numFmtId="0" fontId="3" fillId="0" borderId="115" xfId="0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10" fontId="3" fillId="22" borderId="11" xfId="0" applyNumberFormat="1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82" fillId="32" borderId="138" xfId="0" applyFont="1" applyFill="1" applyBorder="1" applyAlignment="1">
      <alignment horizontal="center" vertical="center"/>
    </xf>
    <xf numFmtId="0" fontId="84" fillId="0" borderId="0" xfId="0" applyFont="1" applyFill="1" applyBorder="1" applyAlignment="1" applyProtection="1">
      <alignment horizontal="center" vertical="center" wrapText="1" readingOrder="1"/>
      <protection locked="0"/>
    </xf>
    <xf numFmtId="168" fontId="86" fillId="4" borderId="124" xfId="0" applyNumberFormat="1" applyFont="1" applyFill="1" applyBorder="1" applyAlignment="1" applyProtection="1">
      <alignment horizontal="center" vertical="center" wrapText="1" readingOrder="1"/>
      <protection locked="0"/>
    </xf>
    <xf numFmtId="3" fontId="69" fillId="4" borderId="124" xfId="0" applyNumberFormat="1" applyFont="1" applyFill="1" applyBorder="1" applyAlignment="1">
      <alignment horizontal="center" vertical="center" readingOrder="1"/>
    </xf>
    <xf numFmtId="0" fontId="84" fillId="0" borderId="133" xfId="0" applyFont="1" applyFill="1" applyBorder="1" applyAlignment="1" applyProtection="1">
      <alignment horizontal="center" vertical="center" wrapText="1" readingOrder="1"/>
      <protection locked="0"/>
    </xf>
    <xf numFmtId="0" fontId="84" fillId="4" borderId="133" xfId="0" applyFont="1" applyFill="1" applyBorder="1" applyAlignment="1" applyProtection="1">
      <alignment horizontal="center" vertical="center" wrapText="1" readingOrder="1"/>
      <protection locked="0"/>
    </xf>
    <xf numFmtId="0" fontId="82" fillId="0" borderId="133" xfId="0" applyFont="1" applyFill="1" applyBorder="1" applyAlignment="1">
      <alignment horizontal="center" vertical="center" wrapText="1" readingOrder="1"/>
    </xf>
    <xf numFmtId="3" fontId="82" fillId="0" borderId="135" xfId="0" applyNumberFormat="1" applyFont="1" applyFill="1" applyBorder="1" applyAlignment="1">
      <alignment horizontal="center" vertical="center" readingOrder="1"/>
    </xf>
    <xf numFmtId="168" fontId="84" fillId="0" borderId="135" xfId="0" applyNumberFormat="1" applyFont="1" applyFill="1" applyBorder="1" applyAlignment="1" applyProtection="1">
      <alignment horizontal="center" vertical="center" wrapText="1" readingOrder="1"/>
      <protection locked="0"/>
    </xf>
    <xf numFmtId="0" fontId="84" fillId="0" borderId="135" xfId="0" applyFont="1" applyBorder="1" applyAlignment="1" applyProtection="1">
      <alignment horizontal="center" vertical="center" wrapText="1" readingOrder="1"/>
      <protection locked="0"/>
    </xf>
    <xf numFmtId="4" fontId="84" fillId="0" borderId="135" xfId="0" applyNumberFormat="1" applyFont="1" applyBorder="1" applyAlignment="1" applyProtection="1">
      <alignment horizontal="center" vertical="center" wrapText="1" readingOrder="1"/>
      <protection locked="0"/>
    </xf>
    <xf numFmtId="0" fontId="64" fillId="0" borderId="124" xfId="15" applyFont="1" applyBorder="1"/>
    <xf numFmtId="0" fontId="82" fillId="0" borderId="104" xfId="0" applyFont="1" applyFill="1" applyBorder="1" applyAlignment="1">
      <alignment vertical="center"/>
    </xf>
    <xf numFmtId="4" fontId="87" fillId="0" borderId="135" xfId="0" applyNumberFormat="1" applyFont="1" applyFill="1" applyBorder="1" applyAlignment="1">
      <alignment vertical="center"/>
    </xf>
    <xf numFmtId="0" fontId="64" fillId="0" borderId="124" xfId="15" applyFont="1" applyBorder="1" applyAlignment="1">
      <alignment vertical="center"/>
    </xf>
    <xf numFmtId="0" fontId="64" fillId="0" borderId="124" xfId="15" applyFont="1" applyBorder="1" applyAlignment="1">
      <alignment vertical="center" wrapText="1"/>
    </xf>
    <xf numFmtId="0" fontId="84" fillId="0" borderId="147" xfId="0" applyFont="1" applyFill="1" applyBorder="1" applyAlignment="1" applyProtection="1">
      <alignment vertical="top" wrapText="1" readingOrder="1"/>
      <protection locked="0"/>
    </xf>
    <xf numFmtId="3" fontId="64" fillId="4" borderId="124" xfId="15" applyNumberFormat="1" applyFont="1" applyFill="1" applyBorder="1" applyAlignment="1">
      <alignment horizontal="center" vertical="center"/>
    </xf>
    <xf numFmtId="0" fontId="64" fillId="4" borderId="148" xfId="15" applyFont="1" applyFill="1" applyBorder="1" applyAlignment="1">
      <alignment horizontal="center" vertical="center"/>
    </xf>
    <xf numFmtId="0" fontId="64" fillId="0" borderId="124" xfId="15" applyFont="1" applyBorder="1" applyAlignment="1">
      <alignment horizontal="center" vertical="center"/>
    </xf>
    <xf numFmtId="0" fontId="64" fillId="0" borderId="148" xfId="15" applyFont="1" applyBorder="1" applyAlignment="1">
      <alignment horizontal="center" vertical="center"/>
    </xf>
    <xf numFmtId="4" fontId="64" fillId="0" borderId="124" xfId="15" applyNumberFormat="1" applyFont="1" applyBorder="1" applyAlignment="1">
      <alignment horizontal="center" vertical="center"/>
    </xf>
    <xf numFmtId="2" fontId="82" fillId="4" borderId="0" xfId="0" applyNumberFormat="1" applyFont="1" applyFill="1"/>
    <xf numFmtId="0" fontId="8" fillId="4" borderId="0" xfId="0" applyFont="1" applyFill="1"/>
    <xf numFmtId="0" fontId="84" fillId="0" borderId="149" xfId="0" applyFont="1" applyFill="1" applyBorder="1" applyAlignment="1" applyProtection="1">
      <alignment vertical="top" wrapText="1" readingOrder="1"/>
      <protection locked="0"/>
    </xf>
    <xf numFmtId="0" fontId="86" fillId="0" borderId="149" xfId="0" applyFont="1" applyFill="1" applyBorder="1" applyAlignment="1" applyProtection="1">
      <alignment vertical="top" wrapText="1" readingOrder="1"/>
      <protection locked="0"/>
    </xf>
    <xf numFmtId="0" fontId="82" fillId="0" borderId="147" xfId="0" applyFont="1" applyFill="1" applyBorder="1" applyAlignment="1">
      <alignment vertical="center" wrapText="1"/>
    </xf>
    <xf numFmtId="0" fontId="64" fillId="4" borderId="124" xfId="15" applyFont="1" applyFill="1" applyBorder="1" applyAlignment="1">
      <alignment horizontal="center" vertical="center"/>
    </xf>
    <xf numFmtId="4" fontId="64" fillId="4" borderId="124" xfId="15" applyNumberFormat="1" applyFont="1" applyFill="1" applyBorder="1" applyAlignment="1">
      <alignment horizontal="center" vertical="center"/>
    </xf>
    <xf numFmtId="0" fontId="64" fillId="4" borderId="148" xfId="15" applyFont="1" applyFill="1" applyBorder="1" applyAlignment="1">
      <alignment horizontal="center" vertical="center" wrapText="1"/>
    </xf>
    <xf numFmtId="0" fontId="82" fillId="32" borderId="130" xfId="0" applyFont="1" applyFill="1" applyBorder="1" applyAlignment="1">
      <alignment vertical="center" wrapText="1"/>
    </xf>
    <xf numFmtId="0" fontId="82" fillId="4" borderId="142" xfId="0" applyFont="1" applyFill="1" applyBorder="1" applyAlignment="1">
      <alignment vertical="center" wrapText="1"/>
    </xf>
    <xf numFmtId="0" fontId="82" fillId="4" borderId="125" xfId="0" applyFont="1" applyFill="1" applyBorder="1" applyAlignment="1">
      <alignment vertical="center" wrapText="1"/>
    </xf>
    <xf numFmtId="4" fontId="64" fillId="33" borderId="150" xfId="15" applyNumberFormat="1" applyFont="1" applyFill="1" applyBorder="1" applyAlignment="1">
      <alignment vertical="center"/>
    </xf>
    <xf numFmtId="4" fontId="64" fillId="0" borderId="110" xfId="15" applyNumberFormat="1" applyFont="1" applyBorder="1"/>
    <xf numFmtId="4" fontId="64" fillId="0" borderId="124" xfId="15" applyNumberFormat="1" applyFont="1" applyBorder="1"/>
    <xf numFmtId="4" fontId="12" fillId="4" borderId="11" xfId="0" applyNumberFormat="1" applyFont="1" applyFill="1" applyBorder="1"/>
    <xf numFmtId="4" fontId="59" fillId="4" borderId="11" xfId="15" applyNumberFormat="1" applyFont="1" applyFill="1" applyBorder="1"/>
    <xf numFmtId="4" fontId="59" fillId="33" borderId="11" xfId="15" applyNumberFormat="1" applyFont="1" applyFill="1" applyBorder="1"/>
    <xf numFmtId="4" fontId="111" fillId="0" borderId="11" xfId="15" applyNumberFormat="1" applyFont="1" applyBorder="1"/>
    <xf numFmtId="0" fontId="6" fillId="0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10" fontId="7" fillId="4" borderId="110" xfId="0" applyNumberFormat="1" applyFont="1" applyFill="1" applyBorder="1" applyAlignment="1">
      <alignment vertical="center"/>
    </xf>
    <xf numFmtId="0" fontId="48" fillId="3" borderId="0" xfId="8" applyFont="1" applyFill="1" applyAlignment="1">
      <alignment horizontal="center"/>
    </xf>
    <xf numFmtId="0" fontId="46" fillId="3" borderId="0" xfId="8" applyFont="1" applyFill="1" applyAlignment="1">
      <alignment horizontal="left"/>
    </xf>
    <xf numFmtId="0" fontId="47" fillId="3" borderId="0" xfId="8" applyFont="1" applyFill="1" applyAlignment="1">
      <alignment horizontal="left"/>
    </xf>
    <xf numFmtId="0" fontId="48" fillId="0" borderId="0" xfId="8" applyFont="1" applyFill="1" applyAlignment="1">
      <alignment horizontal="center"/>
    </xf>
    <xf numFmtId="0" fontId="59" fillId="0" borderId="124" xfId="0" applyFont="1" applyFill="1" applyBorder="1" applyAlignment="1" applyProtection="1">
      <alignment horizontal="center" vertical="center" textRotation="90" wrapText="1"/>
    </xf>
    <xf numFmtId="0" fontId="59" fillId="0" borderId="124" xfId="0" applyFont="1" applyFill="1" applyBorder="1" applyAlignment="1" applyProtection="1">
      <alignment horizontal="center" vertical="center" wrapText="1"/>
    </xf>
    <xf numFmtId="0" fontId="68" fillId="0" borderId="124" xfId="0" applyFont="1" applyFill="1" applyBorder="1" applyAlignment="1" applyProtection="1">
      <alignment horizontal="center" vertical="center" wrapText="1"/>
    </xf>
    <xf numFmtId="3" fontId="59" fillId="0" borderId="124" xfId="0" applyNumberFormat="1" applyFont="1" applyFill="1" applyBorder="1" applyAlignment="1" applyProtection="1">
      <alignment horizontal="center" vertical="center" wrapText="1"/>
    </xf>
    <xf numFmtId="3" fontId="59" fillId="0" borderId="124" xfId="0" applyNumberFormat="1" applyFont="1" applyFill="1" applyBorder="1" applyAlignment="1" applyProtection="1">
      <alignment horizontal="center" vertical="center" textRotation="90" wrapText="1"/>
    </xf>
    <xf numFmtId="0" fontId="68" fillId="3" borderId="124" xfId="8" applyFont="1" applyFill="1" applyBorder="1" applyAlignment="1" applyProtection="1">
      <alignment horizontal="center" vertical="center" wrapText="1"/>
    </xf>
    <xf numFmtId="0" fontId="68" fillId="0" borderId="124" xfId="8" applyFont="1" applyFill="1" applyBorder="1" applyAlignment="1" applyProtection="1">
      <alignment horizontal="center" vertical="center" wrapText="1"/>
    </xf>
    <xf numFmtId="0" fontId="59" fillId="3" borderId="124" xfId="0" applyFont="1" applyFill="1" applyBorder="1" applyAlignment="1" applyProtection="1">
      <alignment horizontal="center" vertical="center" wrapText="1"/>
    </xf>
    <xf numFmtId="0" fontId="68" fillId="3" borderId="124" xfId="0" applyFont="1" applyFill="1" applyBorder="1" applyAlignment="1" applyProtection="1">
      <alignment horizontal="center" vertical="center" wrapText="1"/>
    </xf>
    <xf numFmtId="0" fontId="59" fillId="3" borderId="124" xfId="0" applyFont="1" applyFill="1" applyBorder="1" applyAlignment="1" applyProtection="1">
      <alignment horizontal="center" vertical="center" textRotation="90" wrapText="1"/>
    </xf>
    <xf numFmtId="0" fontId="68" fillId="0" borderId="124" xfId="8" applyFont="1" applyBorder="1" applyAlignment="1" applyProtection="1">
      <alignment horizontal="center" vertical="center" wrapText="1"/>
    </xf>
    <xf numFmtId="0" fontId="68" fillId="3" borderId="124" xfId="14" applyFont="1" applyFill="1" applyBorder="1" applyAlignment="1" applyProtection="1">
      <alignment horizontal="center" vertical="center" wrapText="1"/>
    </xf>
    <xf numFmtId="0" fontId="22" fillId="0" borderId="79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61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0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124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left" vertical="center" wrapText="1"/>
    </xf>
    <xf numFmtId="0" fontId="12" fillId="0" borderId="45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16" fontId="22" fillId="0" borderId="22" xfId="0" quotePrefix="1" applyNumberFormat="1" applyFont="1" applyFill="1" applyBorder="1" applyAlignment="1">
      <alignment horizontal="left" vertical="center" wrapText="1"/>
    </xf>
    <xf numFmtId="16" fontId="22" fillId="0" borderId="23" xfId="0" quotePrefix="1" applyNumberFormat="1" applyFont="1" applyFill="1" applyBorder="1" applyAlignment="1">
      <alignment horizontal="left" vertical="center" wrapText="1"/>
    </xf>
    <xf numFmtId="16" fontId="22" fillId="0" borderId="24" xfId="0" quotePrefix="1" applyNumberFormat="1" applyFont="1" applyFill="1" applyBorder="1" applyAlignment="1">
      <alignment horizontal="left" vertical="center" wrapText="1"/>
    </xf>
    <xf numFmtId="0" fontId="69" fillId="14" borderId="127" xfId="0" applyFont="1" applyFill="1" applyBorder="1" applyAlignment="1">
      <alignment horizontal="center" vertical="center"/>
    </xf>
    <xf numFmtId="16" fontId="69" fillId="14" borderId="120" xfId="0" applyNumberFormat="1" applyFont="1" applyFill="1" applyBorder="1" applyAlignment="1">
      <alignment horizontal="center" vertical="center"/>
    </xf>
    <xf numFmtId="16" fontId="69" fillId="17" borderId="120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49" fontId="19" fillId="2" borderId="22" xfId="0" applyNumberFormat="1" applyFont="1" applyFill="1" applyBorder="1" applyAlignment="1">
      <alignment horizontal="center" vertical="center" wrapText="1"/>
    </xf>
    <xf numFmtId="49" fontId="19" fillId="2" borderId="23" xfId="0" applyNumberFormat="1" applyFont="1" applyFill="1" applyBorder="1" applyAlignment="1">
      <alignment horizontal="center" vertical="center" wrapText="1"/>
    </xf>
    <xf numFmtId="49" fontId="19" fillId="2" borderId="24" xfId="0" applyNumberFormat="1" applyFont="1" applyFill="1" applyBorder="1" applyAlignment="1">
      <alignment horizontal="center" vertical="center" wrapText="1"/>
    </xf>
    <xf numFmtId="49" fontId="19" fillId="2" borderId="11" xfId="0" applyNumberFormat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82" fillId="32" borderId="138" xfId="0" applyFont="1" applyFill="1" applyBorder="1" applyAlignment="1">
      <alignment horizontal="center" vertical="center"/>
    </xf>
    <xf numFmtId="0" fontId="97" fillId="26" borderId="103" xfId="0" applyFont="1" applyFill="1" applyBorder="1" applyAlignment="1">
      <alignment horizontal="center" vertical="center"/>
    </xf>
    <xf numFmtId="0" fontId="97" fillId="26" borderId="146" xfId="0" applyFont="1" applyFill="1" applyBorder="1" applyAlignment="1">
      <alignment horizontal="center" vertical="center"/>
    </xf>
    <xf numFmtId="0" fontId="97" fillId="26" borderId="107" xfId="0" applyFont="1" applyFill="1" applyBorder="1" applyAlignment="1">
      <alignment horizontal="center" vertical="center"/>
    </xf>
    <xf numFmtId="0" fontId="98" fillId="31" borderId="130" xfId="0" applyFont="1" applyFill="1" applyBorder="1" applyAlignment="1">
      <alignment horizontal="center" vertical="center"/>
    </xf>
    <xf numFmtId="0" fontId="98" fillId="31" borderId="142" xfId="0" applyFont="1" applyFill="1" applyBorder="1" applyAlignment="1">
      <alignment horizontal="center" vertical="center"/>
    </xf>
    <xf numFmtId="0" fontId="98" fillId="31" borderId="125" xfId="0" applyFont="1" applyFill="1" applyBorder="1" applyAlignment="1">
      <alignment horizontal="center" vertical="center"/>
    </xf>
    <xf numFmtId="0" fontId="97" fillId="31" borderId="130" xfId="0" applyFont="1" applyFill="1" applyBorder="1" applyAlignment="1">
      <alignment horizontal="center" vertical="center"/>
    </xf>
    <xf numFmtId="0" fontId="97" fillId="31" borderId="142" xfId="0" applyFont="1" applyFill="1" applyBorder="1" applyAlignment="1">
      <alignment horizontal="center" vertical="center"/>
    </xf>
    <xf numFmtId="0" fontId="97" fillId="31" borderId="125" xfId="0" applyFont="1" applyFill="1" applyBorder="1" applyAlignment="1">
      <alignment horizontal="center" vertical="center"/>
    </xf>
    <xf numFmtId="0" fontId="82" fillId="0" borderId="138" xfId="0" applyFont="1" applyBorder="1" applyAlignment="1">
      <alignment vertical="center" wrapText="1"/>
    </xf>
    <xf numFmtId="0" fontId="82" fillId="0" borderId="138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65" fontId="4" fillId="0" borderId="4" xfId="4" applyNumberFormat="1" applyFont="1" applyBorder="1" applyAlignment="1" applyProtection="1">
      <alignment horizontal="center" vertical="center" wrapText="1"/>
    </xf>
    <xf numFmtId="165" fontId="4" fillId="0" borderId="0" xfId="4" applyNumberFormat="1" applyFont="1" applyBorder="1" applyAlignment="1" applyProtection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18">
    <cellStyle name="ContentsHyperlink" xfId="9"/>
    <cellStyle name="Excel Built-in Normal" xfId="16"/>
    <cellStyle name="Hyperlink" xfId="1" builtinId="8"/>
    <cellStyle name="Normal" xfId="0" builtinId="0"/>
    <cellStyle name="Normal 2" xfId="8"/>
    <cellStyle name="Normal 2 2" xfId="12"/>
    <cellStyle name="Normal 3" xfId="10"/>
    <cellStyle name="Normal 3 2" xfId="13"/>
    <cellStyle name="Normal 4" xfId="5"/>
    <cellStyle name="Normal 4 2" xfId="7"/>
    <cellStyle name="Normal 5" xfId="15"/>
    <cellStyle name="Normal 6" xfId="17"/>
    <cellStyle name="Normal_normativ kadra _ tabel_1" xfId="2"/>
    <cellStyle name="Normal_TAB DZ 1-10 (1)" xfId="14"/>
    <cellStyle name="Normal_TAB DZ 1-10 (1) 2" xfId="3"/>
    <cellStyle name="Student Information" xfId="11"/>
    <cellStyle name="Student Information - user entered" xfId="4"/>
    <cellStyle name="Total" xfId="6" builtinId="25"/>
  </cellStyles>
  <dxfs count="1">
    <dxf>
      <fill>
        <patternFill patternType="solid">
          <fgColor indexed="31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104775</xdr:rowOff>
    </xdr:from>
    <xdr:to>
      <xdr:col>1</xdr:col>
      <xdr:colOff>714375</xdr:colOff>
      <xdr:row>4</xdr:row>
      <xdr:rowOff>85725</xdr:rowOff>
    </xdr:to>
    <xdr:pic>
      <xdr:nvPicPr>
        <xdr:cNvPr id="646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8150" y="104775"/>
          <a:ext cx="609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0323" name="Line 1"/>
        <xdr:cNvSpPr>
          <a:spLocks noChangeShapeType="1"/>
        </xdr:cNvSpPr>
      </xdr:nvSpPr>
      <xdr:spPr>
        <a:xfrm>
          <a:off x="0" y="0"/>
          <a:ext cx="731520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d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jan/Statistika/Statistika%202022/Planovi%202023/Planske_tabele_za_bolnice_2023_20122022%20-%20Opsta%20bolnica%20Jagodin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ДРЖАЈ"/>
      <sheetName val="Kadar.ode."/>
      <sheetName val="Kadar.dne.bol.dij."/>
      <sheetName val="Kadar.zaj.med.del."/>
      <sheetName val="Kadar.nem."/>
      <sheetName val="Kadar.zbirno "/>
      <sheetName val="Kapaciteti i korišćenje"/>
      <sheetName val="Pratioci"/>
      <sheetName val="Dnevne.bolnice"/>
      <sheetName val="Neonatologija"/>
      <sheetName val="Pregledi"/>
      <sheetName val="Operacije"/>
      <sheetName val="DSG"/>
      <sheetName val="Usluge"/>
      <sheetName val="Dijagnostika"/>
      <sheetName val="Lab"/>
      <sheetName val="Dijalize"/>
      <sheetName val="Krv"/>
      <sheetName val="Lekovi"/>
      <sheetName val="Implantati"/>
      <sheetName val="Sanitet.mat"/>
      <sheetName val="Liste.čekanja"/>
      <sheetName val="Zbirno_usluge"/>
    </sheetNames>
    <sheetDataSet>
      <sheetData sheetId="0" refreshError="1"/>
      <sheetData sheetId="1">
        <row r="1">
          <cell r="C1" t="str">
            <v>Општа болница Јагодина</v>
          </cell>
        </row>
        <row r="2">
          <cell r="C2">
            <v>17688383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АДРЖАЈ"/>
      <sheetName val="Kadar.ode."/>
      <sheetName val="Kadar.dne.bol.dij."/>
      <sheetName val="Kadar.zaj.med.del."/>
      <sheetName val="Kadar.nem."/>
      <sheetName val="Kadar.zbirno "/>
      <sheetName val="Kapaciteti i korišćenje"/>
      <sheetName val="Pratioci"/>
      <sheetName val="Dnevne.bolnice"/>
      <sheetName val="Neonatologija"/>
      <sheetName val="Pregledi"/>
      <sheetName val="Operacije"/>
      <sheetName val="DSG"/>
      <sheetName val="Usluge"/>
      <sheetName val="Dijagnostika"/>
      <sheetName val="Lab"/>
      <sheetName val="Dijalize"/>
      <sheetName val="Krv"/>
      <sheetName val="Lekovi"/>
      <sheetName val="Implantati"/>
      <sheetName val="Sanitet.mat"/>
      <sheetName val="Liste.čekanja"/>
      <sheetName val="Zbirno_usluge"/>
    </sheetNames>
    <sheetDataSet>
      <sheetData sheetId="0" refreshError="1"/>
      <sheetData sheetId="1">
        <row r="1">
          <cell r="C1" t="str">
            <v>Општа болница Јагодина</v>
          </cell>
        </row>
        <row r="2">
          <cell r="C2">
            <v>17688383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zoomScaleSheetLayoutView="100" workbookViewId="0">
      <selection activeCell="D20" sqref="D20"/>
    </sheetView>
  </sheetViews>
  <sheetFormatPr defaultColWidth="9.140625" defaultRowHeight="12.75"/>
  <cols>
    <col min="1" max="1" width="5" style="27" customWidth="1"/>
    <col min="2" max="2" width="12.28515625" style="27" customWidth="1"/>
    <col min="3" max="16384" width="9.140625" style="27"/>
  </cols>
  <sheetData>
    <row r="2" spans="1:9" ht="14.25">
      <c r="C2" s="878" t="s">
        <v>0</v>
      </c>
      <c r="D2" s="878"/>
      <c r="E2" s="878"/>
      <c r="F2" s="878"/>
      <c r="G2" s="878"/>
      <c r="H2" s="878"/>
      <c r="I2" s="878"/>
    </row>
    <row r="3" spans="1:9" ht="15.75">
      <c r="C3" s="879" t="s">
        <v>1</v>
      </c>
      <c r="D3" s="879"/>
      <c r="E3" s="879"/>
      <c r="F3" s="879"/>
      <c r="G3" s="879"/>
      <c r="H3" s="879"/>
      <c r="I3" s="879"/>
    </row>
    <row r="6" spans="1:9" ht="18.75">
      <c r="B6" s="877" t="s">
        <v>2</v>
      </c>
      <c r="C6" s="877"/>
      <c r="D6" s="877"/>
      <c r="E6" s="877"/>
      <c r="F6" s="877"/>
      <c r="G6" s="877"/>
      <c r="H6" s="877"/>
      <c r="I6" s="877"/>
    </row>
    <row r="7" spans="1:9" ht="18.75">
      <c r="B7" s="877" t="s">
        <v>3</v>
      </c>
      <c r="C7" s="877"/>
      <c r="D7" s="877"/>
      <c r="E7" s="877"/>
      <c r="F7" s="877"/>
      <c r="G7" s="877"/>
      <c r="H7" s="877"/>
      <c r="I7" s="877"/>
    </row>
    <row r="8" spans="1:9" ht="18.75">
      <c r="B8" s="880" t="s">
        <v>1902</v>
      </c>
      <c r="C8" s="880"/>
      <c r="D8" s="880"/>
      <c r="E8" s="880"/>
      <c r="F8" s="880"/>
      <c r="G8" s="880"/>
      <c r="H8" s="880"/>
      <c r="I8" s="880"/>
    </row>
    <row r="9" spans="1:9" ht="18.75">
      <c r="B9" s="877"/>
      <c r="C9" s="877"/>
      <c r="D9" s="877"/>
      <c r="E9" s="877"/>
      <c r="F9" s="877"/>
      <c r="G9" s="877"/>
      <c r="H9" s="877"/>
      <c r="I9" s="877"/>
    </row>
    <row r="10" spans="1:9" ht="15">
      <c r="A10" s="271"/>
      <c r="B10" s="271"/>
      <c r="C10" s="271" t="s">
        <v>4</v>
      </c>
      <c r="D10" s="271"/>
      <c r="E10" s="64"/>
      <c r="F10" s="64"/>
      <c r="G10" s="64"/>
      <c r="H10" s="64"/>
      <c r="I10" s="64"/>
    </row>
    <row r="11" spans="1:9" ht="15">
      <c r="A11" s="272" t="s">
        <v>5</v>
      </c>
      <c r="B11" s="272" t="s">
        <v>6</v>
      </c>
      <c r="C11" s="272"/>
      <c r="D11" s="272"/>
      <c r="E11" s="273"/>
      <c r="F11" s="273"/>
      <c r="G11" s="273"/>
      <c r="H11" s="273"/>
      <c r="I11" s="273"/>
    </row>
    <row r="12" spans="1:9" ht="15">
      <c r="A12" s="271" t="s">
        <v>7</v>
      </c>
      <c r="B12" s="274" t="s">
        <v>8</v>
      </c>
      <c r="C12" s="274"/>
      <c r="D12" s="274"/>
      <c r="E12" s="275"/>
      <c r="F12" s="275"/>
      <c r="G12" s="275"/>
      <c r="H12" s="275"/>
      <c r="I12" s="275"/>
    </row>
    <row r="13" spans="1:9" ht="15">
      <c r="A13" s="271" t="s">
        <v>9</v>
      </c>
      <c r="B13" s="274" t="s">
        <v>10</v>
      </c>
      <c r="C13" s="274"/>
      <c r="D13" s="274"/>
      <c r="E13" s="275"/>
      <c r="F13" s="275"/>
      <c r="G13" s="275"/>
      <c r="H13" s="275"/>
      <c r="I13" s="275"/>
    </row>
    <row r="14" spans="1:9" ht="15">
      <c r="A14" s="271" t="s">
        <v>11</v>
      </c>
      <c r="B14" s="274" t="s">
        <v>12</v>
      </c>
      <c r="C14" s="274"/>
      <c r="D14" s="274"/>
      <c r="E14" s="275"/>
      <c r="F14" s="275"/>
      <c r="G14" s="275"/>
      <c r="H14" s="275"/>
      <c r="I14" s="275"/>
    </row>
    <row r="15" spans="1:9" ht="15">
      <c r="A15" s="271" t="s">
        <v>13</v>
      </c>
      <c r="B15" s="274" t="s">
        <v>14</v>
      </c>
      <c r="C15" s="274"/>
      <c r="D15" s="274"/>
      <c r="E15" s="275"/>
      <c r="F15" s="275"/>
      <c r="G15" s="275"/>
      <c r="H15" s="275"/>
      <c r="I15" s="275"/>
    </row>
    <row r="16" spans="1:9" ht="15">
      <c r="A16" s="271" t="s">
        <v>15</v>
      </c>
      <c r="B16" s="274" t="s">
        <v>16</v>
      </c>
      <c r="C16" s="274"/>
      <c r="D16" s="274"/>
      <c r="E16" s="275"/>
      <c r="F16" s="275"/>
      <c r="G16" s="275"/>
      <c r="H16" s="275"/>
      <c r="I16" s="275"/>
    </row>
    <row r="17" spans="1:9" ht="15.75" customHeight="1">
      <c r="A17" s="271" t="s">
        <v>17</v>
      </c>
      <c r="B17" s="274" t="s">
        <v>18</v>
      </c>
      <c r="C17" s="274"/>
      <c r="D17" s="274"/>
      <c r="E17" s="275"/>
      <c r="F17" s="275"/>
      <c r="G17" s="275"/>
      <c r="H17" s="275"/>
      <c r="I17" s="275"/>
    </row>
    <row r="18" spans="1:9" ht="15.75" customHeight="1">
      <c r="A18" s="271" t="s">
        <v>19</v>
      </c>
      <c r="B18" s="274" t="s">
        <v>20</v>
      </c>
      <c r="C18" s="274"/>
      <c r="D18" s="274"/>
      <c r="E18" s="275"/>
      <c r="F18" s="275"/>
      <c r="G18" s="275"/>
      <c r="H18" s="275"/>
      <c r="I18" s="275"/>
    </row>
    <row r="19" spans="1:9" ht="15">
      <c r="A19" s="271" t="s">
        <v>21</v>
      </c>
      <c r="B19" s="274" t="s">
        <v>22</v>
      </c>
      <c r="C19" s="274"/>
      <c r="D19" s="274"/>
      <c r="E19" s="275"/>
      <c r="F19" s="275"/>
      <c r="G19" s="275"/>
      <c r="H19" s="275"/>
      <c r="I19" s="275"/>
    </row>
    <row r="20" spans="1:9" ht="15">
      <c r="A20" s="271" t="s">
        <v>23</v>
      </c>
      <c r="B20" s="274" t="s">
        <v>24</v>
      </c>
      <c r="C20" s="274"/>
      <c r="D20" s="274"/>
      <c r="E20" s="275"/>
      <c r="F20" s="275"/>
      <c r="G20" s="275"/>
      <c r="H20" s="275"/>
      <c r="I20" s="275"/>
    </row>
    <row r="21" spans="1:9" ht="15">
      <c r="A21" s="271" t="s">
        <v>25</v>
      </c>
      <c r="B21" s="276" t="s">
        <v>26</v>
      </c>
      <c r="C21" s="276"/>
      <c r="D21" s="276"/>
      <c r="E21" s="277"/>
      <c r="F21" s="277"/>
      <c r="G21" s="277"/>
      <c r="H21" s="275"/>
      <c r="I21" s="275"/>
    </row>
    <row r="22" spans="1:9" ht="15">
      <c r="A22" s="271" t="s">
        <v>27</v>
      </c>
      <c r="B22" s="278" t="s">
        <v>28</v>
      </c>
      <c r="C22" s="274"/>
      <c r="D22" s="274"/>
      <c r="E22" s="275"/>
      <c r="F22" s="275"/>
      <c r="G22" s="275"/>
      <c r="H22" s="275"/>
      <c r="I22" s="275"/>
    </row>
    <row r="23" spans="1:9" ht="15">
      <c r="A23" s="271" t="s">
        <v>29</v>
      </c>
      <c r="B23" s="278" t="s">
        <v>30</v>
      </c>
      <c r="C23" s="274"/>
      <c r="D23" s="274"/>
      <c r="E23" s="275"/>
      <c r="F23" s="275"/>
      <c r="G23" s="275"/>
      <c r="H23" s="275"/>
      <c r="I23" s="275"/>
    </row>
    <row r="24" spans="1:9" ht="15">
      <c r="A24" s="271" t="s">
        <v>31</v>
      </c>
      <c r="B24" s="276" t="s">
        <v>32</v>
      </c>
      <c r="C24" s="276"/>
      <c r="D24" s="276"/>
      <c r="E24" s="277"/>
      <c r="F24" s="277"/>
      <c r="G24" s="277"/>
      <c r="H24" s="275"/>
      <c r="I24" s="275"/>
    </row>
    <row r="25" spans="1:9" ht="15">
      <c r="A25" s="271" t="s">
        <v>33</v>
      </c>
      <c r="B25" s="276" t="s">
        <v>34</v>
      </c>
      <c r="C25" s="276"/>
      <c r="D25" s="276"/>
      <c r="E25" s="277"/>
      <c r="F25" s="277"/>
      <c r="G25" s="277"/>
      <c r="H25" s="275"/>
      <c r="I25" s="275"/>
    </row>
    <row r="26" spans="1:9" ht="15">
      <c r="A26" s="271" t="s">
        <v>35</v>
      </c>
      <c r="B26" s="276" t="s">
        <v>36</v>
      </c>
      <c r="C26" s="276"/>
      <c r="D26" s="276"/>
      <c r="E26" s="277"/>
      <c r="F26" s="277"/>
      <c r="G26" s="277"/>
      <c r="H26" s="275"/>
      <c r="I26" s="275"/>
    </row>
    <row r="27" spans="1:9" ht="15">
      <c r="A27" s="271" t="s">
        <v>37</v>
      </c>
      <c r="B27" s="274" t="s">
        <v>38</v>
      </c>
      <c r="C27" s="274"/>
      <c r="D27" s="274"/>
      <c r="E27" s="275"/>
      <c r="F27" s="275"/>
      <c r="G27" s="275"/>
      <c r="H27" s="275"/>
      <c r="I27" s="275"/>
    </row>
    <row r="28" spans="1:9" ht="15">
      <c r="A28" s="271" t="s">
        <v>39</v>
      </c>
      <c r="B28" s="276" t="s">
        <v>40</v>
      </c>
      <c r="C28" s="276"/>
      <c r="D28" s="276"/>
      <c r="E28" s="277"/>
      <c r="F28" s="277"/>
      <c r="G28" s="277"/>
      <c r="H28" s="275"/>
      <c r="I28" s="275"/>
    </row>
    <row r="29" spans="1:9" ht="15">
      <c r="A29" s="271" t="s">
        <v>41</v>
      </c>
      <c r="B29" s="274" t="s">
        <v>42</v>
      </c>
      <c r="C29" s="274"/>
      <c r="D29" s="274"/>
      <c r="E29" s="275"/>
      <c r="F29" s="275"/>
      <c r="G29" s="275"/>
      <c r="H29" s="275"/>
      <c r="I29" s="275"/>
    </row>
    <row r="30" spans="1:9" ht="15">
      <c r="A30" s="271" t="s">
        <v>43</v>
      </c>
      <c r="B30" s="274" t="s">
        <v>44</v>
      </c>
      <c r="C30" s="274"/>
      <c r="D30" s="274"/>
      <c r="E30" s="275"/>
      <c r="F30" s="275"/>
      <c r="G30" s="275"/>
      <c r="H30" s="275"/>
      <c r="I30" s="275"/>
    </row>
    <row r="31" spans="1:9" ht="15">
      <c r="A31" s="271" t="s">
        <v>45</v>
      </c>
      <c r="B31" s="274" t="s">
        <v>46</v>
      </c>
      <c r="C31" s="274"/>
      <c r="D31" s="274"/>
      <c r="E31" s="275"/>
      <c r="F31" s="275"/>
      <c r="G31" s="275"/>
      <c r="H31" s="275"/>
      <c r="I31" s="275"/>
    </row>
    <row r="32" spans="1:9" ht="15">
      <c r="A32" s="271" t="s">
        <v>47</v>
      </c>
      <c r="B32" s="274" t="s">
        <v>48</v>
      </c>
      <c r="C32" s="274"/>
      <c r="D32" s="274"/>
      <c r="E32" s="275"/>
      <c r="F32" s="275"/>
      <c r="G32" s="275"/>
      <c r="H32" s="275"/>
      <c r="I32" s="275"/>
    </row>
    <row r="33" spans="1:9" ht="15">
      <c r="A33" s="271" t="s">
        <v>49</v>
      </c>
      <c r="B33" s="274" t="s">
        <v>50</v>
      </c>
      <c r="C33" s="279"/>
      <c r="D33" s="279"/>
      <c r="E33" s="279"/>
      <c r="F33" s="279"/>
      <c r="G33" s="279"/>
      <c r="H33" s="279"/>
      <c r="I33" s="279"/>
    </row>
  </sheetData>
  <mergeCells count="6">
    <mergeCell ref="B9:I9"/>
    <mergeCell ref="C2:I2"/>
    <mergeCell ref="C3:I3"/>
    <mergeCell ref="B6:I6"/>
    <mergeCell ref="B7:I7"/>
    <mergeCell ref="B8:I8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J22"/>
  <sheetViews>
    <sheetView zoomScaleSheetLayoutView="100" workbookViewId="0">
      <selection activeCell="H9" sqref="H9"/>
    </sheetView>
  </sheetViews>
  <sheetFormatPr defaultColWidth="9.140625" defaultRowHeight="12.75"/>
  <cols>
    <col min="1" max="1" width="7.42578125" style="208" customWidth="1"/>
    <col min="2" max="2" width="28.28515625" style="208" customWidth="1"/>
    <col min="3" max="3" width="24.42578125" style="208" customWidth="1"/>
    <col min="4" max="4" width="11.140625" style="208" customWidth="1"/>
    <col min="5" max="10" width="8.42578125" style="208" customWidth="1"/>
    <col min="11" max="16384" width="9.140625" style="208"/>
  </cols>
  <sheetData>
    <row r="1" spans="1:10">
      <c r="A1" s="1"/>
      <c r="B1" s="2" t="s">
        <v>51</v>
      </c>
      <c r="C1" s="3" t="str">
        <f>Kadar.ode.!C1</f>
        <v>Општа болница Јагодина</v>
      </c>
      <c r="D1" s="4"/>
      <c r="E1" s="4"/>
      <c r="F1" s="4"/>
      <c r="G1" s="4"/>
      <c r="H1" s="5"/>
      <c r="I1" s="318"/>
      <c r="J1" s="207"/>
    </row>
    <row r="2" spans="1:10">
      <c r="A2" s="1"/>
      <c r="B2" s="2" t="s">
        <v>52</v>
      </c>
      <c r="C2" s="3">
        <f>Kadar.ode.!C2</f>
        <v>17688383</v>
      </c>
      <c r="D2" s="4"/>
      <c r="E2" s="4"/>
      <c r="F2" s="4"/>
      <c r="G2" s="4"/>
      <c r="H2" s="5"/>
      <c r="I2" s="318"/>
      <c r="J2" s="207"/>
    </row>
    <row r="3" spans="1:10">
      <c r="A3" s="1"/>
      <c r="B3" s="2"/>
      <c r="C3" s="268" t="str">
        <f>Kadar.ode.!C3</f>
        <v>31.12.2022.</v>
      </c>
      <c r="D3" s="4"/>
      <c r="E3" s="4"/>
      <c r="F3" s="4"/>
      <c r="G3" s="4"/>
      <c r="H3" s="5"/>
      <c r="I3" s="318"/>
      <c r="J3" s="207"/>
    </row>
    <row r="4" spans="1:10" ht="14.25">
      <c r="A4" s="1"/>
      <c r="B4" s="2" t="s">
        <v>172</v>
      </c>
      <c r="C4" s="7" t="s">
        <v>22</v>
      </c>
      <c r="D4" s="8"/>
      <c r="E4" s="8"/>
      <c r="F4" s="8"/>
      <c r="G4" s="8"/>
      <c r="H4" s="9"/>
      <c r="I4" s="275"/>
    </row>
    <row r="5" spans="1:10" ht="12.75" customHeight="1"/>
    <row r="6" spans="1:10" s="200" customFormat="1" ht="23.25" customHeight="1">
      <c r="A6" s="913" t="s">
        <v>156</v>
      </c>
      <c r="B6" s="915" t="s">
        <v>85</v>
      </c>
      <c r="C6" s="915" t="s">
        <v>173</v>
      </c>
      <c r="D6" s="908" t="s">
        <v>174</v>
      </c>
      <c r="E6" s="909"/>
      <c r="F6" s="910"/>
      <c r="G6" s="905" t="s">
        <v>175</v>
      </c>
      <c r="H6" s="905"/>
      <c r="I6" s="905"/>
    </row>
    <row r="7" spans="1:10" s="200" customFormat="1" ht="32.25" customHeight="1" thickBot="1">
      <c r="A7" s="914"/>
      <c r="B7" s="916"/>
      <c r="C7" s="916"/>
      <c r="D7" s="309" t="s">
        <v>1896</v>
      </c>
      <c r="E7" s="309" t="s">
        <v>5263</v>
      </c>
      <c r="F7" s="309" t="s">
        <v>1903</v>
      </c>
      <c r="G7" s="305" t="s">
        <v>1896</v>
      </c>
      <c r="H7" s="309" t="s">
        <v>5263</v>
      </c>
      <c r="I7" s="305" t="s">
        <v>1903</v>
      </c>
    </row>
    <row r="8" spans="1:10" ht="21.95" customHeight="1" thickTop="1">
      <c r="A8" s="380">
        <v>150</v>
      </c>
      <c r="B8" s="381" t="s">
        <v>1919</v>
      </c>
      <c r="C8" s="382">
        <v>9</v>
      </c>
      <c r="D8" s="395">
        <v>1880</v>
      </c>
      <c r="E8" s="220">
        <v>2954</v>
      </c>
      <c r="F8" s="401">
        <f>E8/D8</f>
        <v>1.5712765957446808</v>
      </c>
      <c r="G8" s="398">
        <v>2520</v>
      </c>
      <c r="H8" s="821">
        <v>2954</v>
      </c>
      <c r="I8" s="401">
        <f>H8/G8</f>
        <v>1.1722222222222223</v>
      </c>
    </row>
    <row r="9" spans="1:10" ht="21.95" customHeight="1">
      <c r="A9" s="383">
        <v>331</v>
      </c>
      <c r="B9" s="384" t="s">
        <v>1920</v>
      </c>
      <c r="C9" s="385">
        <v>45</v>
      </c>
      <c r="D9" s="396">
        <v>250</v>
      </c>
      <c r="E9" s="222">
        <v>96</v>
      </c>
      <c r="F9" s="401">
        <f t="shared" ref="F9:F16" si="0">E9/D9</f>
        <v>0.38400000000000001</v>
      </c>
      <c r="G9" s="399">
        <v>3220</v>
      </c>
      <c r="H9" s="821">
        <v>804</v>
      </c>
      <c r="I9" s="401">
        <f t="shared" ref="I9:I16" si="1">H9/G9</f>
        <v>0.24968944099378881</v>
      </c>
    </row>
    <row r="10" spans="1:10" ht="21.95" customHeight="1">
      <c r="A10" s="386">
        <v>802</v>
      </c>
      <c r="B10" s="387" t="s">
        <v>1921</v>
      </c>
      <c r="C10" s="388"/>
      <c r="D10" s="396">
        <v>160</v>
      </c>
      <c r="E10" s="222">
        <v>80</v>
      </c>
      <c r="F10" s="401">
        <f t="shared" si="0"/>
        <v>0.5</v>
      </c>
      <c r="G10" s="396">
        <v>250</v>
      </c>
      <c r="H10" s="821">
        <v>82</v>
      </c>
      <c r="I10" s="401">
        <f t="shared" si="1"/>
        <v>0.32800000000000001</v>
      </c>
    </row>
    <row r="11" spans="1:10" ht="21.95" customHeight="1">
      <c r="A11" s="389">
        <v>805</v>
      </c>
      <c r="B11" s="390" t="s">
        <v>1922</v>
      </c>
      <c r="C11" s="391"/>
      <c r="D11" s="397">
        <v>275</v>
      </c>
      <c r="E11" s="223">
        <v>172</v>
      </c>
      <c r="F11" s="401">
        <f t="shared" si="0"/>
        <v>0.62545454545454549</v>
      </c>
      <c r="G11" s="397">
        <v>515</v>
      </c>
      <c r="H11" s="821">
        <v>230</v>
      </c>
      <c r="I11" s="401">
        <f t="shared" si="1"/>
        <v>0.44660194174757284</v>
      </c>
    </row>
    <row r="12" spans="1:10" ht="21.95" customHeight="1">
      <c r="A12" s="392">
        <v>805</v>
      </c>
      <c r="B12" s="387" t="s">
        <v>1923</v>
      </c>
      <c r="C12" s="388"/>
      <c r="D12" s="396">
        <v>165</v>
      </c>
      <c r="E12" s="222">
        <v>0</v>
      </c>
      <c r="F12" s="401">
        <f t="shared" si="0"/>
        <v>0</v>
      </c>
      <c r="G12" s="396">
        <v>990</v>
      </c>
      <c r="H12" s="221">
        <v>0</v>
      </c>
      <c r="I12" s="401">
        <f t="shared" si="1"/>
        <v>0</v>
      </c>
    </row>
    <row r="13" spans="1:10" ht="21.95" customHeight="1">
      <c r="A13" s="389">
        <v>801</v>
      </c>
      <c r="B13" s="393" t="s">
        <v>1924</v>
      </c>
      <c r="C13" s="391"/>
      <c r="D13" s="397">
        <v>50</v>
      </c>
      <c r="E13" s="223">
        <v>273</v>
      </c>
      <c r="F13" s="401">
        <f t="shared" si="0"/>
        <v>5.46</v>
      </c>
      <c r="G13" s="397">
        <v>205</v>
      </c>
      <c r="H13" s="821">
        <v>533</v>
      </c>
      <c r="I13" s="401">
        <f t="shared" si="1"/>
        <v>2.6</v>
      </c>
    </row>
    <row r="14" spans="1:10" ht="21.95" customHeight="1">
      <c r="A14" s="392">
        <v>802</v>
      </c>
      <c r="B14" s="387" t="s">
        <v>1925</v>
      </c>
      <c r="C14" s="388"/>
      <c r="D14" s="396">
        <v>85</v>
      </c>
      <c r="E14" s="222">
        <v>0</v>
      </c>
      <c r="F14" s="401">
        <f t="shared" si="0"/>
        <v>0</v>
      </c>
      <c r="G14" s="396">
        <v>290</v>
      </c>
      <c r="H14" s="221">
        <v>0</v>
      </c>
      <c r="I14" s="401">
        <f t="shared" si="1"/>
        <v>0</v>
      </c>
    </row>
    <row r="15" spans="1:10" ht="21.95" customHeight="1">
      <c r="A15" s="389">
        <v>802</v>
      </c>
      <c r="B15" s="390" t="s">
        <v>1926</v>
      </c>
      <c r="C15" s="391"/>
      <c r="D15" s="397">
        <v>65</v>
      </c>
      <c r="E15" s="223">
        <v>0</v>
      </c>
      <c r="F15" s="401">
        <f t="shared" si="0"/>
        <v>0</v>
      </c>
      <c r="G15" s="397">
        <v>290</v>
      </c>
      <c r="H15" s="221">
        <v>0</v>
      </c>
      <c r="I15" s="401">
        <f t="shared" si="1"/>
        <v>0</v>
      </c>
    </row>
    <row r="16" spans="1:10" ht="21.95" customHeight="1">
      <c r="A16" s="392">
        <v>805</v>
      </c>
      <c r="B16" s="387" t="s">
        <v>1927</v>
      </c>
      <c r="C16" s="388"/>
      <c r="D16" s="396">
        <v>60</v>
      </c>
      <c r="E16" s="222">
        <v>0</v>
      </c>
      <c r="F16" s="401">
        <f t="shared" si="0"/>
        <v>0</v>
      </c>
      <c r="G16" s="400">
        <v>530</v>
      </c>
      <c r="H16" s="221">
        <v>0</v>
      </c>
      <c r="I16" s="401">
        <f t="shared" si="1"/>
        <v>0</v>
      </c>
    </row>
    <row r="17" spans="1:9" ht="21.95" customHeight="1" thickBot="1">
      <c r="A17" s="224"/>
      <c r="B17" s="225"/>
      <c r="C17" s="226"/>
      <c r="D17" s="227"/>
      <c r="E17" s="394"/>
      <c r="F17" s="402"/>
      <c r="G17" s="394"/>
      <c r="H17" s="394"/>
      <c r="I17" s="403"/>
    </row>
    <row r="18" spans="1:9" ht="24.95" customHeight="1" thickTop="1">
      <c r="A18" s="911" t="s">
        <v>129</v>
      </c>
      <c r="B18" s="912"/>
      <c r="C18" s="228"/>
      <c r="D18" s="229">
        <f>SUM(D8:D16)</f>
        <v>2990</v>
      </c>
      <c r="E18" s="229">
        <f>SUM(E8:E16)</f>
        <v>3575</v>
      </c>
      <c r="F18" s="401">
        <f>E18/D18</f>
        <v>1.1956521739130435</v>
      </c>
      <c r="G18" s="229">
        <f>SUM(G8:G16)</f>
        <v>8810</v>
      </c>
      <c r="H18" s="229">
        <f>SUM(H8:H16)</f>
        <v>4603</v>
      </c>
      <c r="I18" s="401">
        <f>H18/G18</f>
        <v>0.52247446083995464</v>
      </c>
    </row>
    <row r="19" spans="1:9" ht="12.95" customHeight="1"/>
    <row r="20" spans="1:9" ht="12.95" customHeight="1"/>
    <row r="21" spans="1:9" ht="12.95" customHeight="1"/>
    <row r="22" spans="1:9" ht="12.95" customHeight="1"/>
  </sheetData>
  <mergeCells count="6">
    <mergeCell ref="G6:I6"/>
    <mergeCell ref="A18:B18"/>
    <mergeCell ref="A6:A7"/>
    <mergeCell ref="B6:B7"/>
    <mergeCell ref="C6:C7"/>
    <mergeCell ref="D6:F6"/>
  </mergeCells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H12"/>
  <sheetViews>
    <sheetView zoomScaleSheetLayoutView="100" workbookViewId="0">
      <selection activeCell="G12" sqref="G12"/>
    </sheetView>
  </sheetViews>
  <sheetFormatPr defaultColWidth="9.140625" defaultRowHeight="12.75"/>
  <cols>
    <col min="1" max="1" width="22.28515625" style="27" customWidth="1"/>
    <col min="2" max="2" width="7.5703125" style="27" customWidth="1"/>
    <col min="3" max="3" width="12.7109375" style="27" customWidth="1"/>
    <col min="4" max="5" width="12.5703125" style="27" customWidth="1"/>
    <col min="6" max="6" width="10.7109375" style="27" customWidth="1"/>
    <col min="7" max="8" width="13" style="27" customWidth="1"/>
    <col min="9" max="16384" width="9.140625" style="27"/>
  </cols>
  <sheetData>
    <row r="1" spans="1:8">
      <c r="A1" s="1"/>
      <c r="B1" s="2" t="s">
        <v>51</v>
      </c>
      <c r="C1" s="3" t="str">
        <f>Kadar.ode.!C1</f>
        <v>Општа болница Јагодина</v>
      </c>
      <c r="D1" s="4"/>
      <c r="E1" s="4"/>
      <c r="F1" s="4"/>
      <c r="G1" s="5"/>
      <c r="H1" s="318"/>
    </row>
    <row r="2" spans="1:8">
      <c r="A2" s="1"/>
      <c r="B2" s="2" t="s">
        <v>52</v>
      </c>
      <c r="C2" s="3">
        <f>Kadar.ode.!C2</f>
        <v>17688383</v>
      </c>
      <c r="D2" s="4"/>
      <c r="E2" s="4"/>
      <c r="F2" s="4"/>
      <c r="G2" s="5"/>
      <c r="H2" s="318"/>
    </row>
    <row r="3" spans="1:8">
      <c r="A3" s="1"/>
      <c r="B3" s="2"/>
      <c r="C3" s="3"/>
      <c r="D3" s="4"/>
      <c r="E3" s="4"/>
      <c r="F3" s="4"/>
      <c r="G3" s="5"/>
      <c r="H3" s="318"/>
    </row>
    <row r="4" spans="1:8" ht="14.25">
      <c r="A4" s="1"/>
      <c r="B4" s="2" t="s">
        <v>176</v>
      </c>
      <c r="C4" s="7" t="s">
        <v>24</v>
      </c>
      <c r="D4" s="8"/>
      <c r="E4" s="8"/>
      <c r="F4" s="8"/>
      <c r="G4" s="9"/>
      <c r="H4" s="275"/>
    </row>
    <row r="6" spans="1:8" ht="27.75" customHeight="1">
      <c r="A6" s="917" t="s">
        <v>177</v>
      </c>
      <c r="B6" s="918"/>
      <c r="C6" s="919" t="s">
        <v>178</v>
      </c>
      <c r="D6" s="919"/>
      <c r="E6" s="919"/>
      <c r="F6" s="919" t="s">
        <v>171</v>
      </c>
      <c r="G6" s="919"/>
      <c r="H6" s="919"/>
    </row>
    <row r="7" spans="1:8" s="208" customFormat="1" ht="34.5" customHeight="1">
      <c r="A7" s="214" t="s">
        <v>179</v>
      </c>
      <c r="B7" s="28" t="s">
        <v>180</v>
      </c>
      <c r="C7" s="305" t="s">
        <v>1896</v>
      </c>
      <c r="D7" s="720" t="s">
        <v>5263</v>
      </c>
      <c r="E7" s="305" t="s">
        <v>1903</v>
      </c>
      <c r="F7" s="305" t="s">
        <v>1896</v>
      </c>
      <c r="G7" s="720" t="s">
        <v>5263</v>
      </c>
      <c r="H7" s="305" t="s">
        <v>1903</v>
      </c>
    </row>
    <row r="8" spans="1:8" s="208" customFormat="1" ht="15" customHeight="1">
      <c r="A8" s="215" t="s">
        <v>62</v>
      </c>
      <c r="B8" s="214">
        <f>+B9+B10+B11+B12</f>
        <v>0</v>
      </c>
      <c r="C8" s="214">
        <f>+C9+C10+C11+C12</f>
        <v>600</v>
      </c>
      <c r="D8" s="214">
        <v>591</v>
      </c>
      <c r="E8" s="404">
        <f>D8/C8</f>
        <v>0.98499999999999999</v>
      </c>
      <c r="F8" s="214">
        <f>+F9+F10+F11+F12</f>
        <v>2750</v>
      </c>
      <c r="G8" s="214">
        <v>1990</v>
      </c>
      <c r="H8" s="404">
        <f>G8/F8</f>
        <v>0.72363636363636363</v>
      </c>
    </row>
    <row r="9" spans="1:8" s="208" customFormat="1">
      <c r="A9" s="216" t="s">
        <v>181</v>
      </c>
      <c r="B9" s="214"/>
      <c r="C9" s="214"/>
      <c r="D9" s="217"/>
      <c r="E9" s="405"/>
      <c r="F9" s="214"/>
      <c r="G9" s="217"/>
      <c r="H9" s="405"/>
    </row>
    <row r="10" spans="1:8" s="208" customFormat="1">
      <c r="A10" s="216" t="s">
        <v>182</v>
      </c>
      <c r="B10" s="214"/>
      <c r="C10" s="214"/>
      <c r="D10" s="217"/>
      <c r="E10" s="405"/>
      <c r="F10" s="214"/>
      <c r="G10" s="217"/>
      <c r="H10" s="405"/>
    </row>
    <row r="11" spans="1:8" s="208" customFormat="1">
      <c r="A11" s="218" t="s">
        <v>183</v>
      </c>
      <c r="B11" s="214"/>
      <c r="C11" s="214">
        <v>600</v>
      </c>
      <c r="D11" s="217">
        <v>591</v>
      </c>
      <c r="E11" s="404">
        <f>D11/C11</f>
        <v>0.98499999999999999</v>
      </c>
      <c r="F11" s="214">
        <v>2750</v>
      </c>
      <c r="G11" s="217">
        <v>1990</v>
      </c>
      <c r="H11" s="404">
        <f>G11/F11</f>
        <v>0.72363636363636363</v>
      </c>
    </row>
    <row r="12" spans="1:8" s="208" customFormat="1">
      <c r="A12" s="219" t="s">
        <v>184</v>
      </c>
      <c r="B12" s="214"/>
      <c r="C12" s="214"/>
      <c r="D12" s="217"/>
      <c r="E12" s="217"/>
      <c r="F12" s="214"/>
      <c r="G12" s="217"/>
      <c r="H12" s="217"/>
    </row>
  </sheetData>
  <mergeCells count="3">
    <mergeCell ref="A6:B6"/>
    <mergeCell ref="C6:E6"/>
    <mergeCell ref="F6:H6"/>
  </mergeCells>
  <pageMargins left="0.75" right="0.75" top="1" bottom="1" header="0.5" footer="0.5"/>
  <pageSetup paperSize="9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L358"/>
  <sheetViews>
    <sheetView view="pageBreakPreview" topLeftCell="A343" zoomScaleNormal="100" zoomScaleSheetLayoutView="100" workbookViewId="0">
      <selection activeCell="C331" sqref="C331:C332"/>
    </sheetView>
  </sheetViews>
  <sheetFormatPr defaultColWidth="9.140625" defaultRowHeight="12.75"/>
  <cols>
    <col min="1" max="1" width="13.140625" style="11" customWidth="1"/>
    <col min="2" max="2" width="43.140625" style="11" customWidth="1"/>
    <col min="3" max="9" width="8.7109375" style="11" customWidth="1"/>
    <col min="10" max="10" width="10.5703125" style="11" customWidth="1"/>
    <col min="11" max="11" width="8.7109375" style="11" customWidth="1"/>
    <col min="12" max="16384" width="9.140625" style="11"/>
  </cols>
  <sheetData>
    <row r="1" spans="1:11">
      <c r="A1" s="1"/>
      <c r="B1" s="2" t="s">
        <v>51</v>
      </c>
      <c r="C1" s="3" t="str">
        <f>Kadar.ode.!C1</f>
        <v>Општа болница Јагодина</v>
      </c>
      <c r="D1" s="4"/>
      <c r="E1" s="4"/>
      <c r="F1" s="4"/>
      <c r="G1" s="4"/>
      <c r="H1" s="4"/>
      <c r="I1" s="5"/>
    </row>
    <row r="2" spans="1:11">
      <c r="A2" s="1"/>
      <c r="B2" s="2" t="s">
        <v>52</v>
      </c>
      <c r="C2" s="3">
        <f>Kadar.ode.!C2</f>
        <v>17688383</v>
      </c>
      <c r="D2" s="4"/>
      <c r="E2" s="4"/>
      <c r="F2" s="4"/>
      <c r="G2" s="4"/>
      <c r="H2" s="4"/>
      <c r="I2" s="5"/>
    </row>
    <row r="3" spans="1:11">
      <c r="A3" s="1"/>
      <c r="B3" s="2"/>
      <c r="C3" s="3"/>
      <c r="D3" s="4"/>
      <c r="E3" s="4"/>
      <c r="F3" s="4"/>
      <c r="G3" s="4"/>
      <c r="H3" s="4"/>
      <c r="I3" s="5"/>
    </row>
    <row r="4" spans="1:11" ht="14.25">
      <c r="A4" s="1"/>
      <c r="B4" s="2" t="s">
        <v>185</v>
      </c>
      <c r="C4" s="7" t="s">
        <v>26</v>
      </c>
      <c r="D4" s="8"/>
      <c r="E4" s="8"/>
      <c r="F4" s="8"/>
      <c r="G4" s="8"/>
      <c r="H4" s="8"/>
      <c r="I4" s="9"/>
    </row>
    <row r="5" spans="1:11" ht="14.25">
      <c r="A5" s="1"/>
      <c r="B5" s="2" t="s">
        <v>186</v>
      </c>
      <c r="C5" s="409" t="s">
        <v>1928</v>
      </c>
      <c r="D5" s="8"/>
      <c r="E5" s="8"/>
      <c r="F5" s="8"/>
      <c r="G5" s="8"/>
      <c r="H5" s="8"/>
      <c r="I5" s="9"/>
    </row>
    <row r="7" spans="1:11" ht="21.75" customHeight="1">
      <c r="A7" s="913" t="s">
        <v>187</v>
      </c>
      <c r="B7" s="921" t="s">
        <v>188</v>
      </c>
      <c r="C7" s="923" t="s">
        <v>189</v>
      </c>
      <c r="D7" s="923"/>
      <c r="E7" s="923"/>
      <c r="F7" s="923" t="s">
        <v>190</v>
      </c>
      <c r="G7" s="923"/>
      <c r="H7" s="923"/>
      <c r="I7" s="923" t="s">
        <v>129</v>
      </c>
      <c r="J7" s="923"/>
      <c r="K7" s="923"/>
    </row>
    <row r="8" spans="1:11" ht="32.25" customHeight="1" thickBot="1">
      <c r="A8" s="914"/>
      <c r="B8" s="922"/>
      <c r="C8" s="407" t="s">
        <v>1896</v>
      </c>
      <c r="D8" s="407" t="s">
        <v>5263</v>
      </c>
      <c r="E8" s="407" t="s">
        <v>1903</v>
      </c>
      <c r="F8" s="407" t="s">
        <v>1896</v>
      </c>
      <c r="G8" s="407" t="s">
        <v>5263</v>
      </c>
      <c r="H8" s="407" t="s">
        <v>1903</v>
      </c>
      <c r="I8" s="407" t="s">
        <v>1898</v>
      </c>
      <c r="J8" s="407" t="s">
        <v>5263</v>
      </c>
      <c r="K8" s="408" t="s">
        <v>1903</v>
      </c>
    </row>
    <row r="9" spans="1:11" ht="15" customHeight="1" thickTop="1">
      <c r="A9" s="410" t="s">
        <v>1929</v>
      </c>
      <c r="B9" s="411" t="s">
        <v>1930</v>
      </c>
      <c r="C9" s="412">
        <v>13670</v>
      </c>
      <c r="D9" s="825">
        <v>10578</v>
      </c>
      <c r="E9" s="413">
        <f>D9/C9</f>
        <v>0.77381126554498902</v>
      </c>
      <c r="F9" s="412"/>
      <c r="G9" s="406"/>
      <c r="H9" s="413" t="e">
        <f>G9/F9</f>
        <v>#DIV/0!</v>
      </c>
      <c r="I9" s="406">
        <f>C9+F9</f>
        <v>13670</v>
      </c>
      <c r="J9" s="406">
        <f>D9+G9</f>
        <v>10578</v>
      </c>
      <c r="K9" s="413">
        <f>J9/I9</f>
        <v>0.77381126554498902</v>
      </c>
    </row>
    <row r="10" spans="1:11" ht="15" customHeight="1">
      <c r="A10" s="410" t="s">
        <v>1931</v>
      </c>
      <c r="B10" s="411" t="s">
        <v>1932</v>
      </c>
      <c r="C10" s="412">
        <v>6700</v>
      </c>
      <c r="D10" s="826">
        <v>3894</v>
      </c>
      <c r="E10" s="413">
        <f t="shared" ref="E10:E15" si="0">D10/C10</f>
        <v>0.58119402985074631</v>
      </c>
      <c r="F10" s="412"/>
      <c r="G10" s="321"/>
      <c r="H10" s="413" t="e">
        <f t="shared" ref="H10:H15" si="1">G10/F10</f>
        <v>#DIV/0!</v>
      </c>
      <c r="I10" s="406">
        <f t="shared" ref="I10:I14" si="2">C10+F10</f>
        <v>6700</v>
      </c>
      <c r="J10" s="406">
        <f t="shared" ref="J10:J14" si="3">D10+G10</f>
        <v>3894</v>
      </c>
      <c r="K10" s="413">
        <f t="shared" ref="K10:K15" si="4">J10/I10</f>
        <v>0.58119402985074631</v>
      </c>
    </row>
    <row r="11" spans="1:11" ht="15" customHeight="1">
      <c r="A11" s="410" t="s">
        <v>1933</v>
      </c>
      <c r="B11" s="411" t="s">
        <v>1934</v>
      </c>
      <c r="C11" s="321"/>
      <c r="D11" s="321"/>
      <c r="E11" s="413" t="e">
        <f t="shared" si="0"/>
        <v>#DIV/0!</v>
      </c>
      <c r="F11" s="412">
        <v>100</v>
      </c>
      <c r="G11" s="321"/>
      <c r="H11" s="413">
        <f t="shared" si="1"/>
        <v>0</v>
      </c>
      <c r="I11" s="406">
        <f t="shared" si="2"/>
        <v>100</v>
      </c>
      <c r="J11" s="406">
        <f t="shared" si="3"/>
        <v>0</v>
      </c>
      <c r="K11" s="413">
        <f t="shared" si="4"/>
        <v>0</v>
      </c>
    </row>
    <row r="12" spans="1:11" ht="15" customHeight="1">
      <c r="A12" s="91"/>
      <c r="B12" s="319"/>
      <c r="C12" s="321"/>
      <c r="D12" s="321"/>
      <c r="E12" s="413" t="e">
        <f t="shared" si="0"/>
        <v>#DIV/0!</v>
      </c>
      <c r="F12" s="321"/>
      <c r="G12" s="321"/>
      <c r="H12" s="413" t="e">
        <f t="shared" si="1"/>
        <v>#DIV/0!</v>
      </c>
      <c r="I12" s="406">
        <f t="shared" si="2"/>
        <v>0</v>
      </c>
      <c r="J12" s="406">
        <f t="shared" si="3"/>
        <v>0</v>
      </c>
      <c r="K12" s="413" t="e">
        <f t="shared" si="4"/>
        <v>#DIV/0!</v>
      </c>
    </row>
    <row r="13" spans="1:11" ht="15" customHeight="1">
      <c r="A13" s="91"/>
      <c r="B13" s="319"/>
      <c r="C13" s="321"/>
      <c r="D13" s="321"/>
      <c r="E13" s="413" t="e">
        <f t="shared" si="0"/>
        <v>#DIV/0!</v>
      </c>
      <c r="F13" s="321"/>
      <c r="G13" s="321"/>
      <c r="H13" s="413" t="e">
        <f t="shared" si="1"/>
        <v>#DIV/0!</v>
      </c>
      <c r="I13" s="406">
        <f t="shared" si="2"/>
        <v>0</v>
      </c>
      <c r="J13" s="406">
        <f t="shared" si="3"/>
        <v>0</v>
      </c>
      <c r="K13" s="413" t="e">
        <f t="shared" si="4"/>
        <v>#DIV/0!</v>
      </c>
    </row>
    <row r="14" spans="1:11" s="101" customFormat="1" ht="15" customHeight="1">
      <c r="A14" s="91"/>
      <c r="B14" s="319"/>
      <c r="C14" s="321"/>
      <c r="D14" s="321"/>
      <c r="E14" s="413" t="e">
        <f t="shared" si="0"/>
        <v>#DIV/0!</v>
      </c>
      <c r="F14" s="321"/>
      <c r="G14" s="321"/>
      <c r="H14" s="413" t="e">
        <f t="shared" si="1"/>
        <v>#DIV/0!</v>
      </c>
      <c r="I14" s="406">
        <f t="shared" si="2"/>
        <v>0</v>
      </c>
      <c r="J14" s="406">
        <f t="shared" si="3"/>
        <v>0</v>
      </c>
      <c r="K14" s="413" t="e">
        <f t="shared" si="4"/>
        <v>#DIV/0!</v>
      </c>
    </row>
    <row r="15" spans="1:11" s="101" customFormat="1" ht="15.75" customHeight="1">
      <c r="A15" s="166" t="s">
        <v>129</v>
      </c>
      <c r="B15" s="105"/>
      <c r="C15" s="321">
        <f>SUM(C9:C14)</f>
        <v>20370</v>
      </c>
      <c r="D15" s="321">
        <f>SUM(D9:D14)</f>
        <v>14472</v>
      </c>
      <c r="E15" s="413">
        <f t="shared" si="0"/>
        <v>0.71045655375552286</v>
      </c>
      <c r="F15" s="321">
        <f>SUM(F9:F14)</f>
        <v>100</v>
      </c>
      <c r="G15" s="321">
        <f>SUM(G9:G14)</f>
        <v>0</v>
      </c>
      <c r="H15" s="413">
        <f t="shared" si="1"/>
        <v>0</v>
      </c>
      <c r="I15" s="321">
        <f>SUM(I9:I14)</f>
        <v>20470</v>
      </c>
      <c r="J15" s="321">
        <f>SUM(J9:J14)</f>
        <v>14472</v>
      </c>
      <c r="K15" s="413">
        <f t="shared" si="4"/>
        <v>0.70698583292623352</v>
      </c>
    </row>
    <row r="16" spans="1:11" s="101" customFormat="1" ht="12.75" customHeight="1">
      <c r="A16" s="166" t="s">
        <v>191</v>
      </c>
      <c r="B16" s="213"/>
      <c r="C16" s="323"/>
      <c r="D16" s="323"/>
      <c r="E16" s="323"/>
      <c r="F16" s="323"/>
      <c r="G16" s="323"/>
      <c r="H16" s="323"/>
      <c r="I16" s="323"/>
      <c r="J16" s="323"/>
      <c r="K16" s="322"/>
    </row>
    <row r="17" spans="1:11" s="101" customFormat="1" ht="12.75" customHeight="1">
      <c r="A17" s="311">
        <v>280005</v>
      </c>
      <c r="B17" s="320" t="s">
        <v>192</v>
      </c>
      <c r="C17" s="323"/>
      <c r="D17" s="323"/>
      <c r="E17" s="323"/>
      <c r="F17" s="323"/>
      <c r="G17" s="323"/>
      <c r="H17" s="323"/>
      <c r="I17" s="323"/>
      <c r="J17" s="323"/>
      <c r="K17" s="322"/>
    </row>
    <row r="18" spans="1:11" s="101" customFormat="1" ht="12.75" customHeight="1">
      <c r="A18" s="311">
        <v>280006</v>
      </c>
      <c r="B18" s="320" t="s">
        <v>193</v>
      </c>
      <c r="C18" s="323"/>
      <c r="D18" s="323"/>
      <c r="E18" s="323"/>
      <c r="F18" s="323"/>
      <c r="G18" s="323"/>
      <c r="H18" s="323"/>
      <c r="I18" s="323"/>
      <c r="J18" s="323"/>
      <c r="K18" s="322"/>
    </row>
    <row r="19" spans="1:11" s="101" customFormat="1">
      <c r="A19" s="311">
        <v>280007</v>
      </c>
      <c r="B19" s="320" t="s">
        <v>194</v>
      </c>
      <c r="C19" s="321"/>
      <c r="D19" s="321"/>
      <c r="E19" s="321"/>
      <c r="F19" s="321"/>
      <c r="G19" s="321"/>
      <c r="H19" s="321"/>
      <c r="I19" s="321"/>
      <c r="J19" s="321"/>
      <c r="K19" s="322"/>
    </row>
    <row r="20" spans="1:11" s="101" customFormat="1">
      <c r="A20" s="311">
        <v>280008</v>
      </c>
      <c r="B20" s="320" t="s">
        <v>195</v>
      </c>
      <c r="C20" s="321"/>
      <c r="D20" s="321"/>
      <c r="E20" s="321"/>
      <c r="F20" s="321"/>
      <c r="G20" s="321"/>
      <c r="H20" s="321"/>
      <c r="I20" s="321"/>
      <c r="J20" s="321"/>
      <c r="K20" s="322"/>
    </row>
    <row r="21" spans="1:11" s="101" customFormat="1" ht="27" customHeight="1">
      <c r="A21" s="91"/>
      <c r="B21" s="319"/>
      <c r="C21" s="321"/>
      <c r="D21" s="321"/>
      <c r="E21" s="321"/>
      <c r="F21" s="321"/>
      <c r="G21" s="321"/>
      <c r="H21" s="321"/>
      <c r="I21" s="321"/>
      <c r="J21" s="321"/>
      <c r="K21" s="322"/>
    </row>
    <row r="22" spans="1:11" s="101" customFormat="1" ht="11.1" customHeight="1">
      <c r="A22" s="166" t="s">
        <v>129</v>
      </c>
      <c r="B22" s="105"/>
      <c r="C22" s="321"/>
      <c r="D22" s="321"/>
      <c r="E22" s="321"/>
      <c r="F22" s="321"/>
      <c r="G22" s="321"/>
      <c r="H22" s="321"/>
      <c r="I22" s="321"/>
      <c r="J22" s="321"/>
      <c r="K22" s="322"/>
    </row>
    <row r="23" spans="1:11">
      <c r="A23" s="166" t="s">
        <v>196</v>
      </c>
      <c r="B23" s="105"/>
      <c r="C23" s="321">
        <f>SUM(C15)</f>
        <v>20370</v>
      </c>
      <c r="D23" s="321">
        <f>SUM(D15)</f>
        <v>14472</v>
      </c>
      <c r="E23" s="413">
        <f t="shared" ref="E23" si="5">D23/C23</f>
        <v>0.71045655375552286</v>
      </c>
      <c r="F23" s="321">
        <f>SUM(F15)</f>
        <v>100</v>
      </c>
      <c r="G23" s="321">
        <f>SUM(G15)</f>
        <v>0</v>
      </c>
      <c r="H23" s="413">
        <f t="shared" ref="H23" si="6">G23/F23</f>
        <v>0</v>
      </c>
      <c r="I23" s="321">
        <f>SUM(I15)</f>
        <v>20470</v>
      </c>
      <c r="J23" s="321">
        <f>SUM(J15)</f>
        <v>14472</v>
      </c>
      <c r="K23" s="413">
        <f t="shared" ref="K23" si="7">J23/I23</f>
        <v>0.70698583292623352</v>
      </c>
    </row>
    <row r="24" spans="1:11" s="137" customFormat="1" ht="33.75" customHeight="1">
      <c r="A24" s="920" t="s">
        <v>197</v>
      </c>
      <c r="B24" s="920"/>
      <c r="C24" s="920"/>
      <c r="D24" s="920"/>
      <c r="E24" s="920"/>
      <c r="F24" s="920"/>
      <c r="G24" s="920"/>
      <c r="H24" s="920"/>
      <c r="I24" s="920"/>
      <c r="J24" s="920"/>
    </row>
    <row r="26" spans="1:11">
      <c r="A26" s="1"/>
      <c r="B26" s="2" t="s">
        <v>51</v>
      </c>
      <c r="C26" s="3" t="s">
        <v>5271</v>
      </c>
      <c r="D26" s="4"/>
      <c r="E26" s="4"/>
      <c r="F26" s="4"/>
      <c r="G26" s="4"/>
      <c r="H26" s="4"/>
      <c r="I26" s="5"/>
    </row>
    <row r="27" spans="1:11">
      <c r="A27" s="1"/>
      <c r="B27" s="2" t="s">
        <v>52</v>
      </c>
      <c r="C27" s="3">
        <v>17688383</v>
      </c>
      <c r="D27" s="4"/>
      <c r="E27" s="4"/>
      <c r="F27" s="4"/>
      <c r="G27" s="4"/>
      <c r="H27" s="4"/>
      <c r="I27" s="5"/>
    </row>
    <row r="28" spans="1:11">
      <c r="A28" s="1"/>
      <c r="B28" s="2"/>
      <c r="C28" s="3"/>
      <c r="D28" s="4"/>
      <c r="E28" s="4"/>
      <c r="F28" s="4"/>
      <c r="G28" s="4"/>
      <c r="H28" s="4"/>
      <c r="I28" s="5"/>
    </row>
    <row r="29" spans="1:11" ht="14.25">
      <c r="A29" s="1"/>
      <c r="B29" s="2" t="s">
        <v>185</v>
      </c>
      <c r="C29" s="7" t="s">
        <v>26</v>
      </c>
      <c r="D29" s="8"/>
      <c r="E29" s="8"/>
      <c r="F29" s="8"/>
      <c r="G29" s="8"/>
      <c r="H29" s="8"/>
      <c r="I29" s="9"/>
    </row>
    <row r="30" spans="1:11" ht="14.25">
      <c r="A30" s="1"/>
      <c r="B30" s="2" t="s">
        <v>186</v>
      </c>
      <c r="C30" s="409" t="s">
        <v>1935</v>
      </c>
      <c r="D30" s="8"/>
      <c r="E30" s="8"/>
      <c r="F30" s="8"/>
      <c r="G30" s="8"/>
      <c r="H30" s="8"/>
      <c r="I30" s="9"/>
    </row>
    <row r="32" spans="1:11" ht="21.75" customHeight="1">
      <c r="A32" s="913" t="s">
        <v>187</v>
      </c>
      <c r="B32" s="921" t="s">
        <v>188</v>
      </c>
      <c r="C32" s="923" t="s">
        <v>189</v>
      </c>
      <c r="D32" s="923"/>
      <c r="E32" s="923"/>
      <c r="F32" s="923" t="s">
        <v>190</v>
      </c>
      <c r="G32" s="923"/>
      <c r="H32" s="923"/>
      <c r="I32" s="923" t="s">
        <v>129</v>
      </c>
      <c r="J32" s="923"/>
      <c r="K32" s="923"/>
    </row>
    <row r="33" spans="1:11" ht="32.25" customHeight="1" thickBot="1">
      <c r="A33" s="914"/>
      <c r="B33" s="922"/>
      <c r="C33" s="407" t="s">
        <v>1896</v>
      </c>
      <c r="D33" s="407" t="s">
        <v>5263</v>
      </c>
      <c r="E33" s="407" t="s">
        <v>1903</v>
      </c>
      <c r="F33" s="407" t="s">
        <v>1896</v>
      </c>
      <c r="G33" s="407" t="s">
        <v>5263</v>
      </c>
      <c r="H33" s="407" t="s">
        <v>1903</v>
      </c>
      <c r="I33" s="407" t="s">
        <v>1898</v>
      </c>
      <c r="J33" s="407" t="s">
        <v>5263</v>
      </c>
      <c r="K33" s="408" t="s">
        <v>1903</v>
      </c>
    </row>
    <row r="34" spans="1:11" ht="15" customHeight="1" thickTop="1">
      <c r="A34" s="417" t="s">
        <v>1929</v>
      </c>
      <c r="B34" s="418" t="s">
        <v>1930</v>
      </c>
      <c r="C34" s="412">
        <v>12400</v>
      </c>
      <c r="D34" s="825">
        <v>10278</v>
      </c>
      <c r="E34" s="413">
        <f>D34/C34</f>
        <v>0.82887096774193547</v>
      </c>
      <c r="F34" s="406"/>
      <c r="G34" s="406"/>
      <c r="H34" s="413" t="e">
        <f>G34/F34</f>
        <v>#DIV/0!</v>
      </c>
      <c r="I34" s="406">
        <f>C34+F34</f>
        <v>12400</v>
      </c>
      <c r="J34" s="406">
        <f>D34+G34</f>
        <v>10278</v>
      </c>
      <c r="K34" s="413">
        <f>J34/I34</f>
        <v>0.82887096774193547</v>
      </c>
    </row>
    <row r="35" spans="1:11" ht="15" customHeight="1">
      <c r="A35" s="417" t="s">
        <v>1931</v>
      </c>
      <c r="B35" s="418" t="s">
        <v>1932</v>
      </c>
      <c r="C35" s="412">
        <v>7300</v>
      </c>
      <c r="D35" s="826">
        <v>5302</v>
      </c>
      <c r="E35" s="413">
        <f t="shared" ref="E35:E40" si="8">D35/C35</f>
        <v>0.72630136986301375</v>
      </c>
      <c r="F35" s="321"/>
      <c r="G35" s="321"/>
      <c r="H35" s="413" t="e">
        <f t="shared" ref="H35:H40" si="9">G35/F35</f>
        <v>#DIV/0!</v>
      </c>
      <c r="I35" s="406">
        <f t="shared" ref="I35:I39" si="10">C35+F35</f>
        <v>7300</v>
      </c>
      <c r="J35" s="406">
        <f t="shared" ref="J35:J39" si="11">D35+G35</f>
        <v>5302</v>
      </c>
      <c r="K35" s="413">
        <f t="shared" ref="K35:K40" si="12">J35/I35</f>
        <v>0.72630136986301375</v>
      </c>
    </row>
    <row r="36" spans="1:11" ht="15" customHeight="1">
      <c r="A36" s="91"/>
      <c r="B36" s="319"/>
      <c r="C36" s="321"/>
      <c r="D36" s="321"/>
      <c r="E36" s="413" t="e">
        <f t="shared" si="8"/>
        <v>#DIV/0!</v>
      </c>
      <c r="F36" s="321"/>
      <c r="G36" s="321"/>
      <c r="H36" s="413" t="e">
        <f t="shared" si="9"/>
        <v>#DIV/0!</v>
      </c>
      <c r="I36" s="406">
        <f t="shared" si="10"/>
        <v>0</v>
      </c>
      <c r="J36" s="406">
        <f t="shared" si="11"/>
        <v>0</v>
      </c>
      <c r="K36" s="413" t="e">
        <f t="shared" si="12"/>
        <v>#DIV/0!</v>
      </c>
    </row>
    <row r="37" spans="1:11" ht="15" customHeight="1">
      <c r="A37" s="91"/>
      <c r="B37" s="319"/>
      <c r="C37" s="321"/>
      <c r="D37" s="321"/>
      <c r="E37" s="413" t="e">
        <f t="shared" si="8"/>
        <v>#DIV/0!</v>
      </c>
      <c r="F37" s="321"/>
      <c r="G37" s="321"/>
      <c r="H37" s="413" t="e">
        <f t="shared" si="9"/>
        <v>#DIV/0!</v>
      </c>
      <c r="I37" s="406">
        <f t="shared" si="10"/>
        <v>0</v>
      </c>
      <c r="J37" s="406">
        <f t="shared" si="11"/>
        <v>0</v>
      </c>
      <c r="K37" s="413" t="e">
        <f t="shared" si="12"/>
        <v>#DIV/0!</v>
      </c>
    </row>
    <row r="38" spans="1:11" ht="15" customHeight="1">
      <c r="A38" s="91"/>
      <c r="B38" s="319"/>
      <c r="C38" s="321"/>
      <c r="D38" s="321"/>
      <c r="E38" s="413" t="e">
        <f t="shared" si="8"/>
        <v>#DIV/0!</v>
      </c>
      <c r="F38" s="321"/>
      <c r="G38" s="321"/>
      <c r="H38" s="413" t="e">
        <f t="shared" si="9"/>
        <v>#DIV/0!</v>
      </c>
      <c r="I38" s="406">
        <f t="shared" si="10"/>
        <v>0</v>
      </c>
      <c r="J38" s="406">
        <f t="shared" si="11"/>
        <v>0</v>
      </c>
      <c r="K38" s="413" t="e">
        <f t="shared" si="12"/>
        <v>#DIV/0!</v>
      </c>
    </row>
    <row r="39" spans="1:11" s="101" customFormat="1" ht="15" customHeight="1">
      <c r="A39" s="91"/>
      <c r="B39" s="319"/>
      <c r="C39" s="321"/>
      <c r="D39" s="321"/>
      <c r="E39" s="413" t="e">
        <f t="shared" si="8"/>
        <v>#DIV/0!</v>
      </c>
      <c r="F39" s="321"/>
      <c r="G39" s="321"/>
      <c r="H39" s="413" t="e">
        <f t="shared" si="9"/>
        <v>#DIV/0!</v>
      </c>
      <c r="I39" s="406">
        <f t="shared" si="10"/>
        <v>0</v>
      </c>
      <c r="J39" s="406">
        <f t="shared" si="11"/>
        <v>0</v>
      </c>
      <c r="K39" s="413" t="e">
        <f t="shared" si="12"/>
        <v>#DIV/0!</v>
      </c>
    </row>
    <row r="40" spans="1:11" s="101" customFormat="1" ht="15.75" customHeight="1">
      <c r="A40" s="166" t="s">
        <v>129</v>
      </c>
      <c r="B40" s="105"/>
      <c r="C40" s="321">
        <f>SUM(C34:C39)</f>
        <v>19700</v>
      </c>
      <c r="D40" s="321">
        <f>SUM(D34:D39)</f>
        <v>15580</v>
      </c>
      <c r="E40" s="413">
        <f t="shared" si="8"/>
        <v>0.79086294416243652</v>
      </c>
      <c r="F40" s="321">
        <f>SUM(F34:F39)</f>
        <v>0</v>
      </c>
      <c r="G40" s="321">
        <f>SUM(G34:G39)</f>
        <v>0</v>
      </c>
      <c r="H40" s="413" t="e">
        <f t="shared" si="9"/>
        <v>#DIV/0!</v>
      </c>
      <c r="I40" s="321">
        <f>SUM(I34:I39)</f>
        <v>19700</v>
      </c>
      <c r="J40" s="321">
        <f>SUM(J34:J39)</f>
        <v>15580</v>
      </c>
      <c r="K40" s="413">
        <f t="shared" si="12"/>
        <v>0.79086294416243652</v>
      </c>
    </row>
    <row r="41" spans="1:11" s="101" customFormat="1" ht="12.75" customHeight="1">
      <c r="A41" s="166" t="s">
        <v>191</v>
      </c>
      <c r="B41" s="213"/>
      <c r="C41" s="323"/>
      <c r="D41" s="323"/>
      <c r="E41" s="414"/>
      <c r="F41" s="323"/>
      <c r="G41" s="323"/>
      <c r="H41" s="414"/>
      <c r="I41" s="323"/>
      <c r="J41" s="323"/>
      <c r="K41" s="416"/>
    </row>
    <row r="42" spans="1:11" s="101" customFormat="1" ht="12.75" customHeight="1">
      <c r="A42" s="311">
        <v>280005</v>
      </c>
      <c r="B42" s="320" t="s">
        <v>192</v>
      </c>
      <c r="C42" s="323"/>
      <c r="D42" s="323"/>
      <c r="E42" s="414"/>
      <c r="F42" s="323"/>
      <c r="G42" s="323"/>
      <c r="H42" s="414"/>
      <c r="I42" s="323"/>
      <c r="J42" s="323"/>
      <c r="K42" s="416"/>
    </row>
    <row r="43" spans="1:11" s="101" customFormat="1" ht="12.75" customHeight="1">
      <c r="A43" s="311">
        <v>280006</v>
      </c>
      <c r="B43" s="320" t="s">
        <v>193</v>
      </c>
      <c r="C43" s="323"/>
      <c r="D43" s="323"/>
      <c r="E43" s="414"/>
      <c r="F43" s="323"/>
      <c r="G43" s="323"/>
      <c r="H43" s="414"/>
      <c r="I43" s="323"/>
      <c r="J43" s="323"/>
      <c r="K43" s="416"/>
    </row>
    <row r="44" spans="1:11" s="101" customFormat="1">
      <c r="A44" s="311">
        <v>280007</v>
      </c>
      <c r="B44" s="320" t="s">
        <v>194</v>
      </c>
      <c r="C44" s="321"/>
      <c r="D44" s="321"/>
      <c r="E44" s="415"/>
      <c r="F44" s="321"/>
      <c r="G44" s="321"/>
      <c r="H44" s="415"/>
      <c r="I44" s="321"/>
      <c r="J44" s="321"/>
      <c r="K44" s="416"/>
    </row>
    <row r="45" spans="1:11" s="101" customFormat="1">
      <c r="A45" s="311">
        <v>280008</v>
      </c>
      <c r="B45" s="320" t="s">
        <v>195</v>
      </c>
      <c r="C45" s="321"/>
      <c r="D45" s="321"/>
      <c r="E45" s="415"/>
      <c r="F45" s="321"/>
      <c r="G45" s="321"/>
      <c r="H45" s="415"/>
      <c r="I45" s="321"/>
      <c r="J45" s="321"/>
      <c r="K45" s="416"/>
    </row>
    <row r="46" spans="1:11" s="101" customFormat="1" ht="27" customHeight="1">
      <c r="A46" s="91"/>
      <c r="B46" s="319"/>
      <c r="C46" s="321"/>
      <c r="D46" s="321"/>
      <c r="E46" s="415"/>
      <c r="F46" s="321"/>
      <c r="G46" s="321"/>
      <c r="H46" s="415"/>
      <c r="I46" s="321"/>
      <c r="J46" s="321"/>
      <c r="K46" s="416"/>
    </row>
    <row r="47" spans="1:11" s="101" customFormat="1" ht="11.1" customHeight="1">
      <c r="A47" s="166" t="s">
        <v>129</v>
      </c>
      <c r="B47" s="105"/>
      <c r="C47" s="321"/>
      <c r="D47" s="321"/>
      <c r="E47" s="415"/>
      <c r="F47" s="321"/>
      <c r="G47" s="321"/>
      <c r="H47" s="415"/>
      <c r="I47" s="321"/>
      <c r="J47" s="321"/>
      <c r="K47" s="416"/>
    </row>
    <row r="48" spans="1:11">
      <c r="A48" s="166" t="s">
        <v>196</v>
      </c>
      <c r="B48" s="105"/>
      <c r="C48" s="321">
        <f>SUM(C40)</f>
        <v>19700</v>
      </c>
      <c r="D48" s="321">
        <f>SUM(D40)</f>
        <v>15580</v>
      </c>
      <c r="E48" s="413">
        <f t="shared" ref="E48" si="13">D48/C48</f>
        <v>0.79086294416243652</v>
      </c>
      <c r="F48" s="321">
        <f>SUM(F40)</f>
        <v>0</v>
      </c>
      <c r="G48" s="321">
        <f>SUM(G40)</f>
        <v>0</v>
      </c>
      <c r="H48" s="413" t="e">
        <f t="shared" ref="H48" si="14">G48/F48</f>
        <v>#DIV/0!</v>
      </c>
      <c r="I48" s="321">
        <f>SUM(I40)</f>
        <v>19700</v>
      </c>
      <c r="J48" s="321">
        <f>SUM(J40)</f>
        <v>15580</v>
      </c>
      <c r="K48" s="413">
        <f t="shared" ref="K48" si="15">J48/I48</f>
        <v>0.79086294416243652</v>
      </c>
    </row>
    <row r="49" spans="1:11" s="137" customFormat="1" ht="33.75" customHeight="1">
      <c r="A49" s="920" t="s">
        <v>197</v>
      </c>
      <c r="B49" s="920"/>
      <c r="C49" s="920"/>
      <c r="D49" s="920"/>
      <c r="E49" s="920"/>
      <c r="F49" s="920"/>
      <c r="G49" s="920"/>
      <c r="H49" s="920"/>
      <c r="I49" s="920"/>
      <c r="J49" s="920"/>
    </row>
    <row r="51" spans="1:11">
      <c r="A51" s="1"/>
      <c r="B51" s="2" t="s">
        <v>51</v>
      </c>
      <c r="C51" s="3" t="s">
        <v>5271</v>
      </c>
      <c r="D51" s="4"/>
      <c r="E51" s="4"/>
      <c r="F51" s="4"/>
      <c r="G51" s="4"/>
      <c r="H51" s="4"/>
      <c r="I51" s="5"/>
    </row>
    <row r="52" spans="1:11">
      <c r="A52" s="1"/>
      <c r="B52" s="2" t="s">
        <v>52</v>
      </c>
      <c r="C52" s="3">
        <v>17688383</v>
      </c>
      <c r="D52" s="4"/>
      <c r="E52" s="4"/>
      <c r="F52" s="4"/>
      <c r="G52" s="4"/>
      <c r="H52" s="4"/>
      <c r="I52" s="5"/>
    </row>
    <row r="53" spans="1:11">
      <c r="A53" s="1"/>
      <c r="B53" s="2"/>
      <c r="C53" s="3"/>
      <c r="D53" s="4"/>
      <c r="E53" s="4"/>
      <c r="F53" s="4"/>
      <c r="G53" s="4"/>
      <c r="H53" s="4"/>
      <c r="I53" s="5"/>
    </row>
    <row r="54" spans="1:11" ht="14.25">
      <c r="A54" s="1"/>
      <c r="B54" s="2" t="s">
        <v>185</v>
      </c>
      <c r="C54" s="7" t="s">
        <v>26</v>
      </c>
      <c r="D54" s="8"/>
      <c r="E54" s="8"/>
      <c r="F54" s="8"/>
      <c r="G54" s="8"/>
      <c r="H54" s="8"/>
      <c r="I54" s="9"/>
    </row>
    <row r="55" spans="1:11" ht="14.25">
      <c r="A55" s="1"/>
      <c r="B55" s="2" t="s">
        <v>186</v>
      </c>
      <c r="C55" s="409" t="s">
        <v>1936</v>
      </c>
      <c r="D55" s="8"/>
      <c r="E55" s="8"/>
      <c r="F55" s="8"/>
      <c r="G55" s="8"/>
      <c r="H55" s="8"/>
      <c r="I55" s="9"/>
    </row>
    <row r="57" spans="1:11" ht="21.75" customHeight="1">
      <c r="A57" s="913" t="s">
        <v>187</v>
      </c>
      <c r="B57" s="921" t="s">
        <v>188</v>
      </c>
      <c r="C57" s="923" t="s">
        <v>189</v>
      </c>
      <c r="D57" s="923"/>
      <c r="E57" s="923"/>
      <c r="F57" s="923" t="s">
        <v>190</v>
      </c>
      <c r="G57" s="923"/>
      <c r="H57" s="923"/>
      <c r="I57" s="923" t="s">
        <v>129</v>
      </c>
      <c r="J57" s="923"/>
      <c r="K57" s="923"/>
    </row>
    <row r="58" spans="1:11" ht="32.25" customHeight="1" thickBot="1">
      <c r="A58" s="914"/>
      <c r="B58" s="922"/>
      <c r="C58" s="407" t="s">
        <v>1896</v>
      </c>
      <c r="D58" s="407" t="s">
        <v>5263</v>
      </c>
      <c r="E58" s="407" t="s">
        <v>1903</v>
      </c>
      <c r="F58" s="407" t="s">
        <v>1896</v>
      </c>
      <c r="G58" s="407" t="s">
        <v>5263</v>
      </c>
      <c r="H58" s="407" t="s">
        <v>1903</v>
      </c>
      <c r="I58" s="407" t="s">
        <v>1898</v>
      </c>
      <c r="J58" s="407" t="s">
        <v>5263</v>
      </c>
      <c r="K58" s="408" t="s">
        <v>1903</v>
      </c>
    </row>
    <row r="59" spans="1:11" ht="15" customHeight="1" thickTop="1">
      <c r="A59" s="91" t="s">
        <v>1929</v>
      </c>
      <c r="B59" s="319" t="s">
        <v>1930</v>
      </c>
      <c r="C59" s="707">
        <v>10350</v>
      </c>
      <c r="D59" s="825">
        <v>7779</v>
      </c>
      <c r="E59" s="413">
        <f>D59/C59</f>
        <v>0.75159420289855072</v>
      </c>
      <c r="F59" s="406"/>
      <c r="G59" s="406"/>
      <c r="H59" s="413" t="e">
        <f>G59/F59</f>
        <v>#DIV/0!</v>
      </c>
      <c r="I59" s="406">
        <f>C59+F59</f>
        <v>10350</v>
      </c>
      <c r="J59" s="406">
        <f>D59+G59</f>
        <v>7779</v>
      </c>
      <c r="K59" s="413">
        <f>J59/I59</f>
        <v>0.75159420289855072</v>
      </c>
    </row>
    <row r="60" spans="1:11" ht="15" customHeight="1">
      <c r="A60" s="91" t="s">
        <v>1931</v>
      </c>
      <c r="B60" s="319" t="s">
        <v>1932</v>
      </c>
      <c r="C60" s="461">
        <v>4400</v>
      </c>
      <c r="D60" s="826">
        <v>3851</v>
      </c>
      <c r="E60" s="413">
        <f t="shared" ref="E60:E65" si="16">D60/C60</f>
        <v>0.87522727272727274</v>
      </c>
      <c r="F60" s="321"/>
      <c r="G60" s="321"/>
      <c r="H60" s="413" t="e">
        <f t="shared" ref="H60:H65" si="17">G60/F60</f>
        <v>#DIV/0!</v>
      </c>
      <c r="I60" s="406">
        <f t="shared" ref="I60:I64" si="18">C60+F60</f>
        <v>4400</v>
      </c>
      <c r="J60" s="406">
        <f t="shared" ref="J60:J64" si="19">D60+G60</f>
        <v>3851</v>
      </c>
      <c r="K60" s="413">
        <f t="shared" ref="K60:K65" si="20">J60/I60</f>
        <v>0.87522727272727274</v>
      </c>
    </row>
    <row r="61" spans="1:11" ht="15" customHeight="1">
      <c r="A61" s="91"/>
      <c r="B61" s="319"/>
      <c r="C61" s="321"/>
      <c r="D61" s="321"/>
      <c r="E61" s="413" t="e">
        <f t="shared" si="16"/>
        <v>#DIV/0!</v>
      </c>
      <c r="F61" s="321"/>
      <c r="G61" s="321"/>
      <c r="H61" s="413" t="e">
        <f t="shared" si="17"/>
        <v>#DIV/0!</v>
      </c>
      <c r="I61" s="406">
        <f t="shared" si="18"/>
        <v>0</v>
      </c>
      <c r="J61" s="406">
        <f t="shared" si="19"/>
        <v>0</v>
      </c>
      <c r="K61" s="413" t="e">
        <f t="shared" si="20"/>
        <v>#DIV/0!</v>
      </c>
    </row>
    <row r="62" spans="1:11" ht="15" customHeight="1">
      <c r="A62" s="91"/>
      <c r="B62" s="319"/>
      <c r="C62" s="321"/>
      <c r="D62" s="321"/>
      <c r="E62" s="413" t="e">
        <f t="shared" si="16"/>
        <v>#DIV/0!</v>
      </c>
      <c r="F62" s="321"/>
      <c r="G62" s="321"/>
      <c r="H62" s="413" t="e">
        <f t="shared" si="17"/>
        <v>#DIV/0!</v>
      </c>
      <c r="I62" s="406">
        <f t="shared" si="18"/>
        <v>0</v>
      </c>
      <c r="J62" s="406">
        <f t="shared" si="19"/>
        <v>0</v>
      </c>
      <c r="K62" s="413" t="e">
        <f t="shared" si="20"/>
        <v>#DIV/0!</v>
      </c>
    </row>
    <row r="63" spans="1:11" ht="15" customHeight="1">
      <c r="A63" s="91"/>
      <c r="B63" s="319"/>
      <c r="C63" s="321"/>
      <c r="D63" s="321"/>
      <c r="E63" s="413" t="e">
        <f t="shared" si="16"/>
        <v>#DIV/0!</v>
      </c>
      <c r="F63" s="321"/>
      <c r="G63" s="321"/>
      <c r="H63" s="413" t="e">
        <f t="shared" si="17"/>
        <v>#DIV/0!</v>
      </c>
      <c r="I63" s="406">
        <f t="shared" si="18"/>
        <v>0</v>
      </c>
      <c r="J63" s="406">
        <f t="shared" si="19"/>
        <v>0</v>
      </c>
      <c r="K63" s="413" t="e">
        <f t="shared" si="20"/>
        <v>#DIV/0!</v>
      </c>
    </row>
    <row r="64" spans="1:11" s="101" customFormat="1" ht="15" customHeight="1">
      <c r="A64" s="91"/>
      <c r="B64" s="319"/>
      <c r="C64" s="321"/>
      <c r="D64" s="321"/>
      <c r="E64" s="413" t="e">
        <f t="shared" si="16"/>
        <v>#DIV/0!</v>
      </c>
      <c r="F64" s="321"/>
      <c r="G64" s="321"/>
      <c r="H64" s="413" t="e">
        <f t="shared" si="17"/>
        <v>#DIV/0!</v>
      </c>
      <c r="I64" s="406">
        <f t="shared" si="18"/>
        <v>0</v>
      </c>
      <c r="J64" s="406">
        <f t="shared" si="19"/>
        <v>0</v>
      </c>
      <c r="K64" s="413" t="e">
        <f t="shared" si="20"/>
        <v>#DIV/0!</v>
      </c>
    </row>
    <row r="65" spans="1:11" s="101" customFormat="1" ht="15.75" customHeight="1">
      <c r="A65" s="166" t="s">
        <v>129</v>
      </c>
      <c r="B65" s="105"/>
      <c r="C65" s="321">
        <f>SUM(C59:C64)</f>
        <v>14750</v>
      </c>
      <c r="D65" s="321">
        <f>SUM(D59:D64)</f>
        <v>11630</v>
      </c>
      <c r="E65" s="413">
        <f t="shared" si="16"/>
        <v>0.78847457627118644</v>
      </c>
      <c r="F65" s="321">
        <f>SUM(F59:F64)</f>
        <v>0</v>
      </c>
      <c r="G65" s="321">
        <f>SUM(G59:G64)</f>
        <v>0</v>
      </c>
      <c r="H65" s="413" t="e">
        <f t="shared" si="17"/>
        <v>#DIV/0!</v>
      </c>
      <c r="I65" s="321">
        <f>SUM(I59:I64)</f>
        <v>14750</v>
      </c>
      <c r="J65" s="321">
        <f>SUM(J59:J64)</f>
        <v>11630</v>
      </c>
      <c r="K65" s="413">
        <f t="shared" si="20"/>
        <v>0.78847457627118644</v>
      </c>
    </row>
    <row r="66" spans="1:11" s="101" customFormat="1" ht="12.75" customHeight="1">
      <c r="A66" s="166" t="s">
        <v>191</v>
      </c>
      <c r="B66" s="213"/>
      <c r="C66" s="323"/>
      <c r="D66" s="323"/>
      <c r="E66" s="414"/>
      <c r="F66" s="323"/>
      <c r="G66" s="323"/>
      <c r="H66" s="414"/>
      <c r="I66" s="323"/>
      <c r="J66" s="323"/>
      <c r="K66" s="416"/>
    </row>
    <row r="67" spans="1:11" s="101" customFormat="1" ht="12.75" customHeight="1">
      <c r="A67" s="311">
        <v>280005</v>
      </c>
      <c r="B67" s="320" t="s">
        <v>192</v>
      </c>
      <c r="C67" s="323"/>
      <c r="D67" s="323"/>
      <c r="E67" s="414"/>
      <c r="F67" s="323"/>
      <c r="G67" s="323"/>
      <c r="H67" s="414"/>
      <c r="I67" s="323"/>
      <c r="J67" s="323"/>
      <c r="K67" s="416"/>
    </row>
    <row r="68" spans="1:11" s="101" customFormat="1" ht="12.75" customHeight="1">
      <c r="A68" s="311">
        <v>280006</v>
      </c>
      <c r="B68" s="320" t="s">
        <v>193</v>
      </c>
      <c r="C68" s="323"/>
      <c r="D68" s="323"/>
      <c r="E68" s="414"/>
      <c r="F68" s="323"/>
      <c r="G68" s="323"/>
      <c r="H68" s="414"/>
      <c r="I68" s="323"/>
      <c r="J68" s="323"/>
      <c r="K68" s="416"/>
    </row>
    <row r="69" spans="1:11" s="101" customFormat="1">
      <c r="A69" s="311">
        <v>280007</v>
      </c>
      <c r="B69" s="320" t="s">
        <v>194</v>
      </c>
      <c r="C69" s="321"/>
      <c r="D69" s="321"/>
      <c r="E69" s="415"/>
      <c r="F69" s="321"/>
      <c r="G69" s="321"/>
      <c r="H69" s="415"/>
      <c r="I69" s="321"/>
      <c r="J69" s="321"/>
      <c r="K69" s="416"/>
    </row>
    <row r="70" spans="1:11" s="101" customFormat="1">
      <c r="A70" s="311">
        <v>280008</v>
      </c>
      <c r="B70" s="320" t="s">
        <v>195</v>
      </c>
      <c r="C70" s="321"/>
      <c r="D70" s="321"/>
      <c r="E70" s="415"/>
      <c r="F70" s="321"/>
      <c r="G70" s="321"/>
      <c r="H70" s="415"/>
      <c r="I70" s="321"/>
      <c r="J70" s="321"/>
      <c r="K70" s="416"/>
    </row>
    <row r="71" spans="1:11" s="101" customFormat="1" ht="27" customHeight="1">
      <c r="A71" s="91"/>
      <c r="B71" s="319"/>
      <c r="C71" s="321"/>
      <c r="D71" s="321"/>
      <c r="E71" s="415"/>
      <c r="F71" s="321"/>
      <c r="G71" s="321"/>
      <c r="H71" s="415"/>
      <c r="I71" s="321"/>
      <c r="J71" s="321"/>
      <c r="K71" s="416"/>
    </row>
    <row r="72" spans="1:11" s="101" customFormat="1" ht="11.1" customHeight="1">
      <c r="A72" s="166" t="s">
        <v>129</v>
      </c>
      <c r="B72" s="105"/>
      <c r="C72" s="321"/>
      <c r="D72" s="321"/>
      <c r="E72" s="415"/>
      <c r="F72" s="321"/>
      <c r="G72" s="321"/>
      <c r="H72" s="415"/>
      <c r="I72" s="321"/>
      <c r="J72" s="321"/>
      <c r="K72" s="416"/>
    </row>
    <row r="73" spans="1:11">
      <c r="A73" s="166" t="s">
        <v>196</v>
      </c>
      <c r="B73" s="105"/>
      <c r="C73" s="321">
        <f>SUM(C65)</f>
        <v>14750</v>
      </c>
      <c r="D73" s="321">
        <f>SUM(D65)</f>
        <v>11630</v>
      </c>
      <c r="E73" s="413">
        <f t="shared" ref="E73" si="21">D73/C73</f>
        <v>0.78847457627118644</v>
      </c>
      <c r="F73" s="321">
        <f>SUM(F65)</f>
        <v>0</v>
      </c>
      <c r="G73" s="321">
        <f>SUM(G65)</f>
        <v>0</v>
      </c>
      <c r="H73" s="413" t="e">
        <f t="shared" ref="H73" si="22">G73/F73</f>
        <v>#DIV/0!</v>
      </c>
      <c r="I73" s="321">
        <f>SUM(I65)</f>
        <v>14750</v>
      </c>
      <c r="J73" s="321">
        <f>SUM(J65)</f>
        <v>11630</v>
      </c>
      <c r="K73" s="413">
        <f t="shared" ref="K73" si="23">J73/I73</f>
        <v>0.78847457627118644</v>
      </c>
    </row>
    <row r="74" spans="1:11" s="137" customFormat="1" ht="33.75" customHeight="1">
      <c r="A74" s="920" t="s">
        <v>197</v>
      </c>
      <c r="B74" s="920"/>
      <c r="C74" s="920"/>
      <c r="D74" s="920"/>
      <c r="E74" s="920"/>
      <c r="F74" s="920"/>
      <c r="G74" s="920"/>
      <c r="H74" s="920"/>
      <c r="I74" s="920"/>
      <c r="J74" s="920"/>
    </row>
    <row r="76" spans="1:11">
      <c r="A76" s="1"/>
      <c r="B76" s="2" t="s">
        <v>51</v>
      </c>
      <c r="C76" s="3" t="s">
        <v>5271</v>
      </c>
      <c r="D76" s="423"/>
      <c r="E76" s="4"/>
      <c r="F76" s="4"/>
      <c r="G76" s="4"/>
      <c r="H76" s="4"/>
      <c r="I76" s="5"/>
    </row>
    <row r="77" spans="1:11">
      <c r="A77" s="1"/>
      <c r="B77" s="2" t="s">
        <v>52</v>
      </c>
      <c r="C77" s="3">
        <v>17688383</v>
      </c>
      <c r="D77" s="424"/>
      <c r="E77" s="4"/>
      <c r="F77" s="4"/>
      <c r="G77" s="4"/>
      <c r="H77" s="4"/>
      <c r="I77" s="5"/>
    </row>
    <row r="78" spans="1:11">
      <c r="A78" s="1"/>
      <c r="B78" s="2"/>
      <c r="C78" s="3"/>
      <c r="D78" s="4"/>
      <c r="E78" s="4"/>
      <c r="F78" s="4"/>
      <c r="G78" s="4"/>
      <c r="H78" s="4"/>
      <c r="I78" s="5"/>
    </row>
    <row r="79" spans="1:11" ht="14.25">
      <c r="A79" s="1"/>
      <c r="B79" s="2" t="s">
        <v>185</v>
      </c>
      <c r="C79" s="7" t="s">
        <v>26</v>
      </c>
      <c r="D79" s="8"/>
      <c r="E79" s="8"/>
      <c r="F79" s="8"/>
      <c r="G79" s="8"/>
      <c r="H79" s="8"/>
      <c r="I79" s="9"/>
    </row>
    <row r="80" spans="1:11" ht="14.25">
      <c r="A80" s="1"/>
      <c r="B80" s="2" t="s">
        <v>186</v>
      </c>
      <c r="C80" s="409" t="s">
        <v>1937</v>
      </c>
      <c r="D80" s="8"/>
      <c r="E80" s="8"/>
      <c r="F80" s="8"/>
      <c r="G80" s="8"/>
      <c r="H80" s="8"/>
      <c r="I80" s="9"/>
    </row>
    <row r="82" spans="1:11" ht="21.75" customHeight="1">
      <c r="A82" s="913" t="s">
        <v>187</v>
      </c>
      <c r="B82" s="921" t="s">
        <v>188</v>
      </c>
      <c r="C82" s="923" t="s">
        <v>189</v>
      </c>
      <c r="D82" s="923"/>
      <c r="E82" s="923"/>
      <c r="F82" s="923" t="s">
        <v>190</v>
      </c>
      <c r="G82" s="923"/>
      <c r="H82" s="923"/>
      <c r="I82" s="923" t="s">
        <v>129</v>
      </c>
      <c r="J82" s="923"/>
      <c r="K82" s="923"/>
    </row>
    <row r="83" spans="1:11" ht="32.25" customHeight="1" thickBot="1">
      <c r="A83" s="914"/>
      <c r="B83" s="922"/>
      <c r="C83" s="407" t="s">
        <v>1896</v>
      </c>
      <c r="D83" s="407" t="s">
        <v>5263</v>
      </c>
      <c r="E83" s="407" t="s">
        <v>1903</v>
      </c>
      <c r="F83" s="407" t="s">
        <v>1896</v>
      </c>
      <c r="G83" s="407" t="s">
        <v>5263</v>
      </c>
      <c r="H83" s="407" t="s">
        <v>1903</v>
      </c>
      <c r="I83" s="407" t="s">
        <v>1898</v>
      </c>
      <c r="J83" s="407" t="s">
        <v>5263</v>
      </c>
      <c r="K83" s="408" t="s">
        <v>1903</v>
      </c>
    </row>
    <row r="84" spans="1:11" ht="15" customHeight="1" thickTop="1">
      <c r="A84" s="91" t="s">
        <v>1929</v>
      </c>
      <c r="B84" s="420" t="s">
        <v>1930</v>
      </c>
      <c r="C84" s="421">
        <v>15</v>
      </c>
      <c r="D84" s="827">
        <v>36</v>
      </c>
      <c r="E84" s="413">
        <f>D84/C84</f>
        <v>2.4</v>
      </c>
      <c r="F84" s="412"/>
      <c r="G84" s="406"/>
      <c r="H84" s="413" t="e">
        <f>G84/F84</f>
        <v>#DIV/0!</v>
      </c>
      <c r="I84" s="406">
        <f>C84+F84</f>
        <v>15</v>
      </c>
      <c r="J84" s="406">
        <f>D84+G84</f>
        <v>36</v>
      </c>
      <c r="K84" s="413">
        <f>J84/I84</f>
        <v>2.4</v>
      </c>
    </row>
    <row r="85" spans="1:11" ht="15" customHeight="1">
      <c r="A85" s="91" t="s">
        <v>1931</v>
      </c>
      <c r="B85" s="161" t="s">
        <v>1932</v>
      </c>
      <c r="C85" s="422"/>
      <c r="D85" s="828"/>
      <c r="E85" s="413" t="e">
        <f t="shared" ref="E85:E90" si="24">D85/C85</f>
        <v>#DIV/0!</v>
      </c>
      <c r="F85" s="412"/>
      <c r="G85" s="321"/>
      <c r="H85" s="413" t="e">
        <f t="shared" ref="H85:H90" si="25">G85/F85</f>
        <v>#DIV/0!</v>
      </c>
      <c r="I85" s="406">
        <f t="shared" ref="I85:I89" si="26">C85+F85</f>
        <v>0</v>
      </c>
      <c r="J85" s="406">
        <f t="shared" ref="J85:J89" si="27">D85+G85</f>
        <v>0</v>
      </c>
      <c r="K85" s="413" t="e">
        <f t="shared" ref="K85:K90" si="28">J85/I85</f>
        <v>#DIV/0!</v>
      </c>
    </row>
    <row r="86" spans="1:11" ht="15" customHeight="1">
      <c r="A86" s="91" t="s">
        <v>1938</v>
      </c>
      <c r="B86" s="161" t="s">
        <v>1939</v>
      </c>
      <c r="C86" s="422">
        <v>8800</v>
      </c>
      <c r="D86" s="828">
        <v>6648</v>
      </c>
      <c r="E86" s="413">
        <f t="shared" si="24"/>
        <v>0.75545454545454549</v>
      </c>
      <c r="F86" s="412"/>
      <c r="G86" s="321"/>
      <c r="H86" s="413" t="e">
        <f t="shared" si="25"/>
        <v>#DIV/0!</v>
      </c>
      <c r="I86" s="406">
        <f t="shared" si="26"/>
        <v>8800</v>
      </c>
      <c r="J86" s="406">
        <f t="shared" si="27"/>
        <v>6648</v>
      </c>
      <c r="K86" s="413">
        <f t="shared" si="28"/>
        <v>0.75545454545454549</v>
      </c>
    </row>
    <row r="87" spans="1:11" ht="15" customHeight="1">
      <c r="A87" s="91" t="s">
        <v>1940</v>
      </c>
      <c r="B87" s="161" t="s">
        <v>1941</v>
      </c>
      <c r="C87" s="422">
        <v>6400</v>
      </c>
      <c r="D87" s="828">
        <v>3208</v>
      </c>
      <c r="E87" s="413">
        <f t="shared" si="24"/>
        <v>0.50124999999999997</v>
      </c>
      <c r="F87" s="412"/>
      <c r="G87" s="321"/>
      <c r="H87" s="413" t="e">
        <f t="shared" si="25"/>
        <v>#DIV/0!</v>
      </c>
      <c r="I87" s="406">
        <f t="shared" si="26"/>
        <v>6400</v>
      </c>
      <c r="J87" s="406">
        <f t="shared" si="27"/>
        <v>3208</v>
      </c>
      <c r="K87" s="413">
        <f t="shared" si="28"/>
        <v>0.50124999999999997</v>
      </c>
    </row>
    <row r="88" spans="1:11" ht="15" customHeight="1">
      <c r="A88" s="91" t="s">
        <v>1933</v>
      </c>
      <c r="B88" s="161" t="s">
        <v>1934</v>
      </c>
      <c r="C88" s="422"/>
      <c r="D88" s="419"/>
      <c r="E88" s="413" t="e">
        <f t="shared" si="24"/>
        <v>#DIV/0!</v>
      </c>
      <c r="F88" s="412">
        <v>129</v>
      </c>
      <c r="G88" s="321"/>
      <c r="H88" s="413">
        <f t="shared" si="25"/>
        <v>0</v>
      </c>
      <c r="I88" s="406">
        <f t="shared" si="26"/>
        <v>129</v>
      </c>
      <c r="J88" s="406">
        <f t="shared" si="27"/>
        <v>0</v>
      </c>
      <c r="K88" s="413">
        <f t="shared" si="28"/>
        <v>0</v>
      </c>
    </row>
    <row r="89" spans="1:11" s="101" customFormat="1" ht="15" customHeight="1">
      <c r="A89" s="91"/>
      <c r="B89" s="319"/>
      <c r="C89" s="406"/>
      <c r="D89" s="321"/>
      <c r="E89" s="413" t="e">
        <f t="shared" si="24"/>
        <v>#DIV/0!</v>
      </c>
      <c r="F89" s="321"/>
      <c r="G89" s="321"/>
      <c r="H89" s="413" t="e">
        <f t="shared" si="25"/>
        <v>#DIV/0!</v>
      </c>
      <c r="I89" s="406">
        <f t="shared" si="26"/>
        <v>0</v>
      </c>
      <c r="J89" s="406">
        <f t="shared" si="27"/>
        <v>0</v>
      </c>
      <c r="K89" s="413" t="e">
        <f t="shared" si="28"/>
        <v>#DIV/0!</v>
      </c>
    </row>
    <row r="90" spans="1:11" s="101" customFormat="1" ht="15.75" customHeight="1">
      <c r="A90" s="166" t="s">
        <v>129</v>
      </c>
      <c r="B90" s="105"/>
      <c r="C90" s="321">
        <f>SUM(C84:C89)</f>
        <v>15215</v>
      </c>
      <c r="D90" s="321">
        <f>SUM(D84:D89)</f>
        <v>9892</v>
      </c>
      <c r="E90" s="413">
        <f t="shared" si="24"/>
        <v>0.65014788038120275</v>
      </c>
      <c r="F90" s="321">
        <f>SUM(F84:F89)</f>
        <v>129</v>
      </c>
      <c r="G90" s="321">
        <f>SUM(G84:G89)</f>
        <v>0</v>
      </c>
      <c r="H90" s="413">
        <f t="shared" si="25"/>
        <v>0</v>
      </c>
      <c r="I90" s="321">
        <f>SUM(I84:I89)</f>
        <v>15344</v>
      </c>
      <c r="J90" s="321">
        <f>SUM(J84:J89)</f>
        <v>9892</v>
      </c>
      <c r="K90" s="413">
        <f t="shared" si="28"/>
        <v>0.64468196037539105</v>
      </c>
    </row>
    <row r="91" spans="1:11" s="101" customFormat="1" ht="12.75" customHeight="1">
      <c r="A91" s="166" t="s">
        <v>191</v>
      </c>
      <c r="B91" s="213"/>
      <c r="C91" s="323"/>
      <c r="D91" s="323"/>
      <c r="E91" s="414"/>
      <c r="F91" s="323"/>
      <c r="G91" s="323"/>
      <c r="H91" s="414"/>
      <c r="I91" s="323"/>
      <c r="J91" s="323"/>
      <c r="K91" s="416"/>
    </row>
    <row r="92" spans="1:11" s="101" customFormat="1" ht="12.75" customHeight="1">
      <c r="A92" s="311">
        <v>280005</v>
      </c>
      <c r="B92" s="320" t="s">
        <v>192</v>
      </c>
      <c r="C92" s="323"/>
      <c r="D92" s="323"/>
      <c r="E92" s="414"/>
      <c r="F92" s="323"/>
      <c r="G92" s="323"/>
      <c r="H92" s="414"/>
      <c r="I92" s="323"/>
      <c r="J92" s="323"/>
      <c r="K92" s="416"/>
    </row>
    <row r="93" spans="1:11" s="101" customFormat="1" ht="12.75" customHeight="1">
      <c r="A93" s="311">
        <v>280006</v>
      </c>
      <c r="B93" s="320" t="s">
        <v>193</v>
      </c>
      <c r="C93" s="323"/>
      <c r="D93" s="323"/>
      <c r="E93" s="414"/>
      <c r="F93" s="323"/>
      <c r="G93" s="323"/>
      <c r="H93" s="414"/>
      <c r="I93" s="323"/>
      <c r="J93" s="323"/>
      <c r="K93" s="416"/>
    </row>
    <row r="94" spans="1:11" s="101" customFormat="1">
      <c r="A94" s="311">
        <v>280007</v>
      </c>
      <c r="B94" s="320" t="s">
        <v>194</v>
      </c>
      <c r="C94" s="321"/>
      <c r="D94" s="321"/>
      <c r="E94" s="415"/>
      <c r="F94" s="321"/>
      <c r="G94" s="321"/>
      <c r="H94" s="415"/>
      <c r="I94" s="321"/>
      <c r="J94" s="321"/>
      <c r="K94" s="416"/>
    </row>
    <row r="95" spans="1:11" s="101" customFormat="1">
      <c r="A95" s="311">
        <v>280008</v>
      </c>
      <c r="B95" s="320" t="s">
        <v>195</v>
      </c>
      <c r="C95" s="321"/>
      <c r="D95" s="321"/>
      <c r="E95" s="415"/>
      <c r="F95" s="321"/>
      <c r="G95" s="321"/>
      <c r="H95" s="415"/>
      <c r="I95" s="321"/>
      <c r="J95" s="321"/>
      <c r="K95" s="416"/>
    </row>
    <row r="96" spans="1:11" s="101" customFormat="1" ht="27" customHeight="1">
      <c r="A96" s="91"/>
      <c r="B96" s="319"/>
      <c r="C96" s="321"/>
      <c r="D96" s="321"/>
      <c r="E96" s="415"/>
      <c r="F96" s="321"/>
      <c r="G96" s="321"/>
      <c r="H96" s="415"/>
      <c r="I96" s="321"/>
      <c r="J96" s="321"/>
      <c r="K96" s="416"/>
    </row>
    <row r="97" spans="1:11" s="101" customFormat="1" ht="11.1" customHeight="1">
      <c r="A97" s="166" t="s">
        <v>129</v>
      </c>
      <c r="B97" s="105"/>
      <c r="C97" s="321"/>
      <c r="D97" s="321"/>
      <c r="E97" s="415"/>
      <c r="F97" s="321"/>
      <c r="G97" s="321"/>
      <c r="H97" s="415"/>
      <c r="I97" s="321"/>
      <c r="J97" s="321"/>
      <c r="K97" s="416"/>
    </row>
    <row r="98" spans="1:11">
      <c r="A98" s="166" t="s">
        <v>196</v>
      </c>
      <c r="B98" s="105"/>
      <c r="C98" s="321">
        <f>SUM(C90)</f>
        <v>15215</v>
      </c>
      <c r="D98" s="321">
        <f>SUM(D90)</f>
        <v>9892</v>
      </c>
      <c r="E98" s="413">
        <f t="shared" ref="E98" si="29">D98/C98</f>
        <v>0.65014788038120275</v>
      </c>
      <c r="F98" s="321">
        <f>SUM(F90)</f>
        <v>129</v>
      </c>
      <c r="G98" s="321">
        <f>SUM(G90)</f>
        <v>0</v>
      </c>
      <c r="H98" s="413">
        <f t="shared" ref="H98" si="30">G98/F98</f>
        <v>0</v>
      </c>
      <c r="I98" s="321">
        <f>SUM(I90)</f>
        <v>15344</v>
      </c>
      <c r="J98" s="321">
        <f>SUM(J90)</f>
        <v>9892</v>
      </c>
      <c r="K98" s="413">
        <f t="shared" ref="K98" si="31">J98/I98</f>
        <v>0.64468196037539105</v>
      </c>
    </row>
    <row r="99" spans="1:11" s="137" customFormat="1" ht="33.75" customHeight="1">
      <c r="A99" s="920" t="s">
        <v>197</v>
      </c>
      <c r="B99" s="920"/>
      <c r="C99" s="920"/>
      <c r="D99" s="920"/>
      <c r="E99" s="920"/>
      <c r="F99" s="920"/>
      <c r="G99" s="920"/>
      <c r="H99" s="920"/>
      <c r="I99" s="920"/>
      <c r="J99" s="920"/>
    </row>
    <row r="101" spans="1:11">
      <c r="A101" s="1"/>
      <c r="B101" s="2" t="s">
        <v>51</v>
      </c>
      <c r="C101" s="3" t="s">
        <v>5271</v>
      </c>
      <c r="D101" s="4"/>
      <c r="E101" s="4"/>
      <c r="F101" s="4"/>
      <c r="G101" s="4"/>
      <c r="H101" s="4"/>
      <c r="I101" s="5"/>
    </row>
    <row r="102" spans="1:11">
      <c r="A102" s="1"/>
      <c r="B102" s="2" t="s">
        <v>52</v>
      </c>
      <c r="C102" s="3">
        <v>17688383</v>
      </c>
      <c r="D102" s="4"/>
      <c r="E102" s="4"/>
      <c r="F102" s="4"/>
      <c r="G102" s="4"/>
      <c r="H102" s="4"/>
      <c r="I102" s="5"/>
    </row>
    <row r="103" spans="1:11">
      <c r="A103" s="1"/>
      <c r="B103" s="2"/>
      <c r="C103" s="3"/>
      <c r="D103" s="4"/>
      <c r="E103" s="4"/>
      <c r="F103" s="4"/>
      <c r="G103" s="4"/>
      <c r="H103" s="4"/>
      <c r="I103" s="5"/>
    </row>
    <row r="104" spans="1:11" ht="14.25">
      <c r="A104" s="1"/>
      <c r="B104" s="2" t="s">
        <v>185</v>
      </c>
      <c r="C104" s="7" t="s">
        <v>26</v>
      </c>
      <c r="D104" s="8"/>
      <c r="E104" s="8"/>
      <c r="F104" s="8"/>
      <c r="G104" s="8"/>
      <c r="H104" s="8"/>
      <c r="I104" s="9"/>
    </row>
    <row r="105" spans="1:11" ht="14.25">
      <c r="A105" s="1"/>
      <c r="B105" s="2" t="s">
        <v>186</v>
      </c>
      <c r="C105" s="409" t="s">
        <v>1942</v>
      </c>
      <c r="D105" s="8"/>
      <c r="E105" s="8"/>
      <c r="F105" s="8"/>
      <c r="G105" s="8"/>
      <c r="H105" s="8"/>
      <c r="I105" s="9"/>
    </row>
    <row r="107" spans="1:11" ht="21.75" customHeight="1">
      <c r="A107" s="913" t="s">
        <v>187</v>
      </c>
      <c r="B107" s="921" t="s">
        <v>188</v>
      </c>
      <c r="C107" s="923" t="s">
        <v>189</v>
      </c>
      <c r="D107" s="923"/>
      <c r="E107" s="923"/>
      <c r="F107" s="923" t="s">
        <v>190</v>
      </c>
      <c r="G107" s="923"/>
      <c r="H107" s="923"/>
      <c r="I107" s="923" t="s">
        <v>129</v>
      </c>
      <c r="J107" s="923"/>
      <c r="K107" s="923"/>
    </row>
    <row r="108" spans="1:11" ht="32.25" customHeight="1" thickBot="1">
      <c r="A108" s="914"/>
      <c r="B108" s="922"/>
      <c r="C108" s="407" t="s">
        <v>1896</v>
      </c>
      <c r="D108" s="407" t="s">
        <v>5263</v>
      </c>
      <c r="E108" s="407" t="s">
        <v>1903</v>
      </c>
      <c r="F108" s="407" t="s">
        <v>1896</v>
      </c>
      <c r="G108" s="407" t="s">
        <v>5263</v>
      </c>
      <c r="H108" s="407" t="s">
        <v>1903</v>
      </c>
      <c r="I108" s="407" t="s">
        <v>1898</v>
      </c>
      <c r="J108" s="407" t="s">
        <v>5263</v>
      </c>
      <c r="K108" s="408" t="s">
        <v>1903</v>
      </c>
    </row>
    <row r="109" spans="1:11" ht="15" customHeight="1" thickTop="1">
      <c r="A109" s="91" t="s">
        <v>1929</v>
      </c>
      <c r="B109" s="319" t="s">
        <v>1930</v>
      </c>
      <c r="C109" s="708">
        <v>15000</v>
      </c>
      <c r="D109" s="825">
        <v>18570</v>
      </c>
      <c r="E109" s="413">
        <f>D109/C109</f>
        <v>1.238</v>
      </c>
      <c r="F109" s="406"/>
      <c r="G109" s="406"/>
      <c r="H109" s="413" t="e">
        <f>G109/F109</f>
        <v>#DIV/0!</v>
      </c>
      <c r="I109" s="406">
        <f>C109+F109</f>
        <v>15000</v>
      </c>
      <c r="J109" s="406">
        <f>D109+G109</f>
        <v>18570</v>
      </c>
      <c r="K109" s="413">
        <f>J109/I109</f>
        <v>1.238</v>
      </c>
    </row>
    <row r="110" spans="1:11" ht="15" customHeight="1">
      <c r="A110" s="710" t="s">
        <v>1931</v>
      </c>
      <c r="B110" s="709" t="s">
        <v>1932</v>
      </c>
      <c r="C110" s="321"/>
      <c r="D110" s="826">
        <v>53</v>
      </c>
      <c r="E110" s="413" t="e">
        <f t="shared" ref="E110:E115" si="32">D110/C110</f>
        <v>#DIV/0!</v>
      </c>
      <c r="F110" s="321"/>
      <c r="G110" s="321"/>
      <c r="H110" s="413" t="e">
        <f t="shared" ref="H110:H115" si="33">G110/F110</f>
        <v>#DIV/0!</v>
      </c>
      <c r="I110" s="406">
        <f t="shared" ref="I110:I114" si="34">C110+F110</f>
        <v>0</v>
      </c>
      <c r="J110" s="406">
        <f t="shared" ref="J110:J114" si="35">D110+G110</f>
        <v>53</v>
      </c>
      <c r="K110" s="413" t="e">
        <f t="shared" ref="K110:K115" si="36">J110/I110</f>
        <v>#DIV/0!</v>
      </c>
    </row>
    <row r="111" spans="1:11" ht="15" customHeight="1">
      <c r="A111" s="91"/>
      <c r="B111" s="319"/>
      <c r="C111" s="321"/>
      <c r="D111" s="321"/>
      <c r="E111" s="413" t="e">
        <f t="shared" si="32"/>
        <v>#DIV/0!</v>
      </c>
      <c r="F111" s="321"/>
      <c r="G111" s="321"/>
      <c r="H111" s="413" t="e">
        <f t="shared" si="33"/>
        <v>#DIV/0!</v>
      </c>
      <c r="I111" s="406">
        <f t="shared" si="34"/>
        <v>0</v>
      </c>
      <c r="J111" s="406">
        <f t="shared" si="35"/>
        <v>0</v>
      </c>
      <c r="K111" s="413" t="e">
        <f t="shared" si="36"/>
        <v>#DIV/0!</v>
      </c>
    </row>
    <row r="112" spans="1:11" ht="15" customHeight="1">
      <c r="A112" s="91"/>
      <c r="B112" s="319"/>
      <c r="C112" s="321"/>
      <c r="D112" s="321"/>
      <c r="E112" s="413" t="e">
        <f t="shared" si="32"/>
        <v>#DIV/0!</v>
      </c>
      <c r="F112" s="321"/>
      <c r="G112" s="321"/>
      <c r="H112" s="413" t="e">
        <f t="shared" si="33"/>
        <v>#DIV/0!</v>
      </c>
      <c r="I112" s="406">
        <f t="shared" si="34"/>
        <v>0</v>
      </c>
      <c r="J112" s="406">
        <f t="shared" si="35"/>
        <v>0</v>
      </c>
      <c r="K112" s="413" t="e">
        <f t="shared" si="36"/>
        <v>#DIV/0!</v>
      </c>
    </row>
    <row r="113" spans="1:11" ht="15" customHeight="1">
      <c r="A113" s="91"/>
      <c r="B113" s="319"/>
      <c r="C113" s="321"/>
      <c r="D113" s="321"/>
      <c r="E113" s="413" t="e">
        <f t="shared" si="32"/>
        <v>#DIV/0!</v>
      </c>
      <c r="F113" s="321"/>
      <c r="G113" s="321"/>
      <c r="H113" s="413" t="e">
        <f t="shared" si="33"/>
        <v>#DIV/0!</v>
      </c>
      <c r="I113" s="406">
        <f t="shared" si="34"/>
        <v>0</v>
      </c>
      <c r="J113" s="406">
        <f t="shared" si="35"/>
        <v>0</v>
      </c>
      <c r="K113" s="413" t="e">
        <f t="shared" si="36"/>
        <v>#DIV/0!</v>
      </c>
    </row>
    <row r="114" spans="1:11" s="101" customFormat="1" ht="15" customHeight="1">
      <c r="A114" s="91"/>
      <c r="B114" s="319"/>
      <c r="C114" s="321"/>
      <c r="D114" s="321"/>
      <c r="E114" s="413" t="e">
        <f t="shared" si="32"/>
        <v>#DIV/0!</v>
      </c>
      <c r="F114" s="321"/>
      <c r="G114" s="321"/>
      <c r="H114" s="413" t="e">
        <f t="shared" si="33"/>
        <v>#DIV/0!</v>
      </c>
      <c r="I114" s="406">
        <f t="shared" si="34"/>
        <v>0</v>
      </c>
      <c r="J114" s="406">
        <f t="shared" si="35"/>
        <v>0</v>
      </c>
      <c r="K114" s="413" t="e">
        <f t="shared" si="36"/>
        <v>#DIV/0!</v>
      </c>
    </row>
    <row r="115" spans="1:11" s="101" customFormat="1" ht="15.75" customHeight="1">
      <c r="A115" s="166" t="s">
        <v>129</v>
      </c>
      <c r="B115" s="105"/>
      <c r="C115" s="321">
        <f>SUM(C109:C114)</f>
        <v>15000</v>
      </c>
      <c r="D115" s="321">
        <f>SUM(D109:D114)</f>
        <v>18623</v>
      </c>
      <c r="E115" s="413">
        <f t="shared" si="32"/>
        <v>1.2415333333333334</v>
      </c>
      <c r="F115" s="321">
        <f>SUM(F109:F114)</f>
        <v>0</v>
      </c>
      <c r="G115" s="321">
        <f>SUM(G109:G114)</f>
        <v>0</v>
      </c>
      <c r="H115" s="413" t="e">
        <f t="shared" si="33"/>
        <v>#DIV/0!</v>
      </c>
      <c r="I115" s="321">
        <f>SUM(I109:I114)</f>
        <v>15000</v>
      </c>
      <c r="J115" s="321">
        <f>SUM(J109:J114)</f>
        <v>18623</v>
      </c>
      <c r="K115" s="413">
        <f t="shared" si="36"/>
        <v>1.2415333333333334</v>
      </c>
    </row>
    <row r="116" spans="1:11" s="101" customFormat="1" ht="12.75" customHeight="1">
      <c r="A116" s="166" t="s">
        <v>191</v>
      </c>
      <c r="B116" s="213"/>
      <c r="C116" s="323"/>
      <c r="D116" s="323"/>
      <c r="E116" s="414"/>
      <c r="F116" s="323"/>
      <c r="G116" s="323"/>
      <c r="H116" s="414"/>
      <c r="I116" s="323"/>
      <c r="J116" s="323"/>
      <c r="K116" s="416"/>
    </row>
    <row r="117" spans="1:11" s="101" customFormat="1" ht="12.75" customHeight="1">
      <c r="A117" s="311">
        <v>280005</v>
      </c>
      <c r="B117" s="320" t="s">
        <v>192</v>
      </c>
      <c r="C117" s="323"/>
      <c r="D117" s="323"/>
      <c r="E117" s="414"/>
      <c r="F117" s="323"/>
      <c r="G117" s="323"/>
      <c r="H117" s="414"/>
      <c r="I117" s="323"/>
      <c r="J117" s="323"/>
      <c r="K117" s="416"/>
    </row>
    <row r="118" spans="1:11" s="101" customFormat="1" ht="12.75" customHeight="1">
      <c r="A118" s="311">
        <v>280006</v>
      </c>
      <c r="B118" s="320" t="s">
        <v>193</v>
      </c>
      <c r="C118" s="323"/>
      <c r="D118" s="323"/>
      <c r="E118" s="414"/>
      <c r="F118" s="323"/>
      <c r="G118" s="323"/>
      <c r="H118" s="414"/>
      <c r="I118" s="323"/>
      <c r="J118" s="323"/>
      <c r="K118" s="416"/>
    </row>
    <row r="119" spans="1:11" s="101" customFormat="1">
      <c r="A119" s="311">
        <v>280007</v>
      </c>
      <c r="B119" s="320" t="s">
        <v>194</v>
      </c>
      <c r="C119" s="321"/>
      <c r="D119" s="321"/>
      <c r="E119" s="415"/>
      <c r="F119" s="321"/>
      <c r="G119" s="321"/>
      <c r="H119" s="415"/>
      <c r="I119" s="321"/>
      <c r="J119" s="321"/>
      <c r="K119" s="416"/>
    </row>
    <row r="120" spans="1:11" s="101" customFormat="1">
      <c r="A120" s="311">
        <v>280008</v>
      </c>
      <c r="B120" s="320" t="s">
        <v>195</v>
      </c>
      <c r="C120" s="321"/>
      <c r="D120" s="321"/>
      <c r="E120" s="415"/>
      <c r="F120" s="321"/>
      <c r="G120" s="321"/>
      <c r="H120" s="415"/>
      <c r="I120" s="321"/>
      <c r="J120" s="321"/>
      <c r="K120" s="416"/>
    </row>
    <row r="121" spans="1:11" s="101" customFormat="1" ht="27" customHeight="1">
      <c r="A121" s="91"/>
      <c r="B121" s="319"/>
      <c r="C121" s="321"/>
      <c r="D121" s="321"/>
      <c r="E121" s="415"/>
      <c r="F121" s="321"/>
      <c r="G121" s="321"/>
      <c r="H121" s="415"/>
      <c r="I121" s="321"/>
      <c r="J121" s="321"/>
      <c r="K121" s="416"/>
    </row>
    <row r="122" spans="1:11" s="101" customFormat="1" ht="11.1" customHeight="1">
      <c r="A122" s="166" t="s">
        <v>129</v>
      </c>
      <c r="B122" s="105"/>
      <c r="C122" s="321"/>
      <c r="D122" s="321"/>
      <c r="E122" s="415"/>
      <c r="F122" s="321"/>
      <c r="G122" s="321"/>
      <c r="H122" s="415"/>
      <c r="I122" s="321"/>
      <c r="J122" s="321"/>
      <c r="K122" s="416"/>
    </row>
    <row r="123" spans="1:11">
      <c r="A123" s="166" t="s">
        <v>196</v>
      </c>
      <c r="B123" s="105"/>
      <c r="C123" s="321">
        <f>SUM(C115)</f>
        <v>15000</v>
      </c>
      <c r="D123" s="321">
        <f>SUM(D115)</f>
        <v>18623</v>
      </c>
      <c r="E123" s="413">
        <f t="shared" ref="E123" si="37">D123/C123</f>
        <v>1.2415333333333334</v>
      </c>
      <c r="F123" s="321">
        <f>SUM(F115)</f>
        <v>0</v>
      </c>
      <c r="G123" s="321">
        <f>SUM(G115)</f>
        <v>0</v>
      </c>
      <c r="H123" s="413" t="e">
        <f t="shared" ref="H123" si="38">G123/F123</f>
        <v>#DIV/0!</v>
      </c>
      <c r="I123" s="321">
        <f>SUM(I115)</f>
        <v>15000</v>
      </c>
      <c r="J123" s="321">
        <f>SUM(J115)</f>
        <v>18623</v>
      </c>
      <c r="K123" s="413">
        <f t="shared" ref="K123" si="39">J123/I123</f>
        <v>1.2415333333333334</v>
      </c>
    </row>
    <row r="124" spans="1:11" s="137" customFormat="1" ht="33.75" customHeight="1">
      <c r="A124" s="920" t="s">
        <v>197</v>
      </c>
      <c r="B124" s="920"/>
      <c r="C124" s="920"/>
      <c r="D124" s="920"/>
      <c r="E124" s="920"/>
      <c r="F124" s="920"/>
      <c r="G124" s="920"/>
      <c r="H124" s="920"/>
      <c r="I124" s="920"/>
      <c r="J124" s="920"/>
    </row>
    <row r="126" spans="1:11">
      <c r="A126" s="1"/>
      <c r="B126" s="2" t="s">
        <v>51</v>
      </c>
      <c r="C126" s="3" t="s">
        <v>5271</v>
      </c>
      <c r="D126" s="4"/>
      <c r="E126" s="4"/>
      <c r="F126" s="4"/>
      <c r="G126" s="4"/>
      <c r="H126" s="4"/>
      <c r="I126" s="5"/>
    </row>
    <row r="127" spans="1:11">
      <c r="A127" s="1"/>
      <c r="B127" s="2" t="s">
        <v>52</v>
      </c>
      <c r="C127" s="3">
        <v>17688383</v>
      </c>
      <c r="D127" s="4"/>
      <c r="E127" s="4"/>
      <c r="F127" s="4"/>
      <c r="G127" s="4"/>
      <c r="H127" s="4"/>
      <c r="I127" s="5"/>
    </row>
    <row r="128" spans="1:11">
      <c r="A128" s="1"/>
      <c r="B128" s="2"/>
      <c r="C128" s="3"/>
      <c r="D128" s="4"/>
      <c r="E128" s="4"/>
      <c r="F128" s="4"/>
      <c r="G128" s="4"/>
      <c r="H128" s="4"/>
      <c r="I128" s="5"/>
    </row>
    <row r="129" spans="1:11" ht="14.25">
      <c r="A129" s="1"/>
      <c r="B129" s="2" t="s">
        <v>185</v>
      </c>
      <c r="C129" s="7" t="s">
        <v>26</v>
      </c>
      <c r="D129" s="8"/>
      <c r="E129" s="8"/>
      <c r="F129" s="8"/>
      <c r="G129" s="8"/>
      <c r="H129" s="8"/>
      <c r="I129" s="9"/>
    </row>
    <row r="130" spans="1:11" ht="14.25">
      <c r="A130" s="1"/>
      <c r="B130" s="2" t="s">
        <v>186</v>
      </c>
      <c r="C130" s="409" t="s">
        <v>1943</v>
      </c>
      <c r="D130" s="8"/>
      <c r="E130" s="8"/>
      <c r="F130" s="8"/>
      <c r="G130" s="8"/>
      <c r="H130" s="8"/>
      <c r="I130" s="9"/>
    </row>
    <row r="132" spans="1:11" ht="21.75" customHeight="1">
      <c r="A132" s="913" t="s">
        <v>187</v>
      </c>
      <c r="B132" s="921" t="s">
        <v>188</v>
      </c>
      <c r="C132" s="923" t="s">
        <v>189</v>
      </c>
      <c r="D132" s="923"/>
      <c r="E132" s="923"/>
      <c r="F132" s="923" t="s">
        <v>190</v>
      </c>
      <c r="G132" s="923"/>
      <c r="H132" s="923"/>
      <c r="I132" s="923" t="s">
        <v>129</v>
      </c>
      <c r="J132" s="923"/>
      <c r="K132" s="923"/>
    </row>
    <row r="133" spans="1:11" ht="32.25" customHeight="1" thickBot="1">
      <c r="A133" s="914"/>
      <c r="B133" s="922"/>
      <c r="C133" s="407" t="s">
        <v>1896</v>
      </c>
      <c r="D133" s="407" t="s">
        <v>5263</v>
      </c>
      <c r="E133" s="407" t="s">
        <v>1903</v>
      </c>
      <c r="F133" s="407" t="s">
        <v>1896</v>
      </c>
      <c r="G133" s="407" t="s">
        <v>5263</v>
      </c>
      <c r="H133" s="407" t="s">
        <v>1903</v>
      </c>
      <c r="I133" s="407" t="s">
        <v>1898</v>
      </c>
      <c r="J133" s="407" t="s">
        <v>5263</v>
      </c>
      <c r="K133" s="408" t="s">
        <v>1903</v>
      </c>
    </row>
    <row r="134" spans="1:11" ht="15" customHeight="1" thickTop="1">
      <c r="A134" s="91" t="s">
        <v>1944</v>
      </c>
      <c r="B134" s="319" t="s">
        <v>1945</v>
      </c>
      <c r="C134" s="708">
        <v>3770</v>
      </c>
      <c r="D134" s="825">
        <v>4277</v>
      </c>
      <c r="E134" s="413">
        <f>D134/C134</f>
        <v>1.1344827586206896</v>
      </c>
      <c r="F134" s="406"/>
      <c r="G134" s="825"/>
      <c r="H134" s="413" t="e">
        <f>G134/F134</f>
        <v>#DIV/0!</v>
      </c>
      <c r="I134" s="406">
        <f>C134+F134</f>
        <v>3770</v>
      </c>
      <c r="J134" s="406">
        <f>D134+G134</f>
        <v>4277</v>
      </c>
      <c r="K134" s="413">
        <f>J134/I134</f>
        <v>1.1344827586206896</v>
      </c>
    </row>
    <row r="135" spans="1:11" ht="15" customHeight="1">
      <c r="A135" s="91" t="s">
        <v>1929</v>
      </c>
      <c r="B135" s="319" t="s">
        <v>1946</v>
      </c>
      <c r="C135" s="321">
        <v>4260</v>
      </c>
      <c r="D135" s="826">
        <v>4849</v>
      </c>
      <c r="E135" s="413">
        <f t="shared" ref="E135:E142" si="40">D135/C135</f>
        <v>1.1382629107981221</v>
      </c>
      <c r="F135" s="321"/>
      <c r="G135" s="826">
        <v>39</v>
      </c>
      <c r="H135" s="413" t="e">
        <f t="shared" ref="H135:H142" si="41">G135/F135</f>
        <v>#DIV/0!</v>
      </c>
      <c r="I135" s="406">
        <f t="shared" ref="I135:I141" si="42">C135+F135</f>
        <v>4260</v>
      </c>
      <c r="J135" s="406">
        <f t="shared" ref="J135:J141" si="43">D135+G135</f>
        <v>4888</v>
      </c>
      <c r="K135" s="413">
        <f t="shared" ref="K135:K142" si="44">J135/I135</f>
        <v>1.1474178403755868</v>
      </c>
    </row>
    <row r="136" spans="1:11" ht="15" customHeight="1">
      <c r="A136" s="91" t="s">
        <v>1931</v>
      </c>
      <c r="B136" s="319" t="s">
        <v>1947</v>
      </c>
      <c r="C136" s="321">
        <v>2300</v>
      </c>
      <c r="D136" s="826">
        <v>1293</v>
      </c>
      <c r="E136" s="413">
        <f t="shared" ref="E136:E137" si="45">D136/C136</f>
        <v>0.5621739130434783</v>
      </c>
      <c r="F136" s="321"/>
      <c r="G136" s="826">
        <v>2</v>
      </c>
      <c r="H136" s="413" t="e">
        <f t="shared" ref="H136:H137" si="46">G136/F136</f>
        <v>#DIV/0!</v>
      </c>
      <c r="I136" s="406">
        <f t="shared" ref="I136:I137" si="47">C136+F136</f>
        <v>2300</v>
      </c>
      <c r="J136" s="406">
        <f t="shared" ref="J136:J137" si="48">D136+G136</f>
        <v>1295</v>
      </c>
      <c r="K136" s="413">
        <f t="shared" ref="K136:K137" si="49">J136/I136</f>
        <v>0.56304347826086953</v>
      </c>
    </row>
    <row r="137" spans="1:11" ht="15" customHeight="1">
      <c r="A137" s="91" t="s">
        <v>1948</v>
      </c>
      <c r="B137" s="319" t="s">
        <v>1949</v>
      </c>
      <c r="C137" s="321">
        <v>1</v>
      </c>
      <c r="D137" s="826">
        <v>0</v>
      </c>
      <c r="E137" s="413">
        <f t="shared" si="45"/>
        <v>0</v>
      </c>
      <c r="F137" s="321"/>
      <c r="G137" s="826">
        <v>3</v>
      </c>
      <c r="H137" s="413" t="e">
        <f t="shared" si="46"/>
        <v>#DIV/0!</v>
      </c>
      <c r="I137" s="406">
        <f t="shared" si="47"/>
        <v>1</v>
      </c>
      <c r="J137" s="406">
        <f t="shared" si="48"/>
        <v>3</v>
      </c>
      <c r="K137" s="413">
        <f t="shared" si="49"/>
        <v>3</v>
      </c>
    </row>
    <row r="138" spans="1:11" ht="15" customHeight="1">
      <c r="A138" s="91" t="s">
        <v>1950</v>
      </c>
      <c r="B138" s="319" t="s">
        <v>1951</v>
      </c>
      <c r="C138" s="321">
        <v>1</v>
      </c>
      <c r="D138" s="826">
        <v>0</v>
      </c>
      <c r="E138" s="413">
        <f t="shared" si="40"/>
        <v>0</v>
      </c>
      <c r="F138" s="321"/>
      <c r="G138" s="826">
        <v>3</v>
      </c>
      <c r="H138" s="413" t="e">
        <f t="shared" si="41"/>
        <v>#DIV/0!</v>
      </c>
      <c r="I138" s="406">
        <f t="shared" si="42"/>
        <v>1</v>
      </c>
      <c r="J138" s="406">
        <f t="shared" si="43"/>
        <v>3</v>
      </c>
      <c r="K138" s="413">
        <f t="shared" si="44"/>
        <v>3</v>
      </c>
    </row>
    <row r="139" spans="1:11" ht="15" customHeight="1">
      <c r="A139" s="91" t="s">
        <v>1933</v>
      </c>
      <c r="B139" s="319" t="s">
        <v>1952</v>
      </c>
      <c r="C139" s="321"/>
      <c r="D139" s="826"/>
      <c r="E139" s="413" t="e">
        <f t="shared" si="40"/>
        <v>#DIV/0!</v>
      </c>
      <c r="F139" s="321">
        <v>433</v>
      </c>
      <c r="G139" s="826">
        <v>6</v>
      </c>
      <c r="H139" s="413">
        <f t="shared" si="41"/>
        <v>1.3856812933025405E-2</v>
      </c>
      <c r="I139" s="406">
        <f t="shared" si="42"/>
        <v>433</v>
      </c>
      <c r="J139" s="406">
        <f t="shared" si="43"/>
        <v>6</v>
      </c>
      <c r="K139" s="413">
        <f t="shared" si="44"/>
        <v>1.3856812933025405E-2</v>
      </c>
    </row>
    <row r="140" spans="1:11" ht="15" customHeight="1">
      <c r="A140" s="91" t="s">
        <v>1953</v>
      </c>
      <c r="B140" s="319" t="s">
        <v>1954</v>
      </c>
      <c r="C140" s="321">
        <v>380</v>
      </c>
      <c r="D140" s="826">
        <v>483</v>
      </c>
      <c r="E140" s="413">
        <f t="shared" si="40"/>
        <v>1.2710526315789474</v>
      </c>
      <c r="F140" s="321"/>
      <c r="G140" s="826"/>
      <c r="H140" s="413" t="e">
        <f t="shared" si="41"/>
        <v>#DIV/0!</v>
      </c>
      <c r="I140" s="406">
        <f t="shared" si="42"/>
        <v>380</v>
      </c>
      <c r="J140" s="406">
        <f t="shared" si="43"/>
        <v>483</v>
      </c>
      <c r="K140" s="413">
        <f t="shared" si="44"/>
        <v>1.2710526315789474</v>
      </c>
    </row>
    <row r="141" spans="1:11" s="101" customFormat="1" ht="15" customHeight="1">
      <c r="A141" s="91" t="s">
        <v>1955</v>
      </c>
      <c r="B141" s="319" t="s">
        <v>1956</v>
      </c>
      <c r="C141" s="321">
        <v>1</v>
      </c>
      <c r="D141" s="826"/>
      <c r="E141" s="413">
        <f t="shared" si="40"/>
        <v>0</v>
      </c>
      <c r="F141" s="321"/>
      <c r="G141" s="826"/>
      <c r="H141" s="413" t="e">
        <f t="shared" si="41"/>
        <v>#DIV/0!</v>
      </c>
      <c r="I141" s="406">
        <f t="shared" si="42"/>
        <v>1</v>
      </c>
      <c r="J141" s="406">
        <f t="shared" si="43"/>
        <v>0</v>
      </c>
      <c r="K141" s="413">
        <f t="shared" si="44"/>
        <v>0</v>
      </c>
    </row>
    <row r="142" spans="1:11" s="101" customFormat="1" ht="15.75" customHeight="1">
      <c r="A142" s="166" t="s">
        <v>129</v>
      </c>
      <c r="B142" s="105"/>
      <c r="C142" s="321">
        <f>SUM(C134:C141)</f>
        <v>10713</v>
      </c>
      <c r="D142" s="321">
        <f>SUM(D134:D141)</f>
        <v>10902</v>
      </c>
      <c r="E142" s="413">
        <f t="shared" si="40"/>
        <v>1.0176421170540464</v>
      </c>
      <c r="F142" s="321">
        <f>SUM(F134:F141)</f>
        <v>433</v>
      </c>
      <c r="G142" s="321">
        <f>SUM(G134:G141)</f>
        <v>53</v>
      </c>
      <c r="H142" s="413">
        <f t="shared" si="41"/>
        <v>0.12240184757505773</v>
      </c>
      <c r="I142" s="321">
        <f>SUM(I134:I141)</f>
        <v>11146</v>
      </c>
      <c r="J142" s="321">
        <f>SUM(J134:J141)</f>
        <v>10955</v>
      </c>
      <c r="K142" s="413">
        <f t="shared" si="44"/>
        <v>0.98286380764399783</v>
      </c>
    </row>
    <row r="143" spans="1:11" s="101" customFormat="1" ht="12.75" customHeight="1">
      <c r="A143" s="166" t="s">
        <v>191</v>
      </c>
      <c r="B143" s="213"/>
      <c r="C143" s="323"/>
      <c r="D143" s="323"/>
      <c r="E143" s="414"/>
      <c r="F143" s="323"/>
      <c r="G143" s="323"/>
      <c r="H143" s="414"/>
      <c r="I143" s="323"/>
      <c r="J143" s="323"/>
      <c r="K143" s="416"/>
    </row>
    <row r="144" spans="1:11" s="101" customFormat="1" ht="12.75" customHeight="1">
      <c r="A144" s="311">
        <v>280005</v>
      </c>
      <c r="B144" s="320" t="s">
        <v>192</v>
      </c>
      <c r="C144" s="323"/>
      <c r="D144" s="323"/>
      <c r="E144" s="414"/>
      <c r="F144" s="323"/>
      <c r="G144" s="323"/>
      <c r="H144" s="414"/>
      <c r="I144" s="323"/>
      <c r="J144" s="323"/>
      <c r="K144" s="416"/>
    </row>
    <row r="145" spans="1:11" s="101" customFormat="1" ht="12.75" customHeight="1">
      <c r="A145" s="311">
        <v>280006</v>
      </c>
      <c r="B145" s="320" t="s">
        <v>193</v>
      </c>
      <c r="C145" s="323"/>
      <c r="D145" s="323"/>
      <c r="E145" s="414"/>
      <c r="F145" s="323"/>
      <c r="G145" s="323"/>
      <c r="H145" s="414"/>
      <c r="I145" s="323"/>
      <c r="J145" s="323"/>
      <c r="K145" s="416"/>
    </row>
    <row r="146" spans="1:11" s="101" customFormat="1">
      <c r="A146" s="311">
        <v>280007</v>
      </c>
      <c r="B146" s="320" t="s">
        <v>194</v>
      </c>
      <c r="C146" s="321"/>
      <c r="D146" s="321"/>
      <c r="E146" s="415"/>
      <c r="F146" s="321"/>
      <c r="G146" s="321"/>
      <c r="H146" s="415"/>
      <c r="I146" s="321"/>
      <c r="J146" s="321"/>
      <c r="K146" s="416"/>
    </row>
    <row r="147" spans="1:11" s="101" customFormat="1">
      <c r="A147" s="311">
        <v>280008</v>
      </c>
      <c r="B147" s="320" t="s">
        <v>195</v>
      </c>
      <c r="C147" s="321"/>
      <c r="D147" s="321"/>
      <c r="E147" s="415"/>
      <c r="F147" s="321"/>
      <c r="G147" s="321"/>
      <c r="H147" s="415"/>
      <c r="I147" s="321"/>
      <c r="J147" s="321"/>
      <c r="K147" s="416"/>
    </row>
    <row r="148" spans="1:11" s="101" customFormat="1" ht="27" customHeight="1">
      <c r="A148" s="91"/>
      <c r="B148" s="319"/>
      <c r="C148" s="321"/>
      <c r="D148" s="321"/>
      <c r="E148" s="415"/>
      <c r="F148" s="321"/>
      <c r="G148" s="321"/>
      <c r="H148" s="415"/>
      <c r="I148" s="321"/>
      <c r="J148" s="321"/>
      <c r="K148" s="416"/>
    </row>
    <row r="149" spans="1:11" s="101" customFormat="1" ht="11.1" customHeight="1">
      <c r="A149" s="166" t="s">
        <v>129</v>
      </c>
      <c r="B149" s="105"/>
      <c r="C149" s="321"/>
      <c r="D149" s="321"/>
      <c r="E149" s="415"/>
      <c r="F149" s="321"/>
      <c r="G149" s="321"/>
      <c r="H149" s="415"/>
      <c r="I149" s="321"/>
      <c r="J149" s="321"/>
      <c r="K149" s="416"/>
    </row>
    <row r="150" spans="1:11">
      <c r="A150" s="166" t="s">
        <v>196</v>
      </c>
      <c r="B150" s="105"/>
      <c r="C150" s="321">
        <f>SUM(C142)</f>
        <v>10713</v>
      </c>
      <c r="D150" s="321">
        <f>SUM(D142)</f>
        <v>10902</v>
      </c>
      <c r="E150" s="413">
        <f t="shared" ref="E150" si="50">D150/C150</f>
        <v>1.0176421170540464</v>
      </c>
      <c r="F150" s="321">
        <f>SUM(F142)</f>
        <v>433</v>
      </c>
      <c r="G150" s="321">
        <f>SUM(G142)</f>
        <v>53</v>
      </c>
      <c r="H150" s="413">
        <f t="shared" ref="H150" si="51">G150/F150</f>
        <v>0.12240184757505773</v>
      </c>
      <c r="I150" s="321">
        <f>SUM(I142)</f>
        <v>11146</v>
      </c>
      <c r="J150" s="321">
        <f>SUM(J142)</f>
        <v>10955</v>
      </c>
      <c r="K150" s="413">
        <f t="shared" ref="K150" si="52">J150/I150</f>
        <v>0.98286380764399783</v>
      </c>
    </row>
    <row r="151" spans="1:11" s="137" customFormat="1" ht="33.75" customHeight="1">
      <c r="A151" s="920" t="s">
        <v>197</v>
      </c>
      <c r="B151" s="920"/>
      <c r="C151" s="920"/>
      <c r="D151" s="920"/>
      <c r="E151" s="920"/>
      <c r="F151" s="920"/>
      <c r="G151" s="920"/>
      <c r="H151" s="920"/>
      <c r="I151" s="920"/>
      <c r="J151" s="920"/>
    </row>
    <row r="153" spans="1:11">
      <c r="A153" s="1"/>
      <c r="B153" s="2" t="s">
        <v>51</v>
      </c>
      <c r="C153" s="3" t="s">
        <v>5271</v>
      </c>
      <c r="D153" s="4"/>
      <c r="E153" s="4"/>
      <c r="F153" s="4"/>
      <c r="G153" s="4"/>
      <c r="H153" s="4"/>
      <c r="I153" s="5"/>
    </row>
    <row r="154" spans="1:11">
      <c r="A154" s="1"/>
      <c r="B154" s="2" t="s">
        <v>52</v>
      </c>
      <c r="C154" s="3">
        <v>17688383</v>
      </c>
      <c r="D154" s="4"/>
      <c r="E154" s="4"/>
      <c r="F154" s="4"/>
      <c r="G154" s="4"/>
      <c r="H154" s="4"/>
      <c r="I154" s="5"/>
    </row>
    <row r="155" spans="1:11">
      <c r="A155" s="1"/>
      <c r="B155" s="2"/>
      <c r="C155" s="3"/>
      <c r="D155" s="4"/>
      <c r="E155" s="4"/>
      <c r="F155" s="4"/>
      <c r="G155" s="4"/>
      <c r="H155" s="4"/>
      <c r="I155" s="5"/>
    </row>
    <row r="156" spans="1:11" ht="14.25">
      <c r="A156" s="1"/>
      <c r="B156" s="2" t="s">
        <v>185</v>
      </c>
      <c r="C156" s="7" t="s">
        <v>26</v>
      </c>
      <c r="D156" s="8"/>
      <c r="E156" s="8"/>
      <c r="F156" s="8"/>
      <c r="G156" s="8"/>
      <c r="H156" s="8"/>
      <c r="I156" s="9"/>
    </row>
    <row r="157" spans="1:11" ht="14.25">
      <c r="A157" s="1"/>
      <c r="B157" s="2" t="s">
        <v>186</v>
      </c>
      <c r="C157" s="409" t="s">
        <v>1957</v>
      </c>
      <c r="D157" s="8"/>
      <c r="E157" s="8"/>
      <c r="F157" s="8"/>
      <c r="G157" s="8"/>
      <c r="H157" s="8"/>
      <c r="I157" s="9"/>
    </row>
    <row r="159" spans="1:11" ht="21.75" customHeight="1">
      <c r="A159" s="913" t="s">
        <v>187</v>
      </c>
      <c r="B159" s="921" t="s">
        <v>188</v>
      </c>
      <c r="C159" s="923" t="s">
        <v>189</v>
      </c>
      <c r="D159" s="923"/>
      <c r="E159" s="923"/>
      <c r="F159" s="923" t="s">
        <v>190</v>
      </c>
      <c r="G159" s="923"/>
      <c r="H159" s="923"/>
      <c r="I159" s="923" t="s">
        <v>129</v>
      </c>
      <c r="J159" s="923"/>
      <c r="K159" s="923"/>
    </row>
    <row r="160" spans="1:11" ht="32.25" customHeight="1" thickBot="1">
      <c r="A160" s="914"/>
      <c r="B160" s="922"/>
      <c r="C160" s="407" t="s">
        <v>1896</v>
      </c>
      <c r="D160" s="407" t="s">
        <v>5263</v>
      </c>
      <c r="E160" s="407" t="s">
        <v>1903</v>
      </c>
      <c r="F160" s="407" t="s">
        <v>1896</v>
      </c>
      <c r="G160" s="407" t="s">
        <v>5263</v>
      </c>
      <c r="H160" s="407" t="s">
        <v>1903</v>
      </c>
      <c r="I160" s="407" t="s">
        <v>1898</v>
      </c>
      <c r="J160" s="407" t="s">
        <v>5263</v>
      </c>
      <c r="K160" s="408" t="s">
        <v>1903</v>
      </c>
    </row>
    <row r="161" spans="1:12" ht="15" customHeight="1" thickTop="1">
      <c r="A161" s="91" t="s">
        <v>1929</v>
      </c>
      <c r="B161" s="319" t="s">
        <v>1958</v>
      </c>
      <c r="C161" s="708">
        <v>5752</v>
      </c>
      <c r="D161" s="825">
        <v>4406</v>
      </c>
      <c r="E161" s="413">
        <f>D161/C161</f>
        <v>0.76599443671766343</v>
      </c>
      <c r="F161" s="406"/>
      <c r="G161" s="825">
        <v>296</v>
      </c>
      <c r="H161" s="413" t="e">
        <f>G161/F161</f>
        <v>#DIV/0!</v>
      </c>
      <c r="I161" s="406">
        <f>C161+F161</f>
        <v>5752</v>
      </c>
      <c r="J161" s="406">
        <f>D161+G161</f>
        <v>4702</v>
      </c>
      <c r="K161" s="413">
        <f>J161/I161</f>
        <v>0.81745479833101531</v>
      </c>
    </row>
    <row r="162" spans="1:12" ht="15" customHeight="1">
      <c r="A162" s="91" t="s">
        <v>1931</v>
      </c>
      <c r="B162" s="319" t="s">
        <v>1959</v>
      </c>
      <c r="C162" s="321">
        <v>1550</v>
      </c>
      <c r="D162" s="826">
        <v>1827</v>
      </c>
      <c r="E162" s="413">
        <f t="shared" ref="E162:E167" si="53">D162/C162</f>
        <v>1.1787096774193548</v>
      </c>
      <c r="F162" s="321"/>
      <c r="G162" s="826">
        <v>18</v>
      </c>
      <c r="H162" s="413" t="e">
        <f t="shared" ref="H162:H167" si="54">G162/F162</f>
        <v>#DIV/0!</v>
      </c>
      <c r="I162" s="406">
        <f t="shared" ref="I162:I166" si="55">C162+F162</f>
        <v>1550</v>
      </c>
      <c r="J162" s="406">
        <f t="shared" ref="J162:J166" si="56">D162+G162</f>
        <v>1845</v>
      </c>
      <c r="K162" s="413">
        <f t="shared" ref="K162:K167" si="57">J162/I162</f>
        <v>1.1903225806451614</v>
      </c>
    </row>
    <row r="163" spans="1:12" ht="15" customHeight="1">
      <c r="A163" s="91" t="s">
        <v>1944</v>
      </c>
      <c r="B163" s="319" t="s">
        <v>1960</v>
      </c>
      <c r="C163" s="321">
        <v>105</v>
      </c>
      <c r="D163" s="826">
        <v>51</v>
      </c>
      <c r="E163" s="413">
        <f t="shared" si="53"/>
        <v>0.48571428571428571</v>
      </c>
      <c r="F163" s="321"/>
      <c r="G163" s="826"/>
      <c r="H163" s="413" t="e">
        <f t="shared" si="54"/>
        <v>#DIV/0!</v>
      </c>
      <c r="I163" s="406">
        <f t="shared" si="55"/>
        <v>105</v>
      </c>
      <c r="J163" s="406">
        <f t="shared" si="56"/>
        <v>51</v>
      </c>
      <c r="K163" s="413">
        <f t="shared" si="57"/>
        <v>0.48571428571428571</v>
      </c>
    </row>
    <row r="164" spans="1:12" ht="15" customHeight="1">
      <c r="A164" s="91"/>
      <c r="B164" s="319"/>
      <c r="C164" s="321"/>
      <c r="D164" s="321"/>
      <c r="E164" s="413" t="e">
        <f t="shared" si="53"/>
        <v>#DIV/0!</v>
      </c>
      <c r="F164" s="321"/>
      <c r="G164" s="321"/>
      <c r="H164" s="413" t="e">
        <f t="shared" si="54"/>
        <v>#DIV/0!</v>
      </c>
      <c r="I164" s="406">
        <f t="shared" si="55"/>
        <v>0</v>
      </c>
      <c r="J164" s="406">
        <f t="shared" si="56"/>
        <v>0</v>
      </c>
      <c r="K164" s="413" t="e">
        <f t="shared" si="57"/>
        <v>#DIV/0!</v>
      </c>
    </row>
    <row r="165" spans="1:12" ht="15" customHeight="1">
      <c r="A165" s="91"/>
      <c r="B165" s="319"/>
      <c r="C165" s="321"/>
      <c r="D165" s="321"/>
      <c r="E165" s="413" t="e">
        <f t="shared" si="53"/>
        <v>#DIV/0!</v>
      </c>
      <c r="F165" s="321"/>
      <c r="G165" s="321"/>
      <c r="H165" s="413" t="e">
        <f t="shared" si="54"/>
        <v>#DIV/0!</v>
      </c>
      <c r="I165" s="406">
        <f t="shared" si="55"/>
        <v>0</v>
      </c>
      <c r="J165" s="406">
        <f t="shared" si="56"/>
        <v>0</v>
      </c>
      <c r="K165" s="413" t="e">
        <f t="shared" si="57"/>
        <v>#DIV/0!</v>
      </c>
    </row>
    <row r="166" spans="1:12" s="101" customFormat="1" ht="15" customHeight="1">
      <c r="A166" s="91"/>
      <c r="B166" s="319"/>
      <c r="C166" s="321"/>
      <c r="D166" s="321"/>
      <c r="E166" s="413" t="e">
        <f t="shared" si="53"/>
        <v>#DIV/0!</v>
      </c>
      <c r="F166" s="321"/>
      <c r="G166" s="321"/>
      <c r="H166" s="413" t="e">
        <f t="shared" si="54"/>
        <v>#DIV/0!</v>
      </c>
      <c r="I166" s="406">
        <f t="shared" si="55"/>
        <v>0</v>
      </c>
      <c r="J166" s="406">
        <f t="shared" si="56"/>
        <v>0</v>
      </c>
      <c r="K166" s="413" t="e">
        <f t="shared" si="57"/>
        <v>#DIV/0!</v>
      </c>
    </row>
    <row r="167" spans="1:12" s="101" customFormat="1" ht="15.75" customHeight="1">
      <c r="A167" s="166" t="s">
        <v>129</v>
      </c>
      <c r="B167" s="105"/>
      <c r="C167" s="321">
        <f>SUM(C161:C166)</f>
        <v>7407</v>
      </c>
      <c r="D167" s="321">
        <f>SUM(D161:D166)</f>
        <v>6284</v>
      </c>
      <c r="E167" s="413">
        <f t="shared" si="53"/>
        <v>0.84838666126636963</v>
      </c>
      <c r="F167" s="321">
        <f>SUM(F161:F166)</f>
        <v>0</v>
      </c>
      <c r="G167" s="321">
        <f>SUM(G161:G166)</f>
        <v>314</v>
      </c>
      <c r="H167" s="413" t="e">
        <f t="shared" si="54"/>
        <v>#DIV/0!</v>
      </c>
      <c r="I167" s="321">
        <f>SUM(I161:I166)</f>
        <v>7407</v>
      </c>
      <c r="J167" s="321">
        <f>SUM(J161:J166)</f>
        <v>6598</v>
      </c>
      <c r="K167" s="413">
        <f t="shared" si="57"/>
        <v>0.89077899284460649</v>
      </c>
      <c r="L167" s="101">
        <v>36.97</v>
      </c>
    </row>
    <row r="168" spans="1:12" s="101" customFormat="1" ht="12.75" customHeight="1">
      <c r="A168" s="166" t="s">
        <v>191</v>
      </c>
      <c r="B168" s="213"/>
      <c r="C168" s="323"/>
      <c r="D168" s="323"/>
      <c r="E168" s="414"/>
      <c r="F168" s="323"/>
      <c r="G168" s="323"/>
      <c r="H168" s="414"/>
      <c r="I168" s="323"/>
      <c r="J168" s="323"/>
      <c r="K168" s="416"/>
    </row>
    <row r="169" spans="1:12" s="101" customFormat="1" ht="12.75" customHeight="1">
      <c r="A169" s="311">
        <v>280005</v>
      </c>
      <c r="B169" s="320" t="s">
        <v>192</v>
      </c>
      <c r="C169" s="323"/>
      <c r="D169" s="323"/>
      <c r="E169" s="414"/>
      <c r="F169" s="323"/>
      <c r="G169" s="323"/>
      <c r="H169" s="414"/>
      <c r="I169" s="323"/>
      <c r="J169" s="323"/>
      <c r="K169" s="416"/>
    </row>
    <row r="170" spans="1:12" s="101" customFormat="1" ht="12.75" customHeight="1">
      <c r="A170" s="311">
        <v>280006</v>
      </c>
      <c r="B170" s="320" t="s">
        <v>193</v>
      </c>
      <c r="C170" s="323"/>
      <c r="D170" s="323"/>
      <c r="E170" s="414"/>
      <c r="F170" s="323"/>
      <c r="G170" s="323"/>
      <c r="H170" s="414"/>
      <c r="I170" s="323"/>
      <c r="J170" s="323"/>
      <c r="K170" s="416"/>
    </row>
    <row r="171" spans="1:12" s="101" customFormat="1">
      <c r="A171" s="311">
        <v>280007</v>
      </c>
      <c r="B171" s="320" t="s">
        <v>194</v>
      </c>
      <c r="C171" s="321"/>
      <c r="D171" s="321"/>
      <c r="E171" s="415"/>
      <c r="F171" s="321"/>
      <c r="G171" s="321"/>
      <c r="H171" s="415"/>
      <c r="I171" s="321"/>
      <c r="J171" s="321"/>
      <c r="K171" s="416"/>
    </row>
    <row r="172" spans="1:12" s="101" customFormat="1">
      <c r="A172" s="311">
        <v>280008</v>
      </c>
      <c r="B172" s="320" t="s">
        <v>195</v>
      </c>
      <c r="C172" s="321"/>
      <c r="D172" s="321"/>
      <c r="E172" s="415"/>
      <c r="F172" s="321"/>
      <c r="G172" s="321"/>
      <c r="H172" s="415"/>
      <c r="I172" s="321"/>
      <c r="J172" s="321"/>
      <c r="K172" s="416"/>
    </row>
    <row r="173" spans="1:12" s="101" customFormat="1" ht="27" customHeight="1">
      <c r="A173" s="91"/>
      <c r="B173" s="319"/>
      <c r="C173" s="321"/>
      <c r="D173" s="321"/>
      <c r="E173" s="415"/>
      <c r="F173" s="321"/>
      <c r="G173" s="321"/>
      <c r="H173" s="415"/>
      <c r="I173" s="321"/>
      <c r="J173" s="321"/>
      <c r="K173" s="416"/>
    </row>
    <row r="174" spans="1:12" s="101" customFormat="1" ht="11.1" customHeight="1">
      <c r="A174" s="166" t="s">
        <v>129</v>
      </c>
      <c r="B174" s="105"/>
      <c r="C174" s="321"/>
      <c r="D174" s="321"/>
      <c r="E174" s="415"/>
      <c r="F174" s="321"/>
      <c r="G174" s="321"/>
      <c r="H174" s="415"/>
      <c r="I174" s="321"/>
      <c r="J174" s="321"/>
      <c r="K174" s="416"/>
    </row>
    <row r="175" spans="1:12">
      <c r="A175" s="166" t="s">
        <v>196</v>
      </c>
      <c r="B175" s="105"/>
      <c r="C175" s="321">
        <f>SUM(C167)</f>
        <v>7407</v>
      </c>
      <c r="D175" s="321">
        <f>SUM(D167)</f>
        <v>6284</v>
      </c>
      <c r="E175" s="413">
        <f t="shared" ref="E175" si="58">D175/C175</f>
        <v>0.84838666126636963</v>
      </c>
      <c r="F175" s="321">
        <f>SUM(F167)</f>
        <v>0</v>
      </c>
      <c r="G175" s="321">
        <f>SUM(G167)</f>
        <v>314</v>
      </c>
      <c r="H175" s="413" t="e">
        <f t="shared" ref="H175" si="59">G175/F175</f>
        <v>#DIV/0!</v>
      </c>
      <c r="I175" s="321">
        <f>SUM(I167)</f>
        <v>7407</v>
      </c>
      <c r="J175" s="321">
        <f>SUM(J167)</f>
        <v>6598</v>
      </c>
      <c r="K175" s="413">
        <f t="shared" ref="K175" si="60">J175/I175</f>
        <v>0.89077899284460649</v>
      </c>
    </row>
    <row r="176" spans="1:12" s="137" customFormat="1" ht="33.75" customHeight="1">
      <c r="A176" s="920" t="s">
        <v>197</v>
      </c>
      <c r="B176" s="920"/>
      <c r="C176" s="920"/>
      <c r="D176" s="920"/>
      <c r="E176" s="920"/>
      <c r="F176" s="920"/>
      <c r="G176" s="920"/>
      <c r="H176" s="920"/>
      <c r="I176" s="920"/>
      <c r="J176" s="920"/>
    </row>
    <row r="178" spans="1:11">
      <c r="A178" s="1"/>
      <c r="B178" s="2" t="s">
        <v>51</v>
      </c>
      <c r="C178" s="3" t="s">
        <v>5271</v>
      </c>
      <c r="D178" s="4"/>
      <c r="E178" s="4"/>
      <c r="F178" s="4"/>
      <c r="G178" s="4"/>
      <c r="H178" s="4"/>
      <c r="I178" s="5"/>
    </row>
    <row r="179" spans="1:11">
      <c r="A179" s="1"/>
      <c r="B179" s="2" t="s">
        <v>52</v>
      </c>
      <c r="C179" s="3">
        <v>17688383</v>
      </c>
      <c r="D179" s="4"/>
      <c r="E179" s="4"/>
      <c r="F179" s="4"/>
      <c r="G179" s="4"/>
      <c r="H179" s="4"/>
      <c r="I179" s="5"/>
    </row>
    <row r="180" spans="1:11">
      <c r="A180" s="1"/>
      <c r="B180" s="2"/>
      <c r="C180" s="3"/>
      <c r="D180" s="4"/>
      <c r="E180" s="4"/>
      <c r="F180" s="4"/>
      <c r="G180" s="4"/>
      <c r="H180" s="4"/>
      <c r="I180" s="5"/>
    </row>
    <row r="181" spans="1:11" ht="14.25">
      <c r="A181" s="1"/>
      <c r="B181" s="2" t="s">
        <v>185</v>
      </c>
      <c r="C181" s="7" t="s">
        <v>26</v>
      </c>
      <c r="D181" s="8"/>
      <c r="E181" s="8"/>
      <c r="F181" s="8"/>
      <c r="G181" s="8"/>
      <c r="H181" s="8"/>
      <c r="I181" s="9"/>
    </row>
    <row r="182" spans="1:11" ht="14.25">
      <c r="A182" s="1"/>
      <c r="B182" s="2" t="s">
        <v>186</v>
      </c>
      <c r="C182" s="409" t="s">
        <v>1961</v>
      </c>
      <c r="D182" s="8"/>
      <c r="E182" s="8"/>
      <c r="F182" s="8"/>
      <c r="G182" s="8"/>
      <c r="H182" s="8"/>
      <c r="I182" s="9"/>
    </row>
    <row r="184" spans="1:11" ht="21.75" customHeight="1">
      <c r="A184" s="913" t="s">
        <v>187</v>
      </c>
      <c r="B184" s="921" t="s">
        <v>188</v>
      </c>
      <c r="C184" s="923" t="s">
        <v>189</v>
      </c>
      <c r="D184" s="923"/>
      <c r="E184" s="923"/>
      <c r="F184" s="923" t="s">
        <v>190</v>
      </c>
      <c r="G184" s="923"/>
      <c r="H184" s="923"/>
      <c r="I184" s="923" t="s">
        <v>129</v>
      </c>
      <c r="J184" s="923"/>
      <c r="K184" s="923"/>
    </row>
    <row r="185" spans="1:11" ht="32.25" customHeight="1" thickBot="1">
      <c r="A185" s="914"/>
      <c r="B185" s="922"/>
      <c r="C185" s="407" t="s">
        <v>1896</v>
      </c>
      <c r="D185" s="407" t="s">
        <v>5263</v>
      </c>
      <c r="E185" s="407" t="s">
        <v>1903</v>
      </c>
      <c r="F185" s="407" t="s">
        <v>1896</v>
      </c>
      <c r="G185" s="407" t="s">
        <v>5263</v>
      </c>
      <c r="H185" s="407" t="s">
        <v>1903</v>
      </c>
      <c r="I185" s="407" t="s">
        <v>1898</v>
      </c>
      <c r="J185" s="407" t="s">
        <v>5263</v>
      </c>
      <c r="K185" s="408" t="s">
        <v>1903</v>
      </c>
    </row>
    <row r="186" spans="1:11" ht="15" customHeight="1" thickTop="1">
      <c r="A186" s="91" t="s">
        <v>1929</v>
      </c>
      <c r="B186" s="319" t="s">
        <v>1958</v>
      </c>
      <c r="C186" s="708">
        <v>6800</v>
      </c>
      <c r="D186" s="825">
        <v>4527</v>
      </c>
      <c r="E186" s="413">
        <f>D186/C186</f>
        <v>0.66573529411764709</v>
      </c>
      <c r="F186" s="406"/>
      <c r="G186" s="825">
        <v>80</v>
      </c>
      <c r="H186" s="413" t="e">
        <f>G186/F186</f>
        <v>#DIV/0!</v>
      </c>
      <c r="I186" s="406">
        <f>C186+F186</f>
        <v>6800</v>
      </c>
      <c r="J186" s="406">
        <f>D186+G186</f>
        <v>4607</v>
      </c>
      <c r="K186" s="413">
        <f>J186/I186</f>
        <v>0.67749999999999999</v>
      </c>
    </row>
    <row r="187" spans="1:11" ht="15" customHeight="1">
      <c r="A187" s="91" t="s">
        <v>1931</v>
      </c>
      <c r="B187" s="319" t="s">
        <v>1959</v>
      </c>
      <c r="C187" s="321">
        <v>2350</v>
      </c>
      <c r="D187" s="826">
        <v>1416</v>
      </c>
      <c r="E187" s="413">
        <f t="shared" ref="E187:E192" si="61">D187/C187</f>
        <v>0.60255319148936171</v>
      </c>
      <c r="F187" s="321"/>
      <c r="G187" s="826">
        <v>11</v>
      </c>
      <c r="H187" s="413" t="e">
        <f t="shared" ref="H187:H192" si="62">G187/F187</f>
        <v>#DIV/0!</v>
      </c>
      <c r="I187" s="406">
        <f t="shared" ref="I187:I191" si="63">C187+F187</f>
        <v>2350</v>
      </c>
      <c r="J187" s="406">
        <f t="shared" ref="J187:J191" si="64">D187+G187</f>
        <v>1427</v>
      </c>
      <c r="K187" s="413">
        <f t="shared" ref="K187:K192" si="65">J187/I187</f>
        <v>0.60723404255319147</v>
      </c>
    </row>
    <row r="188" spans="1:11" ht="15" customHeight="1">
      <c r="A188" s="91" t="s">
        <v>1933</v>
      </c>
      <c r="B188" s="319" t="s">
        <v>1952</v>
      </c>
      <c r="C188" s="321"/>
      <c r="D188" s="826"/>
      <c r="E188" s="413" t="e">
        <f t="shared" si="61"/>
        <v>#DIV/0!</v>
      </c>
      <c r="F188" s="321">
        <v>150</v>
      </c>
      <c r="G188" s="826">
        <v>12</v>
      </c>
      <c r="H188" s="413">
        <f t="shared" si="62"/>
        <v>0.08</v>
      </c>
      <c r="I188" s="406">
        <f t="shared" si="63"/>
        <v>150</v>
      </c>
      <c r="J188" s="406">
        <f t="shared" si="64"/>
        <v>12</v>
      </c>
      <c r="K188" s="413">
        <f t="shared" si="65"/>
        <v>0.08</v>
      </c>
    </row>
    <row r="189" spans="1:11" ht="15" customHeight="1">
      <c r="A189" s="91"/>
      <c r="B189" s="319"/>
      <c r="C189" s="321"/>
      <c r="D189" s="826"/>
      <c r="E189" s="413" t="e">
        <f t="shared" si="61"/>
        <v>#DIV/0!</v>
      </c>
      <c r="F189" s="321"/>
      <c r="G189" s="826"/>
      <c r="H189" s="413" t="e">
        <f t="shared" si="62"/>
        <v>#DIV/0!</v>
      </c>
      <c r="I189" s="406">
        <f t="shared" si="63"/>
        <v>0</v>
      </c>
      <c r="J189" s="406">
        <f t="shared" si="64"/>
        <v>0</v>
      </c>
      <c r="K189" s="413" t="e">
        <f t="shared" si="65"/>
        <v>#DIV/0!</v>
      </c>
    </row>
    <row r="190" spans="1:11" ht="15" customHeight="1">
      <c r="A190" s="91"/>
      <c r="B190" s="319"/>
      <c r="C190" s="321"/>
      <c r="D190" s="321"/>
      <c r="E190" s="413" t="e">
        <f t="shared" si="61"/>
        <v>#DIV/0!</v>
      </c>
      <c r="F190" s="321"/>
      <c r="G190" s="321"/>
      <c r="H190" s="413" t="e">
        <f t="shared" si="62"/>
        <v>#DIV/0!</v>
      </c>
      <c r="I190" s="406">
        <f t="shared" si="63"/>
        <v>0</v>
      </c>
      <c r="J190" s="406">
        <f t="shared" si="64"/>
        <v>0</v>
      </c>
      <c r="K190" s="413" t="e">
        <f t="shared" si="65"/>
        <v>#DIV/0!</v>
      </c>
    </row>
    <row r="191" spans="1:11" s="101" customFormat="1" ht="15" customHeight="1">
      <c r="A191" s="91"/>
      <c r="B191" s="319"/>
      <c r="C191" s="321"/>
      <c r="D191" s="321"/>
      <c r="E191" s="413" t="e">
        <f t="shared" si="61"/>
        <v>#DIV/0!</v>
      </c>
      <c r="F191" s="321"/>
      <c r="G191" s="321"/>
      <c r="H191" s="413" t="e">
        <f t="shared" si="62"/>
        <v>#DIV/0!</v>
      </c>
      <c r="I191" s="406">
        <f t="shared" si="63"/>
        <v>0</v>
      </c>
      <c r="J191" s="406">
        <f t="shared" si="64"/>
        <v>0</v>
      </c>
      <c r="K191" s="413" t="e">
        <f t="shared" si="65"/>
        <v>#DIV/0!</v>
      </c>
    </row>
    <row r="192" spans="1:11" s="101" customFormat="1" ht="15.75" customHeight="1">
      <c r="A192" s="166" t="s">
        <v>129</v>
      </c>
      <c r="B192" s="105"/>
      <c r="C192" s="321">
        <f>SUM(C186:C191)</f>
        <v>9150</v>
      </c>
      <c r="D192" s="321">
        <f>SUM(D186:D191)</f>
        <v>5943</v>
      </c>
      <c r="E192" s="413">
        <f t="shared" si="61"/>
        <v>0.64950819672131144</v>
      </c>
      <c r="F192" s="321">
        <f>SUM(F186:F191)</f>
        <v>150</v>
      </c>
      <c r="G192" s="321">
        <f>SUM(G186:G191)</f>
        <v>103</v>
      </c>
      <c r="H192" s="413">
        <f t="shared" si="62"/>
        <v>0.68666666666666665</v>
      </c>
      <c r="I192" s="321">
        <f>SUM(I186:I191)</f>
        <v>9300</v>
      </c>
      <c r="J192" s="321">
        <f>SUM(J186:J191)</f>
        <v>6046</v>
      </c>
      <c r="K192" s="413">
        <f t="shared" si="65"/>
        <v>0.65010752688172047</v>
      </c>
    </row>
    <row r="193" spans="1:11" s="101" customFormat="1" ht="12.75" customHeight="1">
      <c r="A193" s="166" t="s">
        <v>191</v>
      </c>
      <c r="B193" s="213"/>
      <c r="C193" s="323"/>
      <c r="D193" s="323"/>
      <c r="E193" s="414"/>
      <c r="F193" s="323"/>
      <c r="G193" s="323"/>
      <c r="H193" s="414"/>
      <c r="I193" s="323"/>
      <c r="J193" s="323"/>
      <c r="K193" s="416"/>
    </row>
    <row r="194" spans="1:11" s="101" customFormat="1" ht="12.75" customHeight="1">
      <c r="A194" s="311">
        <v>280005</v>
      </c>
      <c r="B194" s="320" t="s">
        <v>192</v>
      </c>
      <c r="C194" s="323"/>
      <c r="D194" s="323"/>
      <c r="E194" s="414"/>
      <c r="F194" s="323"/>
      <c r="G194" s="323"/>
      <c r="H194" s="414"/>
      <c r="I194" s="323"/>
      <c r="J194" s="323"/>
      <c r="K194" s="416"/>
    </row>
    <row r="195" spans="1:11" s="101" customFormat="1" ht="12.75" customHeight="1">
      <c r="A195" s="311">
        <v>280006</v>
      </c>
      <c r="B195" s="320" t="s">
        <v>193</v>
      </c>
      <c r="C195" s="323"/>
      <c r="D195" s="323"/>
      <c r="E195" s="414"/>
      <c r="F195" s="323"/>
      <c r="G195" s="323"/>
      <c r="H195" s="414"/>
      <c r="I195" s="323"/>
      <c r="J195" s="323"/>
      <c r="K195" s="416"/>
    </row>
    <row r="196" spans="1:11" s="101" customFormat="1">
      <c r="A196" s="311">
        <v>280007</v>
      </c>
      <c r="B196" s="320" t="s">
        <v>194</v>
      </c>
      <c r="C196" s="321"/>
      <c r="D196" s="321"/>
      <c r="E196" s="415"/>
      <c r="F196" s="321"/>
      <c r="G196" s="321"/>
      <c r="H196" s="415"/>
      <c r="I196" s="321"/>
      <c r="J196" s="321"/>
      <c r="K196" s="416"/>
    </row>
    <row r="197" spans="1:11" s="101" customFormat="1">
      <c r="A197" s="311">
        <v>280008</v>
      </c>
      <c r="B197" s="320" t="s">
        <v>195</v>
      </c>
      <c r="C197" s="321"/>
      <c r="D197" s="321"/>
      <c r="E197" s="415"/>
      <c r="F197" s="321"/>
      <c r="G197" s="321"/>
      <c r="H197" s="415"/>
      <c r="I197" s="321"/>
      <c r="J197" s="321"/>
      <c r="K197" s="416"/>
    </row>
    <row r="198" spans="1:11" s="101" customFormat="1" ht="27" customHeight="1">
      <c r="A198" s="91"/>
      <c r="B198" s="319"/>
      <c r="C198" s="321"/>
      <c r="D198" s="321"/>
      <c r="E198" s="415"/>
      <c r="F198" s="321"/>
      <c r="G198" s="321"/>
      <c r="H198" s="415"/>
      <c r="I198" s="321"/>
      <c r="J198" s="321"/>
      <c r="K198" s="416"/>
    </row>
    <row r="199" spans="1:11" s="101" customFormat="1" ht="11.1" customHeight="1">
      <c r="A199" s="166" t="s">
        <v>129</v>
      </c>
      <c r="B199" s="105"/>
      <c r="C199" s="321"/>
      <c r="D199" s="321"/>
      <c r="E199" s="415"/>
      <c r="F199" s="321"/>
      <c r="G199" s="321"/>
      <c r="H199" s="415"/>
      <c r="I199" s="321"/>
      <c r="J199" s="321"/>
      <c r="K199" s="416"/>
    </row>
    <row r="200" spans="1:11">
      <c r="A200" s="166" t="s">
        <v>196</v>
      </c>
      <c r="B200" s="105"/>
      <c r="C200" s="321">
        <f>SUM(C192)</f>
        <v>9150</v>
      </c>
      <c r="D200" s="321">
        <f>SUM(D192)</f>
        <v>5943</v>
      </c>
      <c r="E200" s="413">
        <f t="shared" ref="E200" si="66">D200/C200</f>
        <v>0.64950819672131144</v>
      </c>
      <c r="F200" s="321">
        <f>SUM(F192)</f>
        <v>150</v>
      </c>
      <c r="G200" s="321">
        <f>SUM(G192)</f>
        <v>103</v>
      </c>
      <c r="H200" s="413">
        <f t="shared" ref="H200" si="67">G200/F200</f>
        <v>0.68666666666666665</v>
      </c>
      <c r="I200" s="321">
        <f>SUM(I192)</f>
        <v>9300</v>
      </c>
      <c r="J200" s="321">
        <f>SUM(J192)</f>
        <v>6046</v>
      </c>
      <c r="K200" s="413">
        <f t="shared" ref="K200" si="68">J200/I200</f>
        <v>0.65010752688172047</v>
      </c>
    </row>
    <row r="201" spans="1:11" s="137" customFormat="1" ht="33.75" customHeight="1">
      <c r="A201" s="920" t="s">
        <v>197</v>
      </c>
      <c r="B201" s="920"/>
      <c r="C201" s="920"/>
      <c r="D201" s="920"/>
      <c r="E201" s="920"/>
      <c r="F201" s="920"/>
      <c r="G201" s="920"/>
      <c r="H201" s="920"/>
      <c r="I201" s="920"/>
      <c r="J201" s="920"/>
    </row>
    <row r="203" spans="1:11">
      <c r="A203" s="1"/>
      <c r="B203" s="2" t="s">
        <v>51</v>
      </c>
      <c r="C203" s="3" t="s">
        <v>5271</v>
      </c>
      <c r="D203" s="4"/>
      <c r="E203" s="4"/>
      <c r="F203" s="4"/>
      <c r="G203" s="4"/>
      <c r="H203" s="4"/>
      <c r="I203" s="5"/>
    </row>
    <row r="204" spans="1:11">
      <c r="A204" s="1"/>
      <c r="B204" s="2" t="s">
        <v>52</v>
      </c>
      <c r="C204" s="3">
        <v>17688383</v>
      </c>
      <c r="D204" s="4"/>
      <c r="E204" s="4"/>
      <c r="F204" s="4"/>
      <c r="G204" s="4"/>
      <c r="H204" s="4"/>
      <c r="I204" s="5"/>
    </row>
    <row r="205" spans="1:11">
      <c r="A205" s="1"/>
      <c r="B205" s="2"/>
      <c r="C205" s="3"/>
      <c r="D205" s="4"/>
      <c r="E205" s="4"/>
      <c r="F205" s="4"/>
      <c r="G205" s="4"/>
      <c r="H205" s="4"/>
      <c r="I205" s="5"/>
    </row>
    <row r="206" spans="1:11" ht="14.25">
      <c r="A206" s="1"/>
      <c r="B206" s="2" t="s">
        <v>185</v>
      </c>
      <c r="C206" s="7" t="s">
        <v>26</v>
      </c>
      <c r="D206" s="8"/>
      <c r="E206" s="8"/>
      <c r="F206" s="8"/>
      <c r="G206" s="8"/>
      <c r="H206" s="8"/>
      <c r="I206" s="9"/>
    </row>
    <row r="207" spans="1:11" ht="14.25">
      <c r="A207" s="1"/>
      <c r="B207" s="2" t="s">
        <v>186</v>
      </c>
      <c r="C207" s="409" t="s">
        <v>1962</v>
      </c>
      <c r="D207" s="8"/>
      <c r="E207" s="8"/>
      <c r="F207" s="8"/>
      <c r="G207" s="8"/>
      <c r="H207" s="8"/>
      <c r="I207" s="9"/>
    </row>
    <row r="209" spans="1:11" ht="21.75" customHeight="1">
      <c r="A209" s="913" t="s">
        <v>187</v>
      </c>
      <c r="B209" s="921" t="s">
        <v>188</v>
      </c>
      <c r="C209" s="923" t="s">
        <v>189</v>
      </c>
      <c r="D209" s="923"/>
      <c r="E209" s="923"/>
      <c r="F209" s="923" t="s">
        <v>190</v>
      </c>
      <c r="G209" s="923"/>
      <c r="H209" s="923"/>
      <c r="I209" s="923" t="s">
        <v>129</v>
      </c>
      <c r="J209" s="923"/>
      <c r="K209" s="923"/>
    </row>
    <row r="210" spans="1:11" ht="32.25" customHeight="1" thickBot="1">
      <c r="A210" s="914"/>
      <c r="B210" s="922"/>
      <c r="C210" s="407" t="s">
        <v>1896</v>
      </c>
      <c r="D210" s="407" t="s">
        <v>5263</v>
      </c>
      <c r="E210" s="407" t="s">
        <v>1903</v>
      </c>
      <c r="F210" s="407" t="s">
        <v>1896</v>
      </c>
      <c r="G210" s="407" t="s">
        <v>5263</v>
      </c>
      <c r="H210" s="407" t="s">
        <v>1903</v>
      </c>
      <c r="I210" s="407" t="s">
        <v>1898</v>
      </c>
      <c r="J210" s="407" t="s">
        <v>5263</v>
      </c>
      <c r="K210" s="408" t="s">
        <v>1903</v>
      </c>
    </row>
    <row r="211" spans="1:11" ht="15" customHeight="1" thickTop="1">
      <c r="A211" s="91" t="s">
        <v>1929</v>
      </c>
      <c r="B211" s="319" t="s">
        <v>1958</v>
      </c>
      <c r="C211" s="406">
        <v>2005</v>
      </c>
      <c r="D211" s="825">
        <v>1498</v>
      </c>
      <c r="E211" s="413">
        <f>D211/C211</f>
        <v>0.74713216957605988</v>
      </c>
      <c r="F211" s="406"/>
      <c r="G211" s="825">
        <v>587</v>
      </c>
      <c r="H211" s="413" t="e">
        <f>G211/F211</f>
        <v>#DIV/0!</v>
      </c>
      <c r="I211" s="406">
        <f>C211+F211</f>
        <v>2005</v>
      </c>
      <c r="J211" s="406">
        <f>D211+G211</f>
        <v>2085</v>
      </c>
      <c r="K211" s="413">
        <f>J211/I211</f>
        <v>1.0399002493765586</v>
      </c>
    </row>
    <row r="212" spans="1:11" ht="15" customHeight="1">
      <c r="A212" s="91" t="s">
        <v>1931</v>
      </c>
      <c r="B212" s="319" t="s">
        <v>1959</v>
      </c>
      <c r="C212" s="321">
        <v>158</v>
      </c>
      <c r="D212" s="826">
        <v>38</v>
      </c>
      <c r="E212" s="413">
        <f t="shared" ref="E212:E217" si="69">D212/C212</f>
        <v>0.24050632911392406</v>
      </c>
      <c r="F212" s="321"/>
      <c r="G212" s="826">
        <v>20</v>
      </c>
      <c r="H212" s="413" t="e">
        <f t="shared" ref="H212:H217" si="70">G212/F212</f>
        <v>#DIV/0!</v>
      </c>
      <c r="I212" s="406">
        <f t="shared" ref="I212:I216" si="71">C212+F212</f>
        <v>158</v>
      </c>
      <c r="J212" s="406">
        <f t="shared" ref="J212:J216" si="72">D212+G212</f>
        <v>58</v>
      </c>
      <c r="K212" s="413">
        <f t="shared" ref="K212:K217" si="73">J212/I212</f>
        <v>0.36708860759493672</v>
      </c>
    </row>
    <row r="213" spans="1:11" ht="15" customHeight="1">
      <c r="A213" s="91" t="s">
        <v>1948</v>
      </c>
      <c r="B213" s="319" t="s">
        <v>1949</v>
      </c>
      <c r="C213" s="321"/>
      <c r="D213" s="826"/>
      <c r="E213" s="413" t="e">
        <f t="shared" si="69"/>
        <v>#DIV/0!</v>
      </c>
      <c r="F213" s="321"/>
      <c r="G213" s="826">
        <v>3</v>
      </c>
      <c r="H213" s="413" t="e">
        <f t="shared" si="70"/>
        <v>#DIV/0!</v>
      </c>
      <c r="I213" s="406">
        <f t="shared" si="71"/>
        <v>0</v>
      </c>
      <c r="J213" s="406">
        <f t="shared" si="72"/>
        <v>3</v>
      </c>
      <c r="K213" s="413" t="e">
        <f t="shared" si="73"/>
        <v>#DIV/0!</v>
      </c>
    </row>
    <row r="214" spans="1:11" ht="15" customHeight="1">
      <c r="A214" s="91" t="s">
        <v>1944</v>
      </c>
      <c r="B214" s="319" t="s">
        <v>1945</v>
      </c>
      <c r="C214" s="321"/>
      <c r="D214" s="826"/>
      <c r="E214" s="413" t="e">
        <f t="shared" si="69"/>
        <v>#DIV/0!</v>
      </c>
      <c r="F214" s="321"/>
      <c r="G214" s="826"/>
      <c r="H214" s="413" t="e">
        <f t="shared" si="70"/>
        <v>#DIV/0!</v>
      </c>
      <c r="I214" s="406">
        <f t="shared" si="71"/>
        <v>0</v>
      </c>
      <c r="J214" s="406">
        <f t="shared" si="72"/>
        <v>0</v>
      </c>
      <c r="K214" s="413" t="e">
        <f t="shared" si="73"/>
        <v>#DIV/0!</v>
      </c>
    </row>
    <row r="215" spans="1:11" ht="15" customHeight="1">
      <c r="A215" s="91" t="s">
        <v>1933</v>
      </c>
      <c r="B215" s="319" t="s">
        <v>1952</v>
      </c>
      <c r="C215" s="321"/>
      <c r="D215" s="321"/>
      <c r="E215" s="413" t="e">
        <f t="shared" si="69"/>
        <v>#DIV/0!</v>
      </c>
      <c r="F215" s="321">
        <v>247</v>
      </c>
      <c r="G215" s="321"/>
      <c r="H215" s="413">
        <f t="shared" si="70"/>
        <v>0</v>
      </c>
      <c r="I215" s="406">
        <f t="shared" si="71"/>
        <v>247</v>
      </c>
      <c r="J215" s="406">
        <f t="shared" si="72"/>
        <v>0</v>
      </c>
      <c r="K215" s="413">
        <f t="shared" si="73"/>
        <v>0</v>
      </c>
    </row>
    <row r="216" spans="1:11" s="101" customFormat="1" ht="15" customHeight="1">
      <c r="A216" s="91"/>
      <c r="B216" s="319"/>
      <c r="C216" s="321"/>
      <c r="D216" s="321"/>
      <c r="E216" s="413" t="e">
        <f t="shared" si="69"/>
        <v>#DIV/0!</v>
      </c>
      <c r="F216" s="321"/>
      <c r="G216" s="321"/>
      <c r="H216" s="413" t="e">
        <f t="shared" si="70"/>
        <v>#DIV/0!</v>
      </c>
      <c r="I216" s="406">
        <f t="shared" si="71"/>
        <v>0</v>
      </c>
      <c r="J216" s="406">
        <f t="shared" si="72"/>
        <v>0</v>
      </c>
      <c r="K216" s="413" t="e">
        <f t="shared" si="73"/>
        <v>#DIV/0!</v>
      </c>
    </row>
    <row r="217" spans="1:11" s="101" customFormat="1" ht="15.75" customHeight="1">
      <c r="A217" s="166" t="s">
        <v>129</v>
      </c>
      <c r="B217" s="105"/>
      <c r="C217" s="321">
        <f>SUM(C211:C216)</f>
        <v>2163</v>
      </c>
      <c r="D217" s="321">
        <f>SUM(D211:D216)</f>
        <v>1536</v>
      </c>
      <c r="E217" s="413">
        <f t="shared" si="69"/>
        <v>0.71012482662968102</v>
      </c>
      <c r="F217" s="321">
        <f>SUM(F211:F216)</f>
        <v>247</v>
      </c>
      <c r="G217" s="321">
        <f>SUM(G211:G216)</f>
        <v>610</v>
      </c>
      <c r="H217" s="413">
        <f t="shared" si="70"/>
        <v>2.4696356275303644</v>
      </c>
      <c r="I217" s="321">
        <f>SUM(I211:I216)</f>
        <v>2410</v>
      </c>
      <c r="J217" s="321">
        <f>SUM(J211:J216)</f>
        <v>2146</v>
      </c>
      <c r="K217" s="413">
        <f t="shared" si="73"/>
        <v>0.89045643153526965</v>
      </c>
    </row>
    <row r="218" spans="1:11" s="101" customFormat="1" ht="12.75" customHeight="1">
      <c r="A218" s="166" t="s">
        <v>191</v>
      </c>
      <c r="B218" s="213"/>
      <c r="C218" s="323"/>
      <c r="D218" s="323"/>
      <c r="E218" s="414"/>
      <c r="F218" s="323"/>
      <c r="G218" s="323"/>
      <c r="H218" s="414"/>
      <c r="I218" s="323"/>
      <c r="J218" s="323"/>
      <c r="K218" s="416"/>
    </row>
    <row r="219" spans="1:11" s="101" customFormat="1" ht="12.75" customHeight="1">
      <c r="A219" s="311">
        <v>280005</v>
      </c>
      <c r="B219" s="320" t="s">
        <v>192</v>
      </c>
      <c r="C219" s="323"/>
      <c r="D219" s="323"/>
      <c r="E219" s="414"/>
      <c r="F219" s="323"/>
      <c r="G219" s="323"/>
      <c r="H219" s="414"/>
      <c r="I219" s="323"/>
      <c r="J219" s="323"/>
      <c r="K219" s="416"/>
    </row>
    <row r="220" spans="1:11" s="101" customFormat="1" ht="12.75" customHeight="1">
      <c r="A220" s="311">
        <v>280006</v>
      </c>
      <c r="B220" s="320" t="s">
        <v>193</v>
      </c>
      <c r="C220" s="323"/>
      <c r="D220" s="323"/>
      <c r="E220" s="414"/>
      <c r="F220" s="323"/>
      <c r="G220" s="323"/>
      <c r="H220" s="414"/>
      <c r="I220" s="323"/>
      <c r="J220" s="323"/>
      <c r="K220" s="416"/>
    </row>
    <row r="221" spans="1:11" s="101" customFormat="1">
      <c r="A221" s="311">
        <v>280007</v>
      </c>
      <c r="B221" s="320" t="s">
        <v>194</v>
      </c>
      <c r="C221" s="321"/>
      <c r="D221" s="321"/>
      <c r="E221" s="415"/>
      <c r="F221" s="321"/>
      <c r="G221" s="321"/>
      <c r="H221" s="415"/>
      <c r="I221" s="321"/>
      <c r="J221" s="321"/>
      <c r="K221" s="416"/>
    </row>
    <row r="222" spans="1:11" s="101" customFormat="1">
      <c r="A222" s="311">
        <v>280008</v>
      </c>
      <c r="B222" s="320" t="s">
        <v>195</v>
      </c>
      <c r="C222" s="321"/>
      <c r="D222" s="321"/>
      <c r="E222" s="415"/>
      <c r="F222" s="321"/>
      <c r="G222" s="321"/>
      <c r="H222" s="415"/>
      <c r="I222" s="321"/>
      <c r="J222" s="321"/>
      <c r="K222" s="416"/>
    </row>
    <row r="223" spans="1:11" s="101" customFormat="1" ht="27" customHeight="1">
      <c r="A223" s="91"/>
      <c r="B223" s="319"/>
      <c r="C223" s="321"/>
      <c r="D223" s="321"/>
      <c r="E223" s="415"/>
      <c r="F223" s="321"/>
      <c r="G223" s="321"/>
      <c r="H223" s="415"/>
      <c r="I223" s="321"/>
      <c r="J223" s="321"/>
      <c r="K223" s="416"/>
    </row>
    <row r="224" spans="1:11" s="101" customFormat="1" ht="11.1" customHeight="1">
      <c r="A224" s="166" t="s">
        <v>129</v>
      </c>
      <c r="B224" s="105"/>
      <c r="C224" s="321"/>
      <c r="D224" s="321"/>
      <c r="E224" s="415"/>
      <c r="F224" s="321"/>
      <c r="G224" s="321"/>
      <c r="H224" s="415"/>
      <c r="I224" s="321"/>
      <c r="J224" s="321"/>
      <c r="K224" s="416"/>
    </row>
    <row r="225" spans="1:11">
      <c r="A225" s="166" t="s">
        <v>196</v>
      </c>
      <c r="B225" s="105"/>
      <c r="C225" s="321">
        <f>SUM(C217)</f>
        <v>2163</v>
      </c>
      <c r="D225" s="321">
        <f>SUM(D217)</f>
        <v>1536</v>
      </c>
      <c r="E225" s="413">
        <f t="shared" ref="E225" si="74">D225/C225</f>
        <v>0.71012482662968102</v>
      </c>
      <c r="F225" s="321">
        <f>SUM(F217)</f>
        <v>247</v>
      </c>
      <c r="G225" s="321">
        <f>SUM(G217)</f>
        <v>610</v>
      </c>
      <c r="H225" s="413">
        <f t="shared" ref="H225" si="75">G225/F225</f>
        <v>2.4696356275303644</v>
      </c>
      <c r="I225" s="321">
        <f>SUM(I217)</f>
        <v>2410</v>
      </c>
      <c r="J225" s="321">
        <f>SUM(J217)</f>
        <v>2146</v>
      </c>
      <c r="K225" s="413">
        <f t="shared" ref="K225" si="76">J225/I225</f>
        <v>0.89045643153526965</v>
      </c>
    </row>
    <row r="226" spans="1:11" s="137" customFormat="1" ht="33.75" customHeight="1">
      <c r="A226" s="920" t="s">
        <v>197</v>
      </c>
      <c r="B226" s="920"/>
      <c r="C226" s="920"/>
      <c r="D226" s="920"/>
      <c r="E226" s="920"/>
      <c r="F226" s="920"/>
      <c r="G226" s="920"/>
      <c r="H226" s="920"/>
      <c r="I226" s="920"/>
      <c r="J226" s="920"/>
    </row>
    <row r="228" spans="1:11">
      <c r="A228" s="1"/>
      <c r="B228" s="2" t="s">
        <v>51</v>
      </c>
      <c r="C228" s="3" t="s">
        <v>5271</v>
      </c>
      <c r="D228" s="4"/>
      <c r="E228" s="4"/>
      <c r="F228" s="4"/>
      <c r="G228" s="4"/>
      <c r="H228" s="4"/>
      <c r="I228" s="5"/>
    </row>
    <row r="229" spans="1:11">
      <c r="A229" s="1"/>
      <c r="B229" s="2" t="s">
        <v>52</v>
      </c>
      <c r="C229" s="3">
        <v>17688383</v>
      </c>
      <c r="D229" s="4"/>
      <c r="E229" s="4"/>
      <c r="F229" s="4"/>
      <c r="G229" s="4"/>
      <c r="H229" s="4"/>
      <c r="I229" s="5"/>
    </row>
    <row r="230" spans="1:11">
      <c r="A230" s="1"/>
      <c r="B230" s="2"/>
      <c r="C230" s="3"/>
      <c r="D230" s="4"/>
      <c r="E230" s="4"/>
      <c r="F230" s="4"/>
      <c r="G230" s="4"/>
      <c r="H230" s="4"/>
      <c r="I230" s="5"/>
    </row>
    <row r="231" spans="1:11" ht="14.25">
      <c r="A231" s="1"/>
      <c r="B231" s="2" t="s">
        <v>185</v>
      </c>
      <c r="C231" s="7" t="s">
        <v>26</v>
      </c>
      <c r="D231" s="8"/>
      <c r="E231" s="8"/>
      <c r="F231" s="8"/>
      <c r="G231" s="8"/>
      <c r="H231" s="8"/>
      <c r="I231" s="9"/>
    </row>
    <row r="232" spans="1:11" ht="14.25">
      <c r="A232" s="1"/>
      <c r="B232" s="2" t="s">
        <v>186</v>
      </c>
      <c r="C232" s="409" t="s">
        <v>1963</v>
      </c>
      <c r="D232" s="8"/>
      <c r="E232" s="8"/>
      <c r="F232" s="8"/>
      <c r="G232" s="8"/>
      <c r="H232" s="8"/>
      <c r="I232" s="9"/>
    </row>
    <row r="234" spans="1:11" ht="21.75" customHeight="1">
      <c r="A234" s="913" t="s">
        <v>187</v>
      </c>
      <c r="B234" s="921" t="s">
        <v>188</v>
      </c>
      <c r="C234" s="923" t="s">
        <v>189</v>
      </c>
      <c r="D234" s="923"/>
      <c r="E234" s="923"/>
      <c r="F234" s="923" t="s">
        <v>190</v>
      </c>
      <c r="G234" s="923"/>
      <c r="H234" s="923"/>
      <c r="I234" s="923" t="s">
        <v>129</v>
      </c>
      <c r="J234" s="923"/>
      <c r="K234" s="923"/>
    </row>
    <row r="235" spans="1:11" ht="32.25" customHeight="1" thickBot="1">
      <c r="A235" s="914"/>
      <c r="B235" s="922"/>
      <c r="C235" s="407" t="s">
        <v>1896</v>
      </c>
      <c r="D235" s="407" t="s">
        <v>5263</v>
      </c>
      <c r="E235" s="407" t="s">
        <v>1903</v>
      </c>
      <c r="F235" s="407" t="s">
        <v>1896</v>
      </c>
      <c r="G235" s="407" t="s">
        <v>5263</v>
      </c>
      <c r="H235" s="407" t="s">
        <v>1903</v>
      </c>
      <c r="I235" s="407" t="s">
        <v>1898</v>
      </c>
      <c r="J235" s="407" t="s">
        <v>5263</v>
      </c>
      <c r="K235" s="408" t="s">
        <v>1903</v>
      </c>
    </row>
    <row r="236" spans="1:11" ht="15" customHeight="1" thickTop="1">
      <c r="A236" s="91" t="s">
        <v>1929</v>
      </c>
      <c r="B236" s="319" t="s">
        <v>1930</v>
      </c>
      <c r="C236" s="406">
        <v>1050</v>
      </c>
      <c r="D236" s="825">
        <v>1128</v>
      </c>
      <c r="E236" s="413">
        <f>D236/C236</f>
        <v>1.0742857142857143</v>
      </c>
      <c r="F236" s="406"/>
      <c r="G236" s="825">
        <v>5</v>
      </c>
      <c r="H236" s="413" t="e">
        <f>G236/F236</f>
        <v>#DIV/0!</v>
      </c>
      <c r="I236" s="406">
        <f>C236+F236</f>
        <v>1050</v>
      </c>
      <c r="J236" s="406">
        <f>D236+G236</f>
        <v>1133</v>
      </c>
      <c r="K236" s="413">
        <f>J236/I236</f>
        <v>1.079047619047619</v>
      </c>
    </row>
    <row r="237" spans="1:11" ht="15" customHeight="1">
      <c r="A237" s="91" t="s">
        <v>1931</v>
      </c>
      <c r="B237" s="319" t="s">
        <v>1932</v>
      </c>
      <c r="C237" s="321">
        <v>2300</v>
      </c>
      <c r="D237" s="826">
        <v>489</v>
      </c>
      <c r="E237" s="413">
        <f t="shared" ref="E237:E242" si="77">D237/C237</f>
        <v>0.21260869565217391</v>
      </c>
      <c r="F237" s="321"/>
      <c r="G237" s="826">
        <v>5</v>
      </c>
      <c r="H237" s="413" t="e">
        <f t="shared" ref="H237:H242" si="78">G237/F237</f>
        <v>#DIV/0!</v>
      </c>
      <c r="I237" s="406">
        <f t="shared" ref="I237:I241" si="79">C237+F237</f>
        <v>2300</v>
      </c>
      <c r="J237" s="406">
        <f t="shared" ref="J237:J241" si="80">D237+G237</f>
        <v>494</v>
      </c>
      <c r="K237" s="413">
        <f t="shared" ref="K237:K242" si="81">J237/I237</f>
        <v>0.21478260869565216</v>
      </c>
    </row>
    <row r="238" spans="1:11" ht="15" customHeight="1">
      <c r="A238" s="91" t="s">
        <v>1933</v>
      </c>
      <c r="B238" s="319" t="s">
        <v>1934</v>
      </c>
      <c r="C238" s="321"/>
      <c r="D238" s="826"/>
      <c r="E238" s="413" t="e">
        <f t="shared" si="77"/>
        <v>#DIV/0!</v>
      </c>
      <c r="F238" s="321">
        <v>210</v>
      </c>
      <c r="G238" s="826"/>
      <c r="H238" s="413">
        <f t="shared" si="78"/>
        <v>0</v>
      </c>
      <c r="I238" s="406">
        <f t="shared" si="79"/>
        <v>210</v>
      </c>
      <c r="J238" s="406">
        <f t="shared" si="80"/>
        <v>0</v>
      </c>
      <c r="K238" s="413">
        <f t="shared" si="81"/>
        <v>0</v>
      </c>
    </row>
    <row r="239" spans="1:11" ht="15" customHeight="1">
      <c r="A239" s="91"/>
      <c r="B239" s="319"/>
      <c r="C239" s="321"/>
      <c r="D239" s="321"/>
      <c r="E239" s="413" t="e">
        <f t="shared" si="77"/>
        <v>#DIV/0!</v>
      </c>
      <c r="F239" s="321"/>
      <c r="G239" s="321"/>
      <c r="H239" s="413" t="e">
        <f t="shared" si="78"/>
        <v>#DIV/0!</v>
      </c>
      <c r="I239" s="406">
        <f t="shared" si="79"/>
        <v>0</v>
      </c>
      <c r="J239" s="406">
        <f t="shared" si="80"/>
        <v>0</v>
      </c>
      <c r="K239" s="413" t="e">
        <f t="shared" si="81"/>
        <v>#DIV/0!</v>
      </c>
    </row>
    <row r="240" spans="1:11" ht="15" customHeight="1">
      <c r="A240" s="91"/>
      <c r="B240" s="319"/>
      <c r="C240" s="321"/>
      <c r="D240" s="321"/>
      <c r="E240" s="413" t="e">
        <f t="shared" si="77"/>
        <v>#DIV/0!</v>
      </c>
      <c r="F240" s="321"/>
      <c r="G240" s="321"/>
      <c r="H240" s="413" t="e">
        <f t="shared" si="78"/>
        <v>#DIV/0!</v>
      </c>
      <c r="I240" s="406">
        <f t="shared" si="79"/>
        <v>0</v>
      </c>
      <c r="J240" s="406">
        <f t="shared" si="80"/>
        <v>0</v>
      </c>
      <c r="K240" s="413" t="e">
        <f t="shared" si="81"/>
        <v>#DIV/0!</v>
      </c>
    </row>
    <row r="241" spans="1:11" s="101" customFormat="1" ht="15" customHeight="1">
      <c r="A241" s="91"/>
      <c r="B241" s="319"/>
      <c r="C241" s="321"/>
      <c r="D241" s="321"/>
      <c r="E241" s="413" t="e">
        <f t="shared" si="77"/>
        <v>#DIV/0!</v>
      </c>
      <c r="F241" s="321"/>
      <c r="G241" s="321"/>
      <c r="H241" s="413" t="e">
        <f t="shared" si="78"/>
        <v>#DIV/0!</v>
      </c>
      <c r="I241" s="406">
        <f t="shared" si="79"/>
        <v>0</v>
      </c>
      <c r="J241" s="406">
        <f t="shared" si="80"/>
        <v>0</v>
      </c>
      <c r="K241" s="413" t="e">
        <f t="shared" si="81"/>
        <v>#DIV/0!</v>
      </c>
    </row>
    <row r="242" spans="1:11" s="101" customFormat="1" ht="15.75" customHeight="1">
      <c r="A242" s="166" t="s">
        <v>129</v>
      </c>
      <c r="B242" s="105"/>
      <c r="C242" s="321">
        <f>SUM(C236:C241)</f>
        <v>3350</v>
      </c>
      <c r="D242" s="321">
        <f>SUM(D236:D241)</f>
        <v>1617</v>
      </c>
      <c r="E242" s="413">
        <f t="shared" si="77"/>
        <v>0.48268656716417913</v>
      </c>
      <c r="F242" s="321">
        <f>SUM(F236:F241)</f>
        <v>210</v>
      </c>
      <c r="G242" s="321">
        <f>SUM(G236:G241)</f>
        <v>10</v>
      </c>
      <c r="H242" s="413">
        <f t="shared" si="78"/>
        <v>4.7619047619047616E-2</v>
      </c>
      <c r="I242" s="321">
        <f>SUM(I236:I241)</f>
        <v>3560</v>
      </c>
      <c r="J242" s="321">
        <f>SUM(J236:J241)</f>
        <v>1627</v>
      </c>
      <c r="K242" s="413">
        <f t="shared" si="81"/>
        <v>0.45702247191011236</v>
      </c>
    </row>
    <row r="243" spans="1:11" s="101" customFormat="1" ht="12.75" customHeight="1">
      <c r="A243" s="166" t="s">
        <v>191</v>
      </c>
      <c r="B243" s="213"/>
      <c r="C243" s="323"/>
      <c r="D243" s="323"/>
      <c r="E243" s="414"/>
      <c r="F243" s="323"/>
      <c r="G243" s="323"/>
      <c r="H243" s="414"/>
      <c r="I243" s="323"/>
      <c r="J243" s="323"/>
      <c r="K243" s="416"/>
    </row>
    <row r="244" spans="1:11" s="101" customFormat="1" ht="12.75" customHeight="1">
      <c r="A244" s="311">
        <v>280005</v>
      </c>
      <c r="B244" s="320" t="s">
        <v>192</v>
      </c>
      <c r="C244" s="323"/>
      <c r="D244" s="323"/>
      <c r="E244" s="414"/>
      <c r="F244" s="323"/>
      <c r="G244" s="323"/>
      <c r="H244" s="414"/>
      <c r="I244" s="323"/>
      <c r="J244" s="323"/>
      <c r="K244" s="416"/>
    </row>
    <row r="245" spans="1:11" s="101" customFormat="1" ht="12.75" customHeight="1">
      <c r="A245" s="311">
        <v>280006</v>
      </c>
      <c r="B245" s="320" t="s">
        <v>193</v>
      </c>
      <c r="C245" s="323"/>
      <c r="D245" s="323"/>
      <c r="E245" s="414"/>
      <c r="F245" s="323"/>
      <c r="G245" s="323"/>
      <c r="H245" s="414"/>
      <c r="I245" s="323"/>
      <c r="J245" s="323"/>
      <c r="K245" s="416"/>
    </row>
    <row r="246" spans="1:11" s="101" customFormat="1">
      <c r="A246" s="311">
        <v>280007</v>
      </c>
      <c r="B246" s="320" t="s">
        <v>194</v>
      </c>
      <c r="C246" s="321"/>
      <c r="D246" s="321"/>
      <c r="E246" s="415"/>
      <c r="F246" s="321"/>
      <c r="G246" s="321"/>
      <c r="H246" s="415"/>
      <c r="I246" s="321"/>
      <c r="J246" s="321"/>
      <c r="K246" s="416"/>
    </row>
    <row r="247" spans="1:11" s="101" customFormat="1">
      <c r="A247" s="311">
        <v>280008</v>
      </c>
      <c r="B247" s="320" t="s">
        <v>195</v>
      </c>
      <c r="C247" s="321"/>
      <c r="D247" s="321"/>
      <c r="E247" s="415"/>
      <c r="F247" s="321"/>
      <c r="G247" s="321"/>
      <c r="H247" s="415"/>
      <c r="I247" s="321"/>
      <c r="J247" s="321"/>
      <c r="K247" s="416"/>
    </row>
    <row r="248" spans="1:11" s="101" customFormat="1" ht="27" customHeight="1">
      <c r="A248" s="91"/>
      <c r="B248" s="319"/>
      <c r="C248" s="321"/>
      <c r="D248" s="321"/>
      <c r="E248" s="415"/>
      <c r="F248" s="321"/>
      <c r="G248" s="321"/>
      <c r="H248" s="415"/>
      <c r="I248" s="321"/>
      <c r="J248" s="321"/>
      <c r="K248" s="416"/>
    </row>
    <row r="249" spans="1:11" s="101" customFormat="1" ht="11.1" customHeight="1">
      <c r="A249" s="166" t="s">
        <v>129</v>
      </c>
      <c r="B249" s="105"/>
      <c r="C249" s="321"/>
      <c r="D249" s="321"/>
      <c r="E249" s="415"/>
      <c r="F249" s="321"/>
      <c r="G249" s="321"/>
      <c r="H249" s="415"/>
      <c r="I249" s="321"/>
      <c r="J249" s="321"/>
      <c r="K249" s="416"/>
    </row>
    <row r="250" spans="1:11">
      <c r="A250" s="166" t="s">
        <v>196</v>
      </c>
      <c r="B250" s="105"/>
      <c r="C250" s="321">
        <f>SUM(C242)</f>
        <v>3350</v>
      </c>
      <c r="D250" s="321">
        <f>SUM(D242)</f>
        <v>1617</v>
      </c>
      <c r="E250" s="413">
        <f t="shared" ref="E250" si="82">D250/C250</f>
        <v>0.48268656716417913</v>
      </c>
      <c r="F250" s="321">
        <f>SUM(F242)</f>
        <v>210</v>
      </c>
      <c r="G250" s="321">
        <f>SUM(G242)</f>
        <v>10</v>
      </c>
      <c r="H250" s="413">
        <f t="shared" ref="H250" si="83">G250/F250</f>
        <v>4.7619047619047616E-2</v>
      </c>
      <c r="I250" s="321">
        <f>SUM(I242)</f>
        <v>3560</v>
      </c>
      <c r="J250" s="321">
        <f>SUM(J242)</f>
        <v>1627</v>
      </c>
      <c r="K250" s="413">
        <f t="shared" ref="K250" si="84">J250/I250</f>
        <v>0.45702247191011236</v>
      </c>
    </row>
    <row r="251" spans="1:11" s="137" customFormat="1" ht="33.75" customHeight="1">
      <c r="A251" s="920" t="s">
        <v>197</v>
      </c>
      <c r="B251" s="920"/>
      <c r="C251" s="920"/>
      <c r="D251" s="920"/>
      <c r="E251" s="920"/>
      <c r="F251" s="920"/>
      <c r="G251" s="920"/>
      <c r="H251" s="920"/>
      <c r="I251" s="920"/>
      <c r="J251" s="920"/>
    </row>
    <row r="253" spans="1:11">
      <c r="A253" s="1"/>
      <c r="B253" s="2" t="s">
        <v>51</v>
      </c>
      <c r="C253" s="3" t="s">
        <v>5271</v>
      </c>
      <c r="D253" s="4"/>
      <c r="E253" s="4"/>
      <c r="F253" s="4"/>
      <c r="G253" s="4"/>
      <c r="H253" s="4"/>
      <c r="I253" s="5"/>
    </row>
    <row r="254" spans="1:11">
      <c r="A254" s="1"/>
      <c r="B254" s="2" t="s">
        <v>52</v>
      </c>
      <c r="C254" s="3">
        <v>17688383</v>
      </c>
      <c r="D254" s="4"/>
      <c r="E254" s="4"/>
      <c r="F254" s="4"/>
      <c r="G254" s="4"/>
      <c r="H254" s="4"/>
      <c r="I254" s="5"/>
    </row>
    <row r="255" spans="1:11">
      <c r="A255" s="1"/>
      <c r="B255" s="2"/>
      <c r="C255" s="3"/>
      <c r="D255" s="4"/>
      <c r="E255" s="4"/>
      <c r="F255" s="4"/>
      <c r="G255" s="4"/>
      <c r="H255" s="4"/>
      <c r="I255" s="5"/>
    </row>
    <row r="256" spans="1:11" ht="14.25">
      <c r="A256" s="1"/>
      <c r="B256" s="2" t="s">
        <v>185</v>
      </c>
      <c r="C256" s="7" t="s">
        <v>26</v>
      </c>
      <c r="D256" s="8"/>
      <c r="E256" s="8"/>
      <c r="F256" s="8"/>
      <c r="G256" s="8"/>
      <c r="H256" s="8"/>
      <c r="I256" s="9"/>
    </row>
    <row r="257" spans="1:11" ht="14.25">
      <c r="A257" s="1"/>
      <c r="B257" s="2" t="s">
        <v>186</v>
      </c>
      <c r="C257" s="427" t="s">
        <v>1964</v>
      </c>
      <c r="D257" s="8"/>
      <c r="E257" s="8"/>
      <c r="F257" s="8"/>
      <c r="G257" s="8"/>
      <c r="H257" s="8"/>
      <c r="I257" s="9"/>
    </row>
    <row r="259" spans="1:11" ht="21.75" customHeight="1">
      <c r="A259" s="913" t="s">
        <v>187</v>
      </c>
      <c r="B259" s="921" t="s">
        <v>188</v>
      </c>
      <c r="C259" s="923" t="s">
        <v>189</v>
      </c>
      <c r="D259" s="923"/>
      <c r="E259" s="923"/>
      <c r="F259" s="923" t="s">
        <v>190</v>
      </c>
      <c r="G259" s="923"/>
      <c r="H259" s="923"/>
      <c r="I259" s="923" t="s">
        <v>129</v>
      </c>
      <c r="J259" s="923"/>
      <c r="K259" s="923"/>
    </row>
    <row r="260" spans="1:11" ht="32.25" customHeight="1" thickBot="1">
      <c r="A260" s="914"/>
      <c r="B260" s="922"/>
      <c r="C260" s="407" t="s">
        <v>1896</v>
      </c>
      <c r="D260" s="407" t="s">
        <v>5263</v>
      </c>
      <c r="E260" s="407" t="s">
        <v>1903</v>
      </c>
      <c r="F260" s="407" t="s">
        <v>1896</v>
      </c>
      <c r="G260" s="407" t="s">
        <v>5263</v>
      </c>
      <c r="H260" s="407" t="s">
        <v>1903</v>
      </c>
      <c r="I260" s="407" t="s">
        <v>1898</v>
      </c>
      <c r="J260" s="407" t="s">
        <v>5263</v>
      </c>
      <c r="K260" s="408" t="s">
        <v>1903</v>
      </c>
    </row>
    <row r="261" spans="1:11" ht="15" customHeight="1" thickTop="1">
      <c r="A261" s="91" t="s">
        <v>1929</v>
      </c>
      <c r="B261" s="319" t="s">
        <v>1930</v>
      </c>
      <c r="C261" s="406">
        <v>10200</v>
      </c>
      <c r="D261" s="825">
        <v>8268</v>
      </c>
      <c r="E261" s="413">
        <f>D261/C261</f>
        <v>0.81058823529411761</v>
      </c>
      <c r="F261" s="406"/>
      <c r="G261" s="825">
        <v>135</v>
      </c>
      <c r="H261" s="413" t="e">
        <f>G261/F261</f>
        <v>#DIV/0!</v>
      </c>
      <c r="I261" s="406">
        <f>C261+F261</f>
        <v>10200</v>
      </c>
      <c r="J261" s="406">
        <f>D261+G261</f>
        <v>8403</v>
      </c>
      <c r="K261" s="413">
        <f>J261/I261</f>
        <v>0.82382352941176473</v>
      </c>
    </row>
    <row r="262" spans="1:11" ht="15" customHeight="1">
      <c r="A262" s="91" t="s">
        <v>1931</v>
      </c>
      <c r="B262" s="319" t="s">
        <v>1932</v>
      </c>
      <c r="C262" s="321">
        <v>7360</v>
      </c>
      <c r="D262" s="826">
        <v>6084</v>
      </c>
      <c r="E262" s="413">
        <f t="shared" ref="E262:E267" si="85">D262/C262</f>
        <v>0.82663043478260867</v>
      </c>
      <c r="F262" s="321"/>
      <c r="G262" s="826">
        <v>9</v>
      </c>
      <c r="H262" s="413" t="e">
        <f t="shared" ref="H262:H267" si="86">G262/F262</f>
        <v>#DIV/0!</v>
      </c>
      <c r="I262" s="406">
        <f t="shared" ref="I262:I266" si="87">C262+F262</f>
        <v>7360</v>
      </c>
      <c r="J262" s="406">
        <f t="shared" ref="J262:J266" si="88">D262+G262</f>
        <v>6093</v>
      </c>
      <c r="K262" s="413">
        <f t="shared" ref="K262:K267" si="89">J262/I262</f>
        <v>0.82785326086956523</v>
      </c>
    </row>
    <row r="263" spans="1:11" ht="15" customHeight="1">
      <c r="A263" s="91" t="s">
        <v>1933</v>
      </c>
      <c r="B263" s="319" t="s">
        <v>1934</v>
      </c>
      <c r="C263" s="321"/>
      <c r="D263" s="826"/>
      <c r="E263" s="413" t="e">
        <f t="shared" si="85"/>
        <v>#DIV/0!</v>
      </c>
      <c r="F263" s="321">
        <v>10</v>
      </c>
      <c r="G263" s="826">
        <v>9</v>
      </c>
      <c r="H263" s="413">
        <f t="shared" si="86"/>
        <v>0.9</v>
      </c>
      <c r="I263" s="406">
        <f t="shared" si="87"/>
        <v>10</v>
      </c>
      <c r="J263" s="406">
        <f t="shared" si="88"/>
        <v>9</v>
      </c>
      <c r="K263" s="413">
        <f t="shared" si="89"/>
        <v>0.9</v>
      </c>
    </row>
    <row r="264" spans="1:11" ht="15" customHeight="1">
      <c r="A264" s="91"/>
      <c r="B264" s="319"/>
      <c r="C264" s="321"/>
      <c r="D264" s="826"/>
      <c r="E264" s="413" t="e">
        <f t="shared" si="85"/>
        <v>#DIV/0!</v>
      </c>
      <c r="F264" s="321"/>
      <c r="G264" s="826"/>
      <c r="H264" s="413" t="e">
        <f t="shared" si="86"/>
        <v>#DIV/0!</v>
      </c>
      <c r="I264" s="406">
        <f t="shared" si="87"/>
        <v>0</v>
      </c>
      <c r="J264" s="406">
        <f t="shared" si="88"/>
        <v>0</v>
      </c>
      <c r="K264" s="413" t="e">
        <f t="shared" si="89"/>
        <v>#DIV/0!</v>
      </c>
    </row>
    <row r="265" spans="1:11" ht="15" customHeight="1">
      <c r="A265" s="91"/>
      <c r="B265" s="319"/>
      <c r="C265" s="321"/>
      <c r="D265" s="321"/>
      <c r="E265" s="413" t="e">
        <f t="shared" si="85"/>
        <v>#DIV/0!</v>
      </c>
      <c r="F265" s="321"/>
      <c r="G265" s="826"/>
      <c r="H265" s="413" t="e">
        <f t="shared" si="86"/>
        <v>#DIV/0!</v>
      </c>
      <c r="I265" s="406">
        <f t="shared" si="87"/>
        <v>0</v>
      </c>
      <c r="J265" s="406">
        <f t="shared" si="88"/>
        <v>0</v>
      </c>
      <c r="K265" s="413" t="e">
        <f t="shared" si="89"/>
        <v>#DIV/0!</v>
      </c>
    </row>
    <row r="266" spans="1:11" s="101" customFormat="1" ht="15" customHeight="1">
      <c r="A266" s="91"/>
      <c r="B266" s="319"/>
      <c r="C266" s="321"/>
      <c r="D266" s="321"/>
      <c r="E266" s="413" t="e">
        <f t="shared" si="85"/>
        <v>#DIV/0!</v>
      </c>
      <c r="F266" s="321"/>
      <c r="G266" s="321"/>
      <c r="H266" s="413" t="e">
        <f t="shared" si="86"/>
        <v>#DIV/0!</v>
      </c>
      <c r="I266" s="406">
        <f t="shared" si="87"/>
        <v>0</v>
      </c>
      <c r="J266" s="406">
        <f t="shared" si="88"/>
        <v>0</v>
      </c>
      <c r="K266" s="413" t="e">
        <f t="shared" si="89"/>
        <v>#DIV/0!</v>
      </c>
    </row>
    <row r="267" spans="1:11" s="101" customFormat="1" ht="15.75" customHeight="1">
      <c r="A267" s="166" t="s">
        <v>129</v>
      </c>
      <c r="B267" s="105"/>
      <c r="C267" s="321">
        <f>SUM(C261:C266)</f>
        <v>17560</v>
      </c>
      <c r="D267" s="321">
        <f>SUM(D261:D266)</f>
        <v>14352</v>
      </c>
      <c r="E267" s="413">
        <f t="shared" si="85"/>
        <v>0.8173120728929385</v>
      </c>
      <c r="F267" s="321">
        <f>SUM(F261:F266)</f>
        <v>10</v>
      </c>
      <c r="G267" s="321">
        <f>SUM(G261:G266)</f>
        <v>153</v>
      </c>
      <c r="H267" s="413">
        <f t="shared" si="86"/>
        <v>15.3</v>
      </c>
      <c r="I267" s="321">
        <f>SUM(I261:I266)</f>
        <v>17570</v>
      </c>
      <c r="J267" s="321">
        <f>SUM(J261:J266)</f>
        <v>14505</v>
      </c>
      <c r="K267" s="413">
        <f t="shared" si="89"/>
        <v>0.82555492316448487</v>
      </c>
    </row>
    <row r="268" spans="1:11" s="101" customFormat="1" ht="12.75" customHeight="1">
      <c r="A268" s="166" t="s">
        <v>191</v>
      </c>
      <c r="B268" s="213"/>
      <c r="C268" s="323"/>
      <c r="D268" s="323"/>
      <c r="E268" s="414"/>
      <c r="F268" s="323"/>
      <c r="G268" s="323"/>
      <c r="H268" s="414"/>
      <c r="I268" s="323"/>
      <c r="J268" s="323"/>
      <c r="K268" s="416"/>
    </row>
    <row r="269" spans="1:11" s="101" customFormat="1" ht="12.75" customHeight="1">
      <c r="A269" s="311">
        <v>280005</v>
      </c>
      <c r="B269" s="320" t="s">
        <v>192</v>
      </c>
      <c r="C269" s="323"/>
      <c r="D269" s="323"/>
      <c r="E269" s="414"/>
      <c r="F269" s="323"/>
      <c r="G269" s="323"/>
      <c r="H269" s="414"/>
      <c r="I269" s="323"/>
      <c r="J269" s="323"/>
      <c r="K269" s="416"/>
    </row>
    <row r="270" spans="1:11" s="101" customFormat="1" ht="12.75" customHeight="1">
      <c r="A270" s="311">
        <v>280006</v>
      </c>
      <c r="B270" s="320" t="s">
        <v>193</v>
      </c>
      <c r="C270" s="323"/>
      <c r="D270" s="323"/>
      <c r="E270" s="414"/>
      <c r="F270" s="323"/>
      <c r="G270" s="323"/>
      <c r="H270" s="414"/>
      <c r="I270" s="323"/>
      <c r="J270" s="323"/>
      <c r="K270" s="416"/>
    </row>
    <row r="271" spans="1:11" s="101" customFormat="1">
      <c r="A271" s="311">
        <v>280007</v>
      </c>
      <c r="B271" s="320" t="s">
        <v>194</v>
      </c>
      <c r="C271" s="321"/>
      <c r="D271" s="321"/>
      <c r="E271" s="415"/>
      <c r="F271" s="321"/>
      <c r="G271" s="321"/>
      <c r="H271" s="415"/>
      <c r="I271" s="321"/>
      <c r="J271" s="321"/>
      <c r="K271" s="416"/>
    </row>
    <row r="272" spans="1:11" s="101" customFormat="1">
      <c r="A272" s="311">
        <v>280008</v>
      </c>
      <c r="B272" s="320" t="s">
        <v>195</v>
      </c>
      <c r="C272" s="321"/>
      <c r="D272" s="321"/>
      <c r="E272" s="415"/>
      <c r="F272" s="321"/>
      <c r="G272" s="321"/>
      <c r="H272" s="415"/>
      <c r="I272" s="321"/>
      <c r="J272" s="321"/>
      <c r="K272" s="416"/>
    </row>
    <row r="273" spans="1:11" s="101" customFormat="1" ht="27" customHeight="1">
      <c r="A273" s="91"/>
      <c r="B273" s="319"/>
      <c r="C273" s="321"/>
      <c r="D273" s="321"/>
      <c r="E273" s="415"/>
      <c r="F273" s="321"/>
      <c r="G273" s="321"/>
      <c r="H273" s="415"/>
      <c r="I273" s="321"/>
      <c r="J273" s="321"/>
      <c r="K273" s="416"/>
    </row>
    <row r="274" spans="1:11" s="101" customFormat="1" ht="11.1" customHeight="1">
      <c r="A274" s="166" t="s">
        <v>129</v>
      </c>
      <c r="B274" s="105"/>
      <c r="C274" s="321"/>
      <c r="D274" s="321"/>
      <c r="E274" s="415"/>
      <c r="F274" s="321"/>
      <c r="G274" s="321"/>
      <c r="H274" s="415"/>
      <c r="I274" s="321"/>
      <c r="J274" s="321"/>
      <c r="K274" s="416"/>
    </row>
    <row r="275" spans="1:11">
      <c r="A275" s="166" t="s">
        <v>196</v>
      </c>
      <c r="B275" s="105"/>
      <c r="C275" s="321">
        <f>SUM(C267)</f>
        <v>17560</v>
      </c>
      <c r="D275" s="321">
        <f>SUM(D267)</f>
        <v>14352</v>
      </c>
      <c r="E275" s="413">
        <f t="shared" ref="E275" si="90">D275/C275</f>
        <v>0.8173120728929385</v>
      </c>
      <c r="F275" s="321">
        <f>SUM(F267)</f>
        <v>10</v>
      </c>
      <c r="G275" s="321">
        <f>SUM(G267)</f>
        <v>153</v>
      </c>
      <c r="H275" s="413">
        <f t="shared" ref="H275" si="91">G275/F275</f>
        <v>15.3</v>
      </c>
      <c r="I275" s="321">
        <f>SUM(I267)</f>
        <v>17570</v>
      </c>
      <c r="J275" s="321">
        <f>SUM(J267)</f>
        <v>14505</v>
      </c>
      <c r="K275" s="413">
        <f t="shared" ref="K275" si="92">J275/I275</f>
        <v>0.82555492316448487</v>
      </c>
    </row>
    <row r="276" spans="1:11" s="137" customFormat="1" ht="33.75" customHeight="1">
      <c r="A276" s="920" t="s">
        <v>197</v>
      </c>
      <c r="B276" s="920"/>
      <c r="C276" s="920"/>
      <c r="D276" s="920"/>
      <c r="E276" s="920"/>
      <c r="F276" s="920"/>
      <c r="G276" s="920"/>
      <c r="H276" s="920"/>
      <c r="I276" s="920"/>
      <c r="J276" s="920"/>
    </row>
    <row r="278" spans="1:11">
      <c r="A278" s="1"/>
      <c r="B278" s="2" t="s">
        <v>51</v>
      </c>
      <c r="C278" s="3" t="s">
        <v>5271</v>
      </c>
      <c r="D278" s="4"/>
      <c r="E278" s="4"/>
      <c r="F278" s="4"/>
      <c r="G278" s="4"/>
      <c r="H278" s="4"/>
      <c r="I278" s="5"/>
    </row>
    <row r="279" spans="1:11">
      <c r="A279" s="1"/>
      <c r="B279" s="2" t="s">
        <v>52</v>
      </c>
      <c r="C279" s="3">
        <v>17688383</v>
      </c>
      <c r="D279" s="4"/>
      <c r="E279" s="4"/>
      <c r="F279" s="4"/>
      <c r="G279" s="4"/>
      <c r="H279" s="4"/>
      <c r="I279" s="5"/>
    </row>
    <row r="280" spans="1:11">
      <c r="A280" s="1"/>
      <c r="B280" s="2"/>
      <c r="C280" s="3"/>
      <c r="D280" s="4"/>
      <c r="E280" s="4"/>
      <c r="F280" s="4"/>
      <c r="G280" s="4"/>
      <c r="H280" s="4"/>
      <c r="I280" s="5"/>
    </row>
    <row r="281" spans="1:11" ht="14.25">
      <c r="A281" s="1"/>
      <c r="B281" s="2" t="s">
        <v>185</v>
      </c>
      <c r="C281" s="7" t="s">
        <v>26</v>
      </c>
      <c r="D281" s="8"/>
      <c r="E281" s="8"/>
      <c r="F281" s="8"/>
      <c r="G281" s="8"/>
      <c r="H281" s="8"/>
      <c r="I281" s="9"/>
    </row>
    <row r="282" spans="1:11" ht="14.25">
      <c r="A282" s="1"/>
      <c r="B282" s="2" t="s">
        <v>186</v>
      </c>
      <c r="C282" s="409" t="s">
        <v>1965</v>
      </c>
      <c r="D282" s="8"/>
      <c r="E282" s="8"/>
      <c r="F282" s="8"/>
      <c r="G282" s="8"/>
      <c r="H282" s="8"/>
      <c r="I282" s="9"/>
    </row>
    <row r="284" spans="1:11" ht="21.75" customHeight="1">
      <c r="A284" s="913" t="s">
        <v>187</v>
      </c>
      <c r="B284" s="921" t="s">
        <v>188</v>
      </c>
      <c r="C284" s="923" t="s">
        <v>189</v>
      </c>
      <c r="D284" s="923"/>
      <c r="E284" s="923"/>
      <c r="F284" s="923" t="s">
        <v>190</v>
      </c>
      <c r="G284" s="923"/>
      <c r="H284" s="923"/>
      <c r="I284" s="923" t="s">
        <v>129</v>
      </c>
      <c r="J284" s="923"/>
      <c r="K284" s="923"/>
    </row>
    <row r="285" spans="1:11" ht="32.25" customHeight="1" thickBot="1">
      <c r="A285" s="914"/>
      <c r="B285" s="922"/>
      <c r="C285" s="407" t="s">
        <v>1896</v>
      </c>
      <c r="D285" s="407" t="s">
        <v>5263</v>
      </c>
      <c r="E285" s="407" t="s">
        <v>1903</v>
      </c>
      <c r="F285" s="407" t="s">
        <v>1896</v>
      </c>
      <c r="G285" s="407" t="s">
        <v>5263</v>
      </c>
      <c r="H285" s="407" t="s">
        <v>1903</v>
      </c>
      <c r="I285" s="407" t="s">
        <v>1898</v>
      </c>
      <c r="J285" s="407" t="s">
        <v>5263</v>
      </c>
      <c r="K285" s="408" t="s">
        <v>1903</v>
      </c>
    </row>
    <row r="286" spans="1:11" ht="15" customHeight="1" thickTop="1">
      <c r="A286" s="91" t="s">
        <v>1929</v>
      </c>
      <c r="B286" s="319" t="s">
        <v>1958</v>
      </c>
      <c r="C286" s="406">
        <v>18000</v>
      </c>
      <c r="D286" s="825">
        <v>12553</v>
      </c>
      <c r="E286" s="413">
        <f>D286/C286</f>
        <v>0.69738888888888884</v>
      </c>
      <c r="F286" s="406"/>
      <c r="G286" s="825">
        <v>666</v>
      </c>
      <c r="H286" s="413" t="e">
        <f>G286/F286</f>
        <v>#DIV/0!</v>
      </c>
      <c r="I286" s="406">
        <f>C286+F286</f>
        <v>18000</v>
      </c>
      <c r="J286" s="406">
        <f>D286+G286</f>
        <v>13219</v>
      </c>
      <c r="K286" s="413">
        <f>J286/I286</f>
        <v>0.73438888888888887</v>
      </c>
    </row>
    <row r="287" spans="1:11" ht="15" customHeight="1">
      <c r="A287" s="91" t="s">
        <v>1931</v>
      </c>
      <c r="B287" s="319" t="s">
        <v>1959</v>
      </c>
      <c r="C287" s="321">
        <v>5200</v>
      </c>
      <c r="D287" s="826">
        <v>1389</v>
      </c>
      <c r="E287" s="413">
        <f t="shared" ref="E287:E292" si="93">D287/C287</f>
        <v>0.26711538461538459</v>
      </c>
      <c r="F287" s="321"/>
      <c r="G287" s="826">
        <v>215</v>
      </c>
      <c r="H287" s="413" t="e">
        <f t="shared" ref="H287:H292" si="94">G287/F287</f>
        <v>#DIV/0!</v>
      </c>
      <c r="I287" s="406">
        <f t="shared" ref="I287:I291" si="95">C287+F287</f>
        <v>5200</v>
      </c>
      <c r="J287" s="406">
        <f t="shared" ref="J287:J291" si="96">D287+G287</f>
        <v>1604</v>
      </c>
      <c r="K287" s="413">
        <f t="shared" ref="K287:K292" si="97">J287/I287</f>
        <v>0.30846153846153845</v>
      </c>
    </row>
    <row r="288" spans="1:11" ht="15" customHeight="1">
      <c r="A288" s="91" t="s">
        <v>1966</v>
      </c>
      <c r="B288" s="319" t="s">
        <v>1967</v>
      </c>
      <c r="C288" s="321">
        <v>1300</v>
      </c>
      <c r="D288" s="826"/>
      <c r="E288" s="413">
        <f t="shared" si="93"/>
        <v>0</v>
      </c>
      <c r="F288" s="321"/>
      <c r="G288" s="826">
        <v>2</v>
      </c>
      <c r="H288" s="413" t="e">
        <f t="shared" si="94"/>
        <v>#DIV/0!</v>
      </c>
      <c r="I288" s="406">
        <f t="shared" si="95"/>
        <v>1300</v>
      </c>
      <c r="J288" s="406">
        <f t="shared" si="96"/>
        <v>2</v>
      </c>
      <c r="K288" s="413">
        <f t="shared" si="97"/>
        <v>1.5384615384615385E-3</v>
      </c>
    </row>
    <row r="289" spans="1:11" ht="15" customHeight="1">
      <c r="A289" s="91" t="s">
        <v>1968</v>
      </c>
      <c r="B289" s="319" t="s">
        <v>1969</v>
      </c>
      <c r="C289" s="321">
        <v>930</v>
      </c>
      <c r="D289" s="826"/>
      <c r="E289" s="413">
        <f t="shared" si="93"/>
        <v>0</v>
      </c>
      <c r="F289" s="321"/>
      <c r="G289" s="826"/>
      <c r="H289" s="413" t="e">
        <f t="shared" si="94"/>
        <v>#DIV/0!</v>
      </c>
      <c r="I289" s="406">
        <f t="shared" si="95"/>
        <v>930</v>
      </c>
      <c r="J289" s="406">
        <f t="shared" si="96"/>
        <v>0</v>
      </c>
      <c r="K289" s="413">
        <f t="shared" si="97"/>
        <v>0</v>
      </c>
    </row>
    <row r="290" spans="1:11" ht="15" customHeight="1">
      <c r="A290" s="91" t="s">
        <v>1933</v>
      </c>
      <c r="B290" s="319" t="s">
        <v>1952</v>
      </c>
      <c r="C290" s="321">
        <v>10</v>
      </c>
      <c r="D290" s="826"/>
      <c r="E290" s="413">
        <f t="shared" si="93"/>
        <v>0</v>
      </c>
      <c r="F290" s="321">
        <v>880</v>
      </c>
      <c r="G290" s="826">
        <v>63</v>
      </c>
      <c r="H290" s="413">
        <f t="shared" si="94"/>
        <v>7.1590909090909094E-2</v>
      </c>
      <c r="I290" s="406">
        <f t="shared" si="95"/>
        <v>890</v>
      </c>
      <c r="J290" s="406">
        <f t="shared" si="96"/>
        <v>63</v>
      </c>
      <c r="K290" s="413">
        <f t="shared" si="97"/>
        <v>7.0786516853932585E-2</v>
      </c>
    </row>
    <row r="291" spans="1:11" s="101" customFormat="1" ht="15" customHeight="1">
      <c r="A291" s="710" t="s">
        <v>1948</v>
      </c>
      <c r="B291" s="709" t="s">
        <v>1949</v>
      </c>
      <c r="C291" s="321"/>
      <c r="D291" s="321"/>
      <c r="E291" s="413" t="e">
        <f t="shared" si="93"/>
        <v>#DIV/0!</v>
      </c>
      <c r="F291" s="321"/>
      <c r="G291" s="321"/>
      <c r="H291" s="413" t="e">
        <f t="shared" si="94"/>
        <v>#DIV/0!</v>
      </c>
      <c r="I291" s="406">
        <f t="shared" si="95"/>
        <v>0</v>
      </c>
      <c r="J291" s="406">
        <f t="shared" si="96"/>
        <v>0</v>
      </c>
      <c r="K291" s="413" t="e">
        <f t="shared" si="97"/>
        <v>#DIV/0!</v>
      </c>
    </row>
    <row r="292" spans="1:11" s="101" customFormat="1" ht="15.75" customHeight="1">
      <c r="A292" s="166" t="s">
        <v>129</v>
      </c>
      <c r="B292" s="105"/>
      <c r="C292" s="321">
        <f>SUM(C286:C291)</f>
        <v>25440</v>
      </c>
      <c r="D292" s="321">
        <f>SUM(D286:D291)</f>
        <v>13942</v>
      </c>
      <c r="E292" s="413">
        <f t="shared" si="93"/>
        <v>0.54803459119496856</v>
      </c>
      <c r="F292" s="321">
        <f>SUM(F286:F291)</f>
        <v>880</v>
      </c>
      <c r="G292" s="321">
        <f>SUM(G286:G291)</f>
        <v>946</v>
      </c>
      <c r="H292" s="413">
        <f t="shared" si="94"/>
        <v>1.075</v>
      </c>
      <c r="I292" s="321">
        <f>SUM(I286:I291)</f>
        <v>26320</v>
      </c>
      <c r="J292" s="321">
        <f>SUM(J286:J291)</f>
        <v>14888</v>
      </c>
      <c r="K292" s="413">
        <f t="shared" si="97"/>
        <v>0.56565349544072951</v>
      </c>
    </row>
    <row r="293" spans="1:11" s="101" customFormat="1" ht="12.75" customHeight="1">
      <c r="A293" s="166" t="s">
        <v>191</v>
      </c>
      <c r="B293" s="213"/>
      <c r="C293" s="323"/>
      <c r="D293" s="323"/>
      <c r="E293" s="414"/>
      <c r="F293" s="323"/>
      <c r="G293" s="323"/>
      <c r="H293" s="414"/>
      <c r="I293" s="323"/>
      <c r="J293" s="323"/>
      <c r="K293" s="416"/>
    </row>
    <row r="294" spans="1:11" s="101" customFormat="1" ht="12.75" customHeight="1">
      <c r="A294" s="311">
        <v>280005</v>
      </c>
      <c r="B294" s="320" t="s">
        <v>192</v>
      </c>
      <c r="C294" s="323"/>
      <c r="D294" s="323"/>
      <c r="E294" s="414"/>
      <c r="F294" s="323"/>
      <c r="G294" s="323"/>
      <c r="H294" s="414"/>
      <c r="I294" s="323"/>
      <c r="J294" s="323"/>
      <c r="K294" s="416"/>
    </row>
    <row r="295" spans="1:11" s="101" customFormat="1" ht="12.75" customHeight="1">
      <c r="A295" s="311">
        <v>280006</v>
      </c>
      <c r="B295" s="320" t="s">
        <v>193</v>
      </c>
      <c r="C295" s="323"/>
      <c r="D295" s="323"/>
      <c r="E295" s="414"/>
      <c r="F295" s="323"/>
      <c r="G295" s="323"/>
      <c r="H295" s="414"/>
      <c r="I295" s="323"/>
      <c r="J295" s="323"/>
      <c r="K295" s="416"/>
    </row>
    <row r="296" spans="1:11" s="101" customFormat="1">
      <c r="A296" s="311">
        <v>280007</v>
      </c>
      <c r="B296" s="320" t="s">
        <v>194</v>
      </c>
      <c r="C296" s="321"/>
      <c r="D296" s="321"/>
      <c r="E296" s="415"/>
      <c r="F296" s="321"/>
      <c r="G296" s="321"/>
      <c r="H296" s="415"/>
      <c r="I296" s="321"/>
      <c r="J296" s="321"/>
      <c r="K296" s="416"/>
    </row>
    <row r="297" spans="1:11" s="101" customFormat="1">
      <c r="A297" s="311">
        <v>280008</v>
      </c>
      <c r="B297" s="320" t="s">
        <v>195</v>
      </c>
      <c r="C297" s="321"/>
      <c r="D297" s="321"/>
      <c r="E297" s="415"/>
      <c r="F297" s="321"/>
      <c r="G297" s="321"/>
      <c r="H297" s="415"/>
      <c r="I297" s="321"/>
      <c r="J297" s="321"/>
      <c r="K297" s="416"/>
    </row>
    <row r="298" spans="1:11" s="101" customFormat="1" ht="27" customHeight="1">
      <c r="A298" s="91"/>
      <c r="B298" s="319"/>
      <c r="C298" s="321"/>
      <c r="D298" s="321"/>
      <c r="E298" s="415"/>
      <c r="F298" s="321"/>
      <c r="G298" s="321"/>
      <c r="H298" s="415"/>
      <c r="I298" s="321"/>
      <c r="J298" s="321"/>
      <c r="K298" s="416"/>
    </row>
    <row r="299" spans="1:11" s="101" customFormat="1" ht="11.1" customHeight="1">
      <c r="A299" s="166" t="s">
        <v>129</v>
      </c>
      <c r="B299" s="105"/>
      <c r="C299" s="321"/>
      <c r="D299" s="321"/>
      <c r="E299" s="415"/>
      <c r="F299" s="321"/>
      <c r="G299" s="321"/>
      <c r="H299" s="415"/>
      <c r="I299" s="321"/>
      <c r="J299" s="321"/>
      <c r="K299" s="416"/>
    </row>
    <row r="300" spans="1:11">
      <c r="A300" s="166" t="s">
        <v>196</v>
      </c>
      <c r="B300" s="105"/>
      <c r="C300" s="321">
        <f>SUM(C292)</f>
        <v>25440</v>
      </c>
      <c r="D300" s="321">
        <f>SUM(D292)</f>
        <v>13942</v>
      </c>
      <c r="E300" s="413">
        <f t="shared" ref="E300" si="98">D300/C300</f>
        <v>0.54803459119496856</v>
      </c>
      <c r="F300" s="321">
        <f>SUM(F292)</f>
        <v>880</v>
      </c>
      <c r="G300" s="321">
        <f>SUM(G292)</f>
        <v>946</v>
      </c>
      <c r="H300" s="413">
        <f t="shared" ref="H300" si="99">G300/F300</f>
        <v>1.075</v>
      </c>
      <c r="I300" s="321">
        <f>SUM(I292)</f>
        <v>26320</v>
      </c>
      <c r="J300" s="321">
        <f>SUM(J292)</f>
        <v>14888</v>
      </c>
      <c r="K300" s="413">
        <f t="shared" ref="K300" si="100">J300/I300</f>
        <v>0.56565349544072951</v>
      </c>
    </row>
    <row r="301" spans="1:11" s="137" customFormat="1" ht="33.75" customHeight="1">
      <c r="A301" s="920" t="s">
        <v>197</v>
      </c>
      <c r="B301" s="920"/>
      <c r="C301" s="920"/>
      <c r="D301" s="920"/>
      <c r="E301" s="920"/>
      <c r="F301" s="920"/>
      <c r="G301" s="920"/>
      <c r="H301" s="920"/>
      <c r="I301" s="920"/>
      <c r="J301" s="920"/>
    </row>
    <row r="303" spans="1:11">
      <c r="A303" s="1"/>
      <c r="B303" s="2" t="s">
        <v>51</v>
      </c>
      <c r="C303" s="3" t="s">
        <v>5271</v>
      </c>
      <c r="D303" s="4"/>
      <c r="E303" s="4"/>
      <c r="F303" s="4"/>
      <c r="G303" s="4"/>
      <c r="H303" s="4"/>
      <c r="I303" s="5"/>
    </row>
    <row r="304" spans="1:11">
      <c r="A304" s="1"/>
      <c r="B304" s="2" t="s">
        <v>52</v>
      </c>
      <c r="C304" s="3">
        <v>17688383</v>
      </c>
      <c r="D304" s="4"/>
      <c r="E304" s="4"/>
      <c r="F304" s="4"/>
      <c r="G304" s="4"/>
      <c r="H304" s="4"/>
      <c r="I304" s="5"/>
    </row>
    <row r="305" spans="1:11">
      <c r="A305" s="1"/>
      <c r="B305" s="2"/>
      <c r="C305" s="3"/>
      <c r="D305" s="4"/>
      <c r="E305" s="4"/>
      <c r="F305" s="4"/>
      <c r="G305" s="4"/>
      <c r="H305" s="4"/>
      <c r="I305" s="5"/>
    </row>
    <row r="306" spans="1:11" ht="14.25">
      <c r="A306" s="1"/>
      <c r="B306" s="2" t="s">
        <v>185</v>
      </c>
      <c r="C306" s="7" t="s">
        <v>26</v>
      </c>
      <c r="D306" s="8"/>
      <c r="E306" s="8"/>
      <c r="F306" s="8"/>
      <c r="G306" s="8"/>
      <c r="H306" s="8"/>
      <c r="I306" s="9"/>
    </row>
    <row r="307" spans="1:11" ht="14.25">
      <c r="A307" s="1"/>
      <c r="B307" s="2" t="s">
        <v>186</v>
      </c>
      <c r="C307" s="428" t="s">
        <v>1970</v>
      </c>
      <c r="D307" s="8"/>
      <c r="E307" s="8"/>
      <c r="F307" s="8"/>
      <c r="G307" s="8"/>
      <c r="H307" s="8"/>
      <c r="I307" s="9"/>
    </row>
    <row r="309" spans="1:11" ht="21.75" customHeight="1">
      <c r="A309" s="913" t="s">
        <v>187</v>
      </c>
      <c r="B309" s="921" t="s">
        <v>188</v>
      </c>
      <c r="C309" s="923" t="s">
        <v>189</v>
      </c>
      <c r="D309" s="923"/>
      <c r="E309" s="923"/>
      <c r="F309" s="923" t="s">
        <v>190</v>
      </c>
      <c r="G309" s="923"/>
      <c r="H309" s="923"/>
      <c r="I309" s="923" t="s">
        <v>129</v>
      </c>
      <c r="J309" s="923"/>
      <c r="K309" s="923"/>
    </row>
    <row r="310" spans="1:11" ht="32.25" customHeight="1" thickBot="1">
      <c r="A310" s="914"/>
      <c r="B310" s="922"/>
      <c r="C310" s="407" t="s">
        <v>1896</v>
      </c>
      <c r="D310" s="407" t="s">
        <v>5263</v>
      </c>
      <c r="E310" s="407" t="s">
        <v>1903</v>
      </c>
      <c r="F310" s="407" t="s">
        <v>1896</v>
      </c>
      <c r="G310" s="407" t="s">
        <v>5263</v>
      </c>
      <c r="H310" s="407" t="s">
        <v>1903</v>
      </c>
      <c r="I310" s="407" t="s">
        <v>1898</v>
      </c>
      <c r="J310" s="407" t="s">
        <v>5263</v>
      </c>
      <c r="K310" s="408" t="s">
        <v>1903</v>
      </c>
    </row>
    <row r="311" spans="1:11" ht="15" customHeight="1" thickTop="1">
      <c r="A311" s="91" t="s">
        <v>1929</v>
      </c>
      <c r="B311" s="319" t="s">
        <v>1958</v>
      </c>
      <c r="C311" s="406">
        <v>11800</v>
      </c>
      <c r="D311" s="825">
        <v>7554</v>
      </c>
      <c r="E311" s="413">
        <f>D311/C311</f>
        <v>0.64016949152542368</v>
      </c>
      <c r="F311" s="406"/>
      <c r="G311" s="825">
        <v>435</v>
      </c>
      <c r="H311" s="413" t="e">
        <f>G311/F311</f>
        <v>#DIV/0!</v>
      </c>
      <c r="I311" s="406">
        <f>C311+F311</f>
        <v>11800</v>
      </c>
      <c r="J311" s="406">
        <f>D311+G311</f>
        <v>7989</v>
      </c>
      <c r="K311" s="413">
        <f>J311/I311</f>
        <v>0.67703389830508476</v>
      </c>
    </row>
    <row r="312" spans="1:11" ht="15" customHeight="1">
      <c r="A312" s="91" t="s">
        <v>1931</v>
      </c>
      <c r="B312" s="319" t="s">
        <v>1959</v>
      </c>
      <c r="C312" s="321">
        <v>3300</v>
      </c>
      <c r="D312" s="826">
        <v>1988</v>
      </c>
      <c r="E312" s="413">
        <f t="shared" ref="E312:E314" si="101">D312/C312</f>
        <v>0.60242424242424242</v>
      </c>
      <c r="F312" s="321"/>
      <c r="G312" s="826">
        <v>444</v>
      </c>
      <c r="H312" s="413" t="e">
        <f t="shared" ref="H312:H314" si="102">G312/F312</f>
        <v>#DIV/0!</v>
      </c>
      <c r="I312" s="406">
        <f t="shared" ref="I312:I314" si="103">C312+F312</f>
        <v>3300</v>
      </c>
      <c r="J312" s="406">
        <f t="shared" ref="J312:J314" si="104">D312+G312</f>
        <v>2432</v>
      </c>
      <c r="K312" s="413">
        <f t="shared" ref="K312:K314" si="105">J312/I312</f>
        <v>0.73696969696969694</v>
      </c>
    </row>
    <row r="313" spans="1:11" ht="15" customHeight="1">
      <c r="A313" s="91" t="s">
        <v>1948</v>
      </c>
      <c r="B313" s="319" t="s">
        <v>1971</v>
      </c>
      <c r="C313" s="321">
        <v>0</v>
      </c>
      <c r="D313" s="826"/>
      <c r="E313" s="413" t="e">
        <f t="shared" si="101"/>
        <v>#DIV/0!</v>
      </c>
      <c r="F313" s="321"/>
      <c r="G313" s="826">
        <v>3</v>
      </c>
      <c r="H313" s="413" t="e">
        <f t="shared" si="102"/>
        <v>#DIV/0!</v>
      </c>
      <c r="I313" s="406">
        <f t="shared" si="103"/>
        <v>0</v>
      </c>
      <c r="J313" s="406">
        <f t="shared" si="104"/>
        <v>3</v>
      </c>
      <c r="K313" s="413" t="e">
        <f t="shared" si="105"/>
        <v>#DIV/0!</v>
      </c>
    </row>
    <row r="314" spans="1:11" ht="15" customHeight="1">
      <c r="A314" s="91" t="s">
        <v>1972</v>
      </c>
      <c r="B314" s="319" t="s">
        <v>1973</v>
      </c>
      <c r="C314" s="321">
        <v>1</v>
      </c>
      <c r="D314" s="826"/>
      <c r="E314" s="413">
        <f t="shared" si="101"/>
        <v>0</v>
      </c>
      <c r="F314" s="321"/>
      <c r="G314" s="826"/>
      <c r="H314" s="413" t="e">
        <f t="shared" si="102"/>
        <v>#DIV/0!</v>
      </c>
      <c r="I314" s="406">
        <f t="shared" si="103"/>
        <v>1</v>
      </c>
      <c r="J314" s="406">
        <f t="shared" si="104"/>
        <v>0</v>
      </c>
      <c r="K314" s="413">
        <f t="shared" si="105"/>
        <v>0</v>
      </c>
    </row>
    <row r="315" spans="1:11" ht="15" customHeight="1">
      <c r="A315" s="91" t="s">
        <v>1933</v>
      </c>
      <c r="B315" s="319" t="s">
        <v>1952</v>
      </c>
      <c r="C315" s="321">
        <v>1</v>
      </c>
      <c r="D315" s="826"/>
      <c r="E315" s="413">
        <f t="shared" ref="E315:E320" si="106">D315/C315</f>
        <v>0</v>
      </c>
      <c r="F315" s="321">
        <v>1217</v>
      </c>
      <c r="G315" s="826">
        <v>19</v>
      </c>
      <c r="H315" s="413">
        <f t="shared" ref="H315:H320" si="107">G315/F315</f>
        <v>1.5612161051766639E-2</v>
      </c>
      <c r="I315" s="406">
        <f t="shared" ref="I315:I319" si="108">C315+F315</f>
        <v>1218</v>
      </c>
      <c r="J315" s="406">
        <f t="shared" ref="J315:J319" si="109">D315+G315</f>
        <v>19</v>
      </c>
      <c r="K315" s="413">
        <f t="shared" ref="K315:K320" si="110">J315/I315</f>
        <v>1.5599343185550082E-2</v>
      </c>
    </row>
    <row r="316" spans="1:11" ht="15" customHeight="1">
      <c r="A316" s="91" t="s">
        <v>1966</v>
      </c>
      <c r="B316" s="319" t="s">
        <v>1974</v>
      </c>
      <c r="C316" s="321">
        <v>0</v>
      </c>
      <c r="D316" s="826"/>
      <c r="E316" s="413" t="e">
        <f t="shared" si="106"/>
        <v>#DIV/0!</v>
      </c>
      <c r="F316" s="321"/>
      <c r="G316" s="826"/>
      <c r="H316" s="413" t="e">
        <f t="shared" si="107"/>
        <v>#DIV/0!</v>
      </c>
      <c r="I316" s="406">
        <f t="shared" si="108"/>
        <v>0</v>
      </c>
      <c r="J316" s="406">
        <f t="shared" si="109"/>
        <v>0</v>
      </c>
      <c r="K316" s="413" t="e">
        <f t="shared" si="110"/>
        <v>#DIV/0!</v>
      </c>
    </row>
    <row r="317" spans="1:11" ht="15" customHeight="1">
      <c r="A317" s="91" t="s">
        <v>1968</v>
      </c>
      <c r="B317" s="319" t="s">
        <v>1975</v>
      </c>
      <c r="C317" s="321">
        <v>1</v>
      </c>
      <c r="D317" s="826"/>
      <c r="E317" s="413">
        <f t="shared" si="106"/>
        <v>0</v>
      </c>
      <c r="F317" s="321"/>
      <c r="G317" s="826"/>
      <c r="H317" s="413" t="e">
        <f t="shared" si="107"/>
        <v>#DIV/0!</v>
      </c>
      <c r="I317" s="406">
        <f t="shared" si="108"/>
        <v>1</v>
      </c>
      <c r="J317" s="406">
        <f t="shared" si="109"/>
        <v>0</v>
      </c>
      <c r="K317" s="413">
        <f t="shared" si="110"/>
        <v>0</v>
      </c>
    </row>
    <row r="318" spans="1:11" ht="15" customHeight="1">
      <c r="A318" s="91"/>
      <c r="B318" s="319"/>
      <c r="C318" s="321"/>
      <c r="D318" s="826"/>
      <c r="E318" s="413" t="e">
        <f t="shared" si="106"/>
        <v>#DIV/0!</v>
      </c>
      <c r="F318" s="321"/>
      <c r="G318" s="826"/>
      <c r="H318" s="413" t="e">
        <f t="shared" si="107"/>
        <v>#DIV/0!</v>
      </c>
      <c r="I318" s="406">
        <f t="shared" si="108"/>
        <v>0</v>
      </c>
      <c r="J318" s="406">
        <f t="shared" si="109"/>
        <v>0</v>
      </c>
      <c r="K318" s="413" t="e">
        <f t="shared" si="110"/>
        <v>#DIV/0!</v>
      </c>
    </row>
    <row r="319" spans="1:11" s="101" customFormat="1" ht="15" customHeight="1">
      <c r="A319" s="91"/>
      <c r="B319" s="319"/>
      <c r="C319" s="321"/>
      <c r="D319" s="321"/>
      <c r="E319" s="413" t="e">
        <f t="shared" si="106"/>
        <v>#DIV/0!</v>
      </c>
      <c r="F319" s="321"/>
      <c r="G319" s="321"/>
      <c r="H319" s="413" t="e">
        <f t="shared" si="107"/>
        <v>#DIV/0!</v>
      </c>
      <c r="I319" s="406">
        <f t="shared" si="108"/>
        <v>0</v>
      </c>
      <c r="J319" s="406">
        <f t="shared" si="109"/>
        <v>0</v>
      </c>
      <c r="K319" s="413" t="e">
        <f t="shared" si="110"/>
        <v>#DIV/0!</v>
      </c>
    </row>
    <row r="320" spans="1:11" s="101" customFormat="1" ht="15.75" customHeight="1">
      <c r="A320" s="166" t="s">
        <v>129</v>
      </c>
      <c r="B320" s="105"/>
      <c r="C320" s="321">
        <f>SUM(C311:C319)</f>
        <v>15103</v>
      </c>
      <c r="D320" s="321">
        <f>SUM(D311:D319)</f>
        <v>9542</v>
      </c>
      <c r="E320" s="413">
        <f t="shared" si="106"/>
        <v>0.63179500761438123</v>
      </c>
      <c r="F320" s="321">
        <f>SUM(F311:F319)</f>
        <v>1217</v>
      </c>
      <c r="G320" s="321">
        <f>SUM(G311:G319)</f>
        <v>901</v>
      </c>
      <c r="H320" s="413">
        <f t="shared" si="107"/>
        <v>0.74034511092851274</v>
      </c>
      <c r="I320" s="321">
        <f>SUM(I311:I319)</f>
        <v>16320</v>
      </c>
      <c r="J320" s="321">
        <f>SUM(J311:J319)</f>
        <v>10443</v>
      </c>
      <c r="K320" s="413">
        <f t="shared" si="110"/>
        <v>0.63988970588235294</v>
      </c>
    </row>
    <row r="321" spans="1:11" s="101" customFormat="1" ht="12.75" customHeight="1">
      <c r="A321" s="166" t="s">
        <v>191</v>
      </c>
      <c r="B321" s="213"/>
      <c r="C321" s="323"/>
      <c r="D321" s="323"/>
      <c r="E321" s="414"/>
      <c r="F321" s="323"/>
      <c r="G321" s="323"/>
      <c r="H321" s="414"/>
      <c r="I321" s="323"/>
      <c r="J321" s="323"/>
      <c r="K321" s="416"/>
    </row>
    <row r="322" spans="1:11" s="101" customFormat="1" ht="12.75" customHeight="1">
      <c r="A322" s="311">
        <v>280005</v>
      </c>
      <c r="B322" s="320" t="s">
        <v>192</v>
      </c>
      <c r="C322" s="323"/>
      <c r="D322" s="323"/>
      <c r="E322" s="414"/>
      <c r="F322" s="323"/>
      <c r="G322" s="323"/>
      <c r="H322" s="414"/>
      <c r="I322" s="323"/>
      <c r="J322" s="323"/>
      <c r="K322" s="416"/>
    </row>
    <row r="323" spans="1:11" s="101" customFormat="1" ht="12.75" customHeight="1">
      <c r="A323" s="311">
        <v>280006</v>
      </c>
      <c r="B323" s="320" t="s">
        <v>193</v>
      </c>
      <c r="C323" s="323"/>
      <c r="D323" s="323"/>
      <c r="E323" s="414"/>
      <c r="F323" s="323"/>
      <c r="G323" s="323"/>
      <c r="H323" s="414"/>
      <c r="I323" s="323"/>
      <c r="J323" s="323"/>
      <c r="K323" s="416"/>
    </row>
    <row r="324" spans="1:11" s="101" customFormat="1">
      <c r="A324" s="311">
        <v>280007</v>
      </c>
      <c r="B324" s="320" t="s">
        <v>194</v>
      </c>
      <c r="C324" s="321"/>
      <c r="D324" s="321"/>
      <c r="E324" s="415"/>
      <c r="F324" s="321"/>
      <c r="G324" s="321"/>
      <c r="H324" s="415"/>
      <c r="I324" s="321"/>
      <c r="J324" s="321"/>
      <c r="K324" s="416"/>
    </row>
    <row r="325" spans="1:11" s="101" customFormat="1">
      <c r="A325" s="311">
        <v>280008</v>
      </c>
      <c r="B325" s="320" t="s">
        <v>195</v>
      </c>
      <c r="C325" s="321"/>
      <c r="D325" s="321"/>
      <c r="E325" s="415"/>
      <c r="F325" s="321"/>
      <c r="G325" s="321"/>
      <c r="H325" s="415"/>
      <c r="I325" s="321"/>
      <c r="J325" s="321"/>
      <c r="K325" s="416"/>
    </row>
    <row r="326" spans="1:11" s="101" customFormat="1" ht="27" customHeight="1">
      <c r="A326" s="91"/>
      <c r="B326" s="319"/>
      <c r="C326" s="321"/>
      <c r="D326" s="321"/>
      <c r="E326" s="415"/>
      <c r="F326" s="321"/>
      <c r="G326" s="321"/>
      <c r="H326" s="415"/>
      <c r="I326" s="321"/>
      <c r="J326" s="321"/>
      <c r="K326" s="416"/>
    </row>
    <row r="327" spans="1:11" s="101" customFormat="1" ht="11.1" customHeight="1">
      <c r="A327" s="166" t="s">
        <v>129</v>
      </c>
      <c r="B327" s="105"/>
      <c r="C327" s="321"/>
      <c r="D327" s="321"/>
      <c r="E327" s="415"/>
      <c r="F327" s="321"/>
      <c r="G327" s="321"/>
      <c r="H327" s="415"/>
      <c r="I327" s="321"/>
      <c r="J327" s="321"/>
      <c r="K327" s="416"/>
    </row>
    <row r="328" spans="1:11">
      <c r="A328" s="166" t="s">
        <v>196</v>
      </c>
      <c r="B328" s="105"/>
      <c r="C328" s="321">
        <f>SUM(C320)</f>
        <v>15103</v>
      </c>
      <c r="D328" s="321">
        <f>SUM(D320)</f>
        <v>9542</v>
      </c>
      <c r="E328" s="413">
        <f t="shared" ref="E328" si="111">D328/C328</f>
        <v>0.63179500761438123</v>
      </c>
      <c r="F328" s="321">
        <f>SUM(F320)</f>
        <v>1217</v>
      </c>
      <c r="G328" s="321">
        <f>SUM(G320)</f>
        <v>901</v>
      </c>
      <c r="H328" s="413">
        <f t="shared" ref="H328" si="112">G328/F328</f>
        <v>0.74034511092851274</v>
      </c>
      <c r="I328" s="321">
        <f>SUM(I320)</f>
        <v>16320</v>
      </c>
      <c r="J328" s="321">
        <f>SUM(J320)</f>
        <v>10443</v>
      </c>
      <c r="K328" s="413">
        <f t="shared" ref="K328" si="113">J328/I328</f>
        <v>0.63988970588235294</v>
      </c>
    </row>
    <row r="329" spans="1:11" s="137" customFormat="1" ht="33.75" customHeight="1">
      <c r="A329" s="920" t="s">
        <v>197</v>
      </c>
      <c r="B329" s="920"/>
      <c r="C329" s="920"/>
      <c r="D329" s="920"/>
      <c r="E329" s="920"/>
      <c r="F329" s="920"/>
      <c r="G329" s="920"/>
      <c r="H329" s="920"/>
      <c r="I329" s="920"/>
      <c r="J329" s="920"/>
    </row>
    <row r="331" spans="1:11">
      <c r="A331" s="1"/>
      <c r="B331" s="2" t="s">
        <v>51</v>
      </c>
      <c r="C331" s="3" t="s">
        <v>5271</v>
      </c>
      <c r="D331" s="4"/>
      <c r="E331" s="4"/>
      <c r="F331" s="4"/>
      <c r="G331" s="4"/>
      <c r="H331" s="4"/>
      <c r="I331" s="5"/>
    </row>
    <row r="332" spans="1:11">
      <c r="A332" s="1"/>
      <c r="B332" s="2" t="s">
        <v>52</v>
      </c>
      <c r="C332" s="3">
        <v>17688383</v>
      </c>
      <c r="D332" s="4"/>
      <c r="E332" s="4"/>
      <c r="F332" s="4"/>
      <c r="G332" s="4"/>
      <c r="H332" s="4"/>
      <c r="I332" s="5"/>
    </row>
    <row r="333" spans="1:11">
      <c r="A333" s="1"/>
      <c r="B333" s="2"/>
      <c r="C333" s="3"/>
      <c r="D333" s="4"/>
      <c r="E333" s="4"/>
      <c r="F333" s="4"/>
      <c r="G333" s="4"/>
      <c r="H333" s="4"/>
      <c r="I333" s="5"/>
    </row>
    <row r="334" spans="1:11" ht="14.25">
      <c r="A334" s="1"/>
      <c r="B334" s="2" t="s">
        <v>185</v>
      </c>
      <c r="C334" s="7" t="s">
        <v>26</v>
      </c>
      <c r="D334" s="8"/>
      <c r="E334" s="8"/>
      <c r="F334" s="8"/>
      <c r="G334" s="8"/>
      <c r="H334" s="8"/>
      <c r="I334" s="9"/>
    </row>
    <row r="335" spans="1:11" ht="14.25">
      <c r="A335" s="1"/>
      <c r="B335" s="2" t="s">
        <v>186</v>
      </c>
      <c r="C335" s="429" t="s">
        <v>1976</v>
      </c>
      <c r="D335" s="8"/>
      <c r="E335" s="8"/>
      <c r="F335" s="8"/>
      <c r="G335" s="8"/>
      <c r="H335" s="8"/>
      <c r="I335" s="9"/>
    </row>
    <row r="337" spans="1:11" ht="21.75" customHeight="1">
      <c r="A337" s="913" t="s">
        <v>187</v>
      </c>
      <c r="B337" s="921" t="s">
        <v>188</v>
      </c>
      <c r="C337" s="923" t="s">
        <v>189</v>
      </c>
      <c r="D337" s="923"/>
      <c r="E337" s="923"/>
      <c r="F337" s="923" t="s">
        <v>190</v>
      </c>
      <c r="G337" s="923"/>
      <c r="H337" s="923"/>
      <c r="I337" s="923" t="s">
        <v>129</v>
      </c>
      <c r="J337" s="923"/>
      <c r="K337" s="923"/>
    </row>
    <row r="338" spans="1:11" ht="32.25" customHeight="1" thickBot="1">
      <c r="A338" s="914"/>
      <c r="B338" s="922"/>
      <c r="C338" s="407" t="s">
        <v>1896</v>
      </c>
      <c r="D338" s="407" t="s">
        <v>5263</v>
      </c>
      <c r="E338" s="407" t="s">
        <v>1903</v>
      </c>
      <c r="F338" s="407" t="s">
        <v>1896</v>
      </c>
      <c r="G338" s="407" t="s">
        <v>5263</v>
      </c>
      <c r="H338" s="407" t="s">
        <v>1903</v>
      </c>
      <c r="I338" s="407" t="s">
        <v>1898</v>
      </c>
      <c r="J338" s="407" t="s">
        <v>5263</v>
      </c>
      <c r="K338" s="408" t="s">
        <v>1903</v>
      </c>
    </row>
    <row r="339" spans="1:11" ht="15" customHeight="1" thickTop="1">
      <c r="A339" s="91" t="s">
        <v>1929</v>
      </c>
      <c r="B339" s="319" t="s">
        <v>1958</v>
      </c>
      <c r="C339" s="406">
        <v>3095</v>
      </c>
      <c r="D339" s="825">
        <v>2575</v>
      </c>
      <c r="E339" s="413">
        <f>D339/C339</f>
        <v>0.83198707592891763</v>
      </c>
      <c r="F339" s="406"/>
      <c r="G339" s="825">
        <v>942</v>
      </c>
      <c r="H339" s="413" t="e">
        <f>G339/F339</f>
        <v>#DIV/0!</v>
      </c>
      <c r="I339" s="406">
        <f>C339+F339</f>
        <v>3095</v>
      </c>
      <c r="J339" s="406">
        <f>D339+G339</f>
        <v>3517</v>
      </c>
      <c r="K339" s="413">
        <f>J339/I339</f>
        <v>1.1363489499192245</v>
      </c>
    </row>
    <row r="340" spans="1:11" ht="15" customHeight="1">
      <c r="A340" s="91" t="s">
        <v>1931</v>
      </c>
      <c r="B340" s="319" t="s">
        <v>1959</v>
      </c>
      <c r="C340" s="321">
        <v>3509</v>
      </c>
      <c r="D340" s="826">
        <v>725</v>
      </c>
      <c r="E340" s="413">
        <f t="shared" ref="E340:E343" si="114">D340/C340</f>
        <v>0.20661157024793389</v>
      </c>
      <c r="F340" s="321"/>
      <c r="G340" s="826">
        <v>1372</v>
      </c>
      <c r="H340" s="413" t="e">
        <f t="shared" ref="H340:H343" si="115">G340/F340</f>
        <v>#DIV/0!</v>
      </c>
      <c r="I340" s="406">
        <f t="shared" ref="I340:I343" si="116">C340+F340</f>
        <v>3509</v>
      </c>
      <c r="J340" s="406">
        <f t="shared" ref="J340:J343" si="117">D340+G340</f>
        <v>2097</v>
      </c>
      <c r="K340" s="413">
        <f t="shared" ref="K340:K343" si="118">J340/I340</f>
        <v>0.59760615559988606</v>
      </c>
    </row>
    <row r="341" spans="1:11" ht="15" customHeight="1">
      <c r="A341" s="91" t="s">
        <v>1948</v>
      </c>
      <c r="B341" s="319" t="s">
        <v>1971</v>
      </c>
      <c r="C341" s="321">
        <v>400</v>
      </c>
      <c r="D341" s="826">
        <v>371</v>
      </c>
      <c r="E341" s="413">
        <f t="shared" si="114"/>
        <v>0.92749999999999999</v>
      </c>
      <c r="F341" s="321"/>
      <c r="G341" s="826">
        <v>118</v>
      </c>
      <c r="H341" s="413" t="e">
        <f t="shared" si="115"/>
        <v>#DIV/0!</v>
      </c>
      <c r="I341" s="406">
        <f t="shared" si="116"/>
        <v>400</v>
      </c>
      <c r="J341" s="406">
        <f t="shared" si="117"/>
        <v>489</v>
      </c>
      <c r="K341" s="413">
        <f t="shared" si="118"/>
        <v>1.2224999999999999</v>
      </c>
    </row>
    <row r="342" spans="1:11" ht="15" customHeight="1">
      <c r="A342" s="91" t="s">
        <v>1972</v>
      </c>
      <c r="B342" s="319" t="s">
        <v>1973</v>
      </c>
      <c r="C342" s="321">
        <v>125</v>
      </c>
      <c r="D342" s="826">
        <v>116</v>
      </c>
      <c r="E342" s="413">
        <f t="shared" si="114"/>
        <v>0.92800000000000005</v>
      </c>
      <c r="F342" s="321"/>
      <c r="G342" s="826">
        <v>347</v>
      </c>
      <c r="H342" s="413" t="e">
        <f t="shared" si="115"/>
        <v>#DIV/0!</v>
      </c>
      <c r="I342" s="406">
        <f t="shared" si="116"/>
        <v>125</v>
      </c>
      <c r="J342" s="406">
        <f t="shared" si="117"/>
        <v>463</v>
      </c>
      <c r="K342" s="413">
        <f t="shared" si="118"/>
        <v>3.7040000000000002</v>
      </c>
    </row>
    <row r="343" spans="1:11" ht="15" customHeight="1">
      <c r="A343" s="91" t="s">
        <v>1966</v>
      </c>
      <c r="B343" s="319" t="s">
        <v>1967</v>
      </c>
      <c r="C343" s="321">
        <v>300</v>
      </c>
      <c r="D343" s="826">
        <v>300</v>
      </c>
      <c r="E343" s="413">
        <f t="shared" si="114"/>
        <v>1</v>
      </c>
      <c r="F343" s="321"/>
      <c r="G343" s="826">
        <v>591</v>
      </c>
      <c r="H343" s="413" t="e">
        <f t="shared" si="115"/>
        <v>#DIV/0!</v>
      </c>
      <c r="I343" s="406">
        <f t="shared" si="116"/>
        <v>300</v>
      </c>
      <c r="J343" s="406">
        <f t="shared" si="117"/>
        <v>891</v>
      </c>
      <c r="K343" s="413">
        <f t="shared" si="118"/>
        <v>2.97</v>
      </c>
    </row>
    <row r="344" spans="1:11" ht="15" customHeight="1">
      <c r="A344" s="91" t="s">
        <v>1968</v>
      </c>
      <c r="B344" s="319" t="s">
        <v>1969</v>
      </c>
      <c r="C344" s="321">
        <v>30</v>
      </c>
      <c r="D344" s="826">
        <v>27</v>
      </c>
      <c r="E344" s="413">
        <f t="shared" ref="E344:E349" si="119">D344/C344</f>
        <v>0.9</v>
      </c>
      <c r="F344" s="321"/>
      <c r="G344" s="826">
        <v>602</v>
      </c>
      <c r="H344" s="413" t="e">
        <f t="shared" ref="H344:H349" si="120">G344/F344</f>
        <v>#DIV/0!</v>
      </c>
      <c r="I344" s="406">
        <f t="shared" ref="I344:I348" si="121">C344+F344</f>
        <v>30</v>
      </c>
      <c r="J344" s="406">
        <f t="shared" ref="J344:J348" si="122">D344+G344</f>
        <v>629</v>
      </c>
      <c r="K344" s="413">
        <f t="shared" ref="K344:K349" si="123">J344/I344</f>
        <v>20.966666666666665</v>
      </c>
    </row>
    <row r="345" spans="1:11" ht="15" customHeight="1">
      <c r="A345" s="91" t="s">
        <v>1933</v>
      </c>
      <c r="B345" s="319" t="s">
        <v>1952</v>
      </c>
      <c r="C345" s="321">
        <v>1</v>
      </c>
      <c r="D345" s="826"/>
      <c r="E345" s="413">
        <f t="shared" si="119"/>
        <v>0</v>
      </c>
      <c r="F345" s="321">
        <v>12220</v>
      </c>
      <c r="G345" s="826">
        <v>4</v>
      </c>
      <c r="H345" s="413">
        <f t="shared" si="120"/>
        <v>3.2733224222585927E-4</v>
      </c>
      <c r="I345" s="406">
        <f t="shared" si="121"/>
        <v>12221</v>
      </c>
      <c r="J345" s="406">
        <f t="shared" si="122"/>
        <v>4</v>
      </c>
      <c r="K345" s="413">
        <f t="shared" si="123"/>
        <v>3.2730545781850913E-4</v>
      </c>
    </row>
    <row r="346" spans="1:11" ht="15" customHeight="1">
      <c r="A346" s="91"/>
      <c r="B346" s="319"/>
      <c r="C346" s="321"/>
      <c r="D346" s="826"/>
      <c r="E346" s="413" t="e">
        <f t="shared" si="119"/>
        <v>#DIV/0!</v>
      </c>
      <c r="F346" s="321"/>
      <c r="G346" s="826"/>
      <c r="H346" s="413" t="e">
        <f t="shared" si="120"/>
        <v>#DIV/0!</v>
      </c>
      <c r="I346" s="406">
        <f t="shared" si="121"/>
        <v>0</v>
      </c>
      <c r="J346" s="406">
        <f t="shared" si="122"/>
        <v>0</v>
      </c>
      <c r="K346" s="413" t="e">
        <f t="shared" si="123"/>
        <v>#DIV/0!</v>
      </c>
    </row>
    <row r="347" spans="1:11" ht="15" customHeight="1">
      <c r="A347" s="91"/>
      <c r="B347" s="319"/>
      <c r="C347" s="321"/>
      <c r="D347" s="321"/>
      <c r="E347" s="413" t="e">
        <f t="shared" si="119"/>
        <v>#DIV/0!</v>
      </c>
      <c r="F347" s="321"/>
      <c r="G347" s="321"/>
      <c r="H347" s="413" t="e">
        <f t="shared" si="120"/>
        <v>#DIV/0!</v>
      </c>
      <c r="I347" s="406">
        <f t="shared" si="121"/>
        <v>0</v>
      </c>
      <c r="J347" s="406">
        <f t="shared" si="122"/>
        <v>0</v>
      </c>
      <c r="K347" s="413" t="e">
        <f t="shared" si="123"/>
        <v>#DIV/0!</v>
      </c>
    </row>
    <row r="348" spans="1:11" s="101" customFormat="1" ht="15" customHeight="1">
      <c r="A348" s="91"/>
      <c r="B348" s="319"/>
      <c r="C348" s="321"/>
      <c r="D348" s="321"/>
      <c r="E348" s="413" t="e">
        <f t="shared" si="119"/>
        <v>#DIV/0!</v>
      </c>
      <c r="F348" s="321"/>
      <c r="G348" s="321"/>
      <c r="H348" s="413" t="e">
        <f t="shared" si="120"/>
        <v>#DIV/0!</v>
      </c>
      <c r="I348" s="406">
        <f t="shared" si="121"/>
        <v>0</v>
      </c>
      <c r="J348" s="406">
        <f t="shared" si="122"/>
        <v>0</v>
      </c>
      <c r="K348" s="413" t="e">
        <f t="shared" si="123"/>
        <v>#DIV/0!</v>
      </c>
    </row>
    <row r="349" spans="1:11" s="101" customFormat="1" ht="15.75" customHeight="1">
      <c r="A349" s="166" t="s">
        <v>129</v>
      </c>
      <c r="B349" s="105"/>
      <c r="C349" s="321">
        <f>SUM(C339:C348)</f>
        <v>7460</v>
      </c>
      <c r="D349" s="321">
        <f>SUM(D339:D348)</f>
        <v>4114</v>
      </c>
      <c r="E349" s="413">
        <f t="shared" si="119"/>
        <v>0.55147453083109921</v>
      </c>
      <c r="F349" s="321">
        <f>SUM(F339:F348)</f>
        <v>12220</v>
      </c>
      <c r="G349" s="321">
        <f>SUM(G339:G348)</f>
        <v>3976</v>
      </c>
      <c r="H349" s="413">
        <f t="shared" si="120"/>
        <v>0.32536824877250409</v>
      </c>
      <c r="I349" s="321">
        <f>SUM(I339:I348)</f>
        <v>19680</v>
      </c>
      <c r="J349" s="321">
        <f>SUM(J339:J348)</f>
        <v>8090</v>
      </c>
      <c r="K349" s="413">
        <f t="shared" si="123"/>
        <v>0.41107723577235772</v>
      </c>
    </row>
    <row r="350" spans="1:11" s="101" customFormat="1" ht="12.75" customHeight="1">
      <c r="A350" s="166" t="s">
        <v>191</v>
      </c>
      <c r="B350" s="213"/>
      <c r="C350" s="323"/>
      <c r="D350" s="323"/>
      <c r="E350" s="414"/>
      <c r="F350" s="323"/>
      <c r="G350" s="323"/>
      <c r="H350" s="414"/>
      <c r="I350" s="323"/>
      <c r="J350" s="323"/>
      <c r="K350" s="416"/>
    </row>
    <row r="351" spans="1:11" s="101" customFormat="1" ht="12.75" customHeight="1">
      <c r="A351" s="311">
        <v>280005</v>
      </c>
      <c r="B351" s="320" t="s">
        <v>192</v>
      </c>
      <c r="C351" s="323"/>
      <c r="D351" s="323"/>
      <c r="E351" s="414"/>
      <c r="F351" s="323"/>
      <c r="G351" s="323"/>
      <c r="H351" s="414"/>
      <c r="I351" s="323"/>
      <c r="J351" s="323"/>
      <c r="K351" s="416"/>
    </row>
    <row r="352" spans="1:11" s="101" customFormat="1" ht="12.75" customHeight="1">
      <c r="A352" s="311">
        <v>280006</v>
      </c>
      <c r="B352" s="320" t="s">
        <v>193</v>
      </c>
      <c r="C352" s="323"/>
      <c r="D352" s="323"/>
      <c r="E352" s="414"/>
      <c r="F352" s="323"/>
      <c r="G352" s="323"/>
      <c r="H352" s="414"/>
      <c r="I352" s="323"/>
      <c r="J352" s="323"/>
      <c r="K352" s="416"/>
    </row>
    <row r="353" spans="1:12" s="101" customFormat="1">
      <c r="A353" s="311">
        <v>280007</v>
      </c>
      <c r="B353" s="320" t="s">
        <v>194</v>
      </c>
      <c r="C353" s="321"/>
      <c r="D353" s="321"/>
      <c r="E353" s="415"/>
      <c r="F353" s="321"/>
      <c r="G353" s="321"/>
      <c r="H353" s="415"/>
      <c r="I353" s="321"/>
      <c r="J353" s="321"/>
      <c r="K353" s="416"/>
    </row>
    <row r="354" spans="1:12" s="101" customFormat="1">
      <c r="A354" s="311">
        <v>280008</v>
      </c>
      <c r="B354" s="320" t="s">
        <v>195</v>
      </c>
      <c r="C354" s="321"/>
      <c r="D354" s="321"/>
      <c r="E354" s="415"/>
      <c r="F354" s="321"/>
      <c r="G354" s="321"/>
      <c r="H354" s="415"/>
      <c r="I354" s="321"/>
      <c r="J354" s="321"/>
      <c r="K354" s="416"/>
    </row>
    <row r="355" spans="1:12" s="101" customFormat="1" ht="27" customHeight="1">
      <c r="A355" s="91"/>
      <c r="B355" s="319"/>
      <c r="C355" s="321"/>
      <c r="D355" s="321"/>
      <c r="E355" s="415"/>
      <c r="F355" s="321"/>
      <c r="G355" s="321"/>
      <c r="H355" s="415"/>
      <c r="I355" s="321"/>
      <c r="J355" s="321"/>
      <c r="K355" s="416"/>
    </row>
    <row r="356" spans="1:12" s="101" customFormat="1" ht="11.1" customHeight="1">
      <c r="A356" s="166" t="s">
        <v>129</v>
      </c>
      <c r="B356" s="105"/>
      <c r="C356" s="321"/>
      <c r="D356" s="321"/>
      <c r="E356" s="415"/>
      <c r="F356" s="321"/>
      <c r="G356" s="321"/>
      <c r="H356" s="415"/>
      <c r="I356" s="321"/>
      <c r="J356" s="321"/>
      <c r="K356" s="416"/>
    </row>
    <row r="357" spans="1:12">
      <c r="A357" s="166" t="s">
        <v>196</v>
      </c>
      <c r="B357" s="105"/>
      <c r="C357" s="321">
        <f>SUM(C349)</f>
        <v>7460</v>
      </c>
      <c r="D357" s="321">
        <f>SUM(D349)</f>
        <v>4114</v>
      </c>
      <c r="E357" s="413">
        <f t="shared" ref="E357" si="124">D357/C357</f>
        <v>0.55147453083109921</v>
      </c>
      <c r="F357" s="321">
        <f>SUM(F349)</f>
        <v>12220</v>
      </c>
      <c r="G357" s="321">
        <f>SUM(G349)</f>
        <v>3976</v>
      </c>
      <c r="H357" s="413">
        <f t="shared" ref="H357" si="125">G357/F357</f>
        <v>0.32536824877250409</v>
      </c>
      <c r="I357" s="321">
        <f>SUM(I349)</f>
        <v>19680</v>
      </c>
      <c r="J357" s="321">
        <f>SUM(J349)</f>
        <v>8090</v>
      </c>
      <c r="K357" s="413">
        <f t="shared" ref="K357" si="126">J357/I357</f>
        <v>0.41107723577235772</v>
      </c>
      <c r="L357" s="613"/>
    </row>
    <row r="358" spans="1:12" s="137" customFormat="1" ht="33.75" customHeight="1">
      <c r="A358" s="920" t="s">
        <v>197</v>
      </c>
      <c r="B358" s="920"/>
      <c r="C358" s="920"/>
      <c r="D358" s="920"/>
      <c r="E358" s="920"/>
      <c r="F358" s="920"/>
      <c r="G358" s="920"/>
      <c r="H358" s="920"/>
      <c r="I358" s="920"/>
      <c r="J358" s="920"/>
    </row>
  </sheetData>
  <mergeCells count="84">
    <mergeCell ref="A276:J276"/>
    <mergeCell ref="A251:J251"/>
    <mergeCell ref="A259:A260"/>
    <mergeCell ref="B259:B260"/>
    <mergeCell ref="C259:E259"/>
    <mergeCell ref="F259:H259"/>
    <mergeCell ref="I259:K259"/>
    <mergeCell ref="A226:J226"/>
    <mergeCell ref="A234:A235"/>
    <mergeCell ref="B234:B235"/>
    <mergeCell ref="C234:E234"/>
    <mergeCell ref="F234:H234"/>
    <mergeCell ref="I234:K234"/>
    <mergeCell ref="A201:J201"/>
    <mergeCell ref="A209:A210"/>
    <mergeCell ref="B209:B210"/>
    <mergeCell ref="C209:E209"/>
    <mergeCell ref="F209:H209"/>
    <mergeCell ref="I209:K209"/>
    <mergeCell ref="A176:J176"/>
    <mergeCell ref="A184:A185"/>
    <mergeCell ref="B184:B185"/>
    <mergeCell ref="C184:E184"/>
    <mergeCell ref="F184:H184"/>
    <mergeCell ref="I184:K184"/>
    <mergeCell ref="A151:J151"/>
    <mergeCell ref="A159:A160"/>
    <mergeCell ref="B159:B160"/>
    <mergeCell ref="C159:E159"/>
    <mergeCell ref="F159:H159"/>
    <mergeCell ref="I159:K159"/>
    <mergeCell ref="A124:J124"/>
    <mergeCell ref="A132:A133"/>
    <mergeCell ref="B132:B133"/>
    <mergeCell ref="C132:E132"/>
    <mergeCell ref="F132:H132"/>
    <mergeCell ref="I132:K132"/>
    <mergeCell ref="A99:J99"/>
    <mergeCell ref="A107:A108"/>
    <mergeCell ref="B107:B108"/>
    <mergeCell ref="C107:E107"/>
    <mergeCell ref="F107:H107"/>
    <mergeCell ref="I107:K107"/>
    <mergeCell ref="A74:J74"/>
    <mergeCell ref="A82:A83"/>
    <mergeCell ref="B82:B83"/>
    <mergeCell ref="C82:E82"/>
    <mergeCell ref="F82:H82"/>
    <mergeCell ref="I82:K82"/>
    <mergeCell ref="A57:A58"/>
    <mergeCell ref="B57:B58"/>
    <mergeCell ref="C57:E57"/>
    <mergeCell ref="F57:H57"/>
    <mergeCell ref="I57:K57"/>
    <mergeCell ref="A49:J49"/>
    <mergeCell ref="A32:A33"/>
    <mergeCell ref="B32:B33"/>
    <mergeCell ref="C32:E32"/>
    <mergeCell ref="F32:H32"/>
    <mergeCell ref="I32:K32"/>
    <mergeCell ref="A24:J24"/>
    <mergeCell ref="A7:A8"/>
    <mergeCell ref="B7:B8"/>
    <mergeCell ref="C7:E7"/>
    <mergeCell ref="F7:H7"/>
    <mergeCell ref="I7:K7"/>
    <mergeCell ref="A284:A285"/>
    <mergeCell ref="B284:B285"/>
    <mergeCell ref="C284:E284"/>
    <mergeCell ref="F284:H284"/>
    <mergeCell ref="I284:K284"/>
    <mergeCell ref="A301:J301"/>
    <mergeCell ref="A309:A310"/>
    <mergeCell ref="B309:B310"/>
    <mergeCell ref="C309:E309"/>
    <mergeCell ref="F309:H309"/>
    <mergeCell ref="I309:K309"/>
    <mergeCell ref="A358:J358"/>
    <mergeCell ref="A329:J329"/>
    <mergeCell ref="A337:A338"/>
    <mergeCell ref="B337:B338"/>
    <mergeCell ref="C337:E337"/>
    <mergeCell ref="F337:H337"/>
    <mergeCell ref="I337:K337"/>
  </mergeCells>
  <pageMargins left="0.75" right="0.75" top="1" bottom="1" header="0.5" footer="0.5"/>
  <pageSetup paperSize="9" scale="70" orientation="portrait" verticalDpi="1200" r:id="rId1"/>
  <headerFooter alignWithMargins="0"/>
  <rowBreaks count="6" manualBreakCount="6">
    <brk id="49" max="10" man="1"/>
    <brk id="100" max="10" man="1"/>
    <brk id="152" max="10" man="1"/>
    <brk id="202" max="10" man="1"/>
    <brk id="252" max="10" man="1"/>
    <brk id="302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23"/>
  <sheetViews>
    <sheetView zoomScaleSheetLayoutView="100" workbookViewId="0">
      <selection activeCell="O14" sqref="O14"/>
    </sheetView>
  </sheetViews>
  <sheetFormatPr defaultColWidth="9" defaultRowHeight="12.75"/>
  <cols>
    <col min="1" max="1" width="7.140625" style="200" customWidth="1"/>
    <col min="2" max="2" width="25.42578125" style="200" customWidth="1"/>
    <col min="3" max="4" width="9.7109375" style="200" customWidth="1"/>
    <col min="5" max="5" width="8.85546875" style="200" customWidth="1"/>
    <col min="6" max="6" width="9.7109375" style="200" customWidth="1"/>
    <col min="7" max="7" width="7.7109375" style="200" customWidth="1"/>
    <col min="8" max="8" width="9.5703125" style="200" customWidth="1"/>
    <col min="9" max="9" width="9.85546875" style="200" customWidth="1"/>
    <col min="10" max="10" width="6.85546875" style="200" customWidth="1"/>
    <col min="11" max="12" width="9.85546875" style="200" customWidth="1"/>
    <col min="13" max="13" width="7.7109375" style="200" customWidth="1"/>
    <col min="14" max="15" width="9.42578125" style="200" customWidth="1"/>
    <col min="16" max="16" width="7.5703125" style="200" customWidth="1"/>
    <col min="17" max="17" width="9.28515625" style="200" customWidth="1"/>
    <col min="18" max="18" width="9.85546875" style="200" customWidth="1"/>
    <col min="19" max="19" width="7.28515625" style="200" customWidth="1"/>
    <col min="20" max="20" width="8.7109375" style="200" customWidth="1"/>
    <col min="21" max="21" width="9.85546875" style="200" customWidth="1"/>
    <col min="22" max="22" width="7.85546875" style="200" customWidth="1"/>
    <col min="262" max="262" width="7.140625" customWidth="1"/>
    <col min="263" max="263" width="7" customWidth="1"/>
    <col min="264" max="264" width="26.5703125" customWidth="1"/>
    <col min="265" max="265" width="9.7109375" customWidth="1"/>
    <col min="266" max="266" width="14.85546875" customWidth="1"/>
    <col min="267" max="267" width="10.7109375" customWidth="1"/>
    <col min="268" max="268" width="9.5703125" customWidth="1"/>
    <col min="269" max="269" width="10.5703125" customWidth="1"/>
    <col min="270" max="271" width="9.85546875" customWidth="1"/>
    <col min="272" max="272" width="10.140625" customWidth="1"/>
    <col min="273" max="273" width="9.42578125" customWidth="1"/>
    <col min="274" max="274" width="10.28515625" customWidth="1"/>
    <col min="275" max="277" width="9.85546875" customWidth="1"/>
    <col min="278" max="278" width="9.28515625" customWidth="1"/>
    <col min="518" max="518" width="7.140625" customWidth="1"/>
    <col min="519" max="519" width="7" customWidth="1"/>
    <col min="520" max="520" width="26.5703125" customWidth="1"/>
    <col min="521" max="521" width="9.7109375" customWidth="1"/>
    <col min="522" max="522" width="14.85546875" customWidth="1"/>
    <col min="523" max="523" width="10.7109375" customWidth="1"/>
    <col min="524" max="524" width="9.5703125" customWidth="1"/>
    <col min="525" max="525" width="10.5703125" customWidth="1"/>
    <col min="526" max="527" width="9.85546875" customWidth="1"/>
    <col min="528" max="528" width="10.140625" customWidth="1"/>
    <col min="529" max="529" width="9.42578125" customWidth="1"/>
    <col min="530" max="530" width="10.28515625" customWidth="1"/>
    <col min="531" max="533" width="9.85546875" customWidth="1"/>
    <col min="534" max="534" width="9.28515625" customWidth="1"/>
    <col min="774" max="774" width="7.140625" customWidth="1"/>
    <col min="775" max="775" width="7" customWidth="1"/>
    <col min="776" max="776" width="26.5703125" customWidth="1"/>
    <col min="777" max="777" width="9.7109375" customWidth="1"/>
    <col min="778" max="778" width="14.85546875" customWidth="1"/>
    <col min="779" max="779" width="10.7109375" customWidth="1"/>
    <col min="780" max="780" width="9.5703125" customWidth="1"/>
    <col min="781" max="781" width="10.5703125" customWidth="1"/>
    <col min="782" max="783" width="9.85546875" customWidth="1"/>
    <col min="784" max="784" width="10.140625" customWidth="1"/>
    <col min="785" max="785" width="9.42578125" customWidth="1"/>
    <col min="786" max="786" width="10.28515625" customWidth="1"/>
    <col min="787" max="789" width="9.85546875" customWidth="1"/>
    <col min="790" max="790" width="9.28515625" customWidth="1"/>
    <col min="1030" max="1030" width="7.140625" customWidth="1"/>
    <col min="1031" max="1031" width="7" customWidth="1"/>
    <col min="1032" max="1032" width="26.5703125" customWidth="1"/>
    <col min="1033" max="1033" width="9.7109375" customWidth="1"/>
    <col min="1034" max="1034" width="14.85546875" customWidth="1"/>
    <col min="1035" max="1035" width="10.7109375" customWidth="1"/>
    <col min="1036" max="1036" width="9.5703125" customWidth="1"/>
    <col min="1037" max="1037" width="10.5703125" customWidth="1"/>
    <col min="1038" max="1039" width="9.85546875" customWidth="1"/>
    <col min="1040" max="1040" width="10.140625" customWidth="1"/>
    <col min="1041" max="1041" width="9.42578125" customWidth="1"/>
    <col min="1042" max="1042" width="10.28515625" customWidth="1"/>
    <col min="1043" max="1045" width="9.85546875" customWidth="1"/>
    <col min="1046" max="1046" width="9.28515625" customWidth="1"/>
    <col min="1286" max="1286" width="7.140625" customWidth="1"/>
    <col min="1287" max="1287" width="7" customWidth="1"/>
    <col min="1288" max="1288" width="26.5703125" customWidth="1"/>
    <col min="1289" max="1289" width="9.7109375" customWidth="1"/>
    <col min="1290" max="1290" width="14.85546875" customWidth="1"/>
    <col min="1291" max="1291" width="10.7109375" customWidth="1"/>
    <col min="1292" max="1292" width="9.5703125" customWidth="1"/>
    <col min="1293" max="1293" width="10.5703125" customWidth="1"/>
    <col min="1294" max="1295" width="9.85546875" customWidth="1"/>
    <col min="1296" max="1296" width="10.140625" customWidth="1"/>
    <col min="1297" max="1297" width="9.42578125" customWidth="1"/>
    <col min="1298" max="1298" width="10.28515625" customWidth="1"/>
    <col min="1299" max="1301" width="9.85546875" customWidth="1"/>
    <col min="1302" max="1302" width="9.28515625" customWidth="1"/>
    <col min="1542" max="1542" width="7.140625" customWidth="1"/>
    <col min="1543" max="1543" width="7" customWidth="1"/>
    <col min="1544" max="1544" width="26.5703125" customWidth="1"/>
    <col min="1545" max="1545" width="9.7109375" customWidth="1"/>
    <col min="1546" max="1546" width="14.85546875" customWidth="1"/>
    <col min="1547" max="1547" width="10.7109375" customWidth="1"/>
    <col min="1548" max="1548" width="9.5703125" customWidth="1"/>
    <col min="1549" max="1549" width="10.5703125" customWidth="1"/>
    <col min="1550" max="1551" width="9.85546875" customWidth="1"/>
    <col min="1552" max="1552" width="10.140625" customWidth="1"/>
    <col min="1553" max="1553" width="9.42578125" customWidth="1"/>
    <col min="1554" max="1554" width="10.28515625" customWidth="1"/>
    <col min="1555" max="1557" width="9.85546875" customWidth="1"/>
    <col min="1558" max="1558" width="9.28515625" customWidth="1"/>
    <col min="1798" max="1798" width="7.140625" customWidth="1"/>
    <col min="1799" max="1799" width="7" customWidth="1"/>
    <col min="1800" max="1800" width="26.5703125" customWidth="1"/>
    <col min="1801" max="1801" width="9.7109375" customWidth="1"/>
    <col min="1802" max="1802" width="14.85546875" customWidth="1"/>
    <col min="1803" max="1803" width="10.7109375" customWidth="1"/>
    <col min="1804" max="1804" width="9.5703125" customWidth="1"/>
    <col min="1805" max="1805" width="10.5703125" customWidth="1"/>
    <col min="1806" max="1807" width="9.85546875" customWidth="1"/>
    <col min="1808" max="1808" width="10.140625" customWidth="1"/>
    <col min="1809" max="1809" width="9.42578125" customWidth="1"/>
    <col min="1810" max="1810" width="10.28515625" customWidth="1"/>
    <col min="1811" max="1813" width="9.85546875" customWidth="1"/>
    <col min="1814" max="1814" width="9.28515625" customWidth="1"/>
    <col min="2054" max="2054" width="7.140625" customWidth="1"/>
    <col min="2055" max="2055" width="7" customWidth="1"/>
    <col min="2056" max="2056" width="26.5703125" customWidth="1"/>
    <col min="2057" max="2057" width="9.7109375" customWidth="1"/>
    <col min="2058" max="2058" width="14.85546875" customWidth="1"/>
    <col min="2059" max="2059" width="10.7109375" customWidth="1"/>
    <col min="2060" max="2060" width="9.5703125" customWidth="1"/>
    <col min="2061" max="2061" width="10.5703125" customWidth="1"/>
    <col min="2062" max="2063" width="9.85546875" customWidth="1"/>
    <col min="2064" max="2064" width="10.140625" customWidth="1"/>
    <col min="2065" max="2065" width="9.42578125" customWidth="1"/>
    <col min="2066" max="2066" width="10.28515625" customWidth="1"/>
    <col min="2067" max="2069" width="9.85546875" customWidth="1"/>
    <col min="2070" max="2070" width="9.28515625" customWidth="1"/>
    <col min="2310" max="2310" width="7.140625" customWidth="1"/>
    <col min="2311" max="2311" width="7" customWidth="1"/>
    <col min="2312" max="2312" width="26.5703125" customWidth="1"/>
    <col min="2313" max="2313" width="9.7109375" customWidth="1"/>
    <col min="2314" max="2314" width="14.85546875" customWidth="1"/>
    <col min="2315" max="2315" width="10.7109375" customWidth="1"/>
    <col min="2316" max="2316" width="9.5703125" customWidth="1"/>
    <col min="2317" max="2317" width="10.5703125" customWidth="1"/>
    <col min="2318" max="2319" width="9.85546875" customWidth="1"/>
    <col min="2320" max="2320" width="10.140625" customWidth="1"/>
    <col min="2321" max="2321" width="9.42578125" customWidth="1"/>
    <col min="2322" max="2322" width="10.28515625" customWidth="1"/>
    <col min="2323" max="2325" width="9.85546875" customWidth="1"/>
    <col min="2326" max="2326" width="9.28515625" customWidth="1"/>
    <col min="2566" max="2566" width="7.140625" customWidth="1"/>
    <col min="2567" max="2567" width="7" customWidth="1"/>
    <col min="2568" max="2568" width="26.5703125" customWidth="1"/>
    <col min="2569" max="2569" width="9.7109375" customWidth="1"/>
    <col min="2570" max="2570" width="14.85546875" customWidth="1"/>
    <col min="2571" max="2571" width="10.7109375" customWidth="1"/>
    <col min="2572" max="2572" width="9.5703125" customWidth="1"/>
    <col min="2573" max="2573" width="10.5703125" customWidth="1"/>
    <col min="2574" max="2575" width="9.85546875" customWidth="1"/>
    <col min="2576" max="2576" width="10.140625" customWidth="1"/>
    <col min="2577" max="2577" width="9.42578125" customWidth="1"/>
    <col min="2578" max="2578" width="10.28515625" customWidth="1"/>
    <col min="2579" max="2581" width="9.85546875" customWidth="1"/>
    <col min="2582" max="2582" width="9.28515625" customWidth="1"/>
    <col min="2822" max="2822" width="7.140625" customWidth="1"/>
    <col min="2823" max="2823" width="7" customWidth="1"/>
    <col min="2824" max="2824" width="26.5703125" customWidth="1"/>
    <col min="2825" max="2825" width="9.7109375" customWidth="1"/>
    <col min="2826" max="2826" width="14.85546875" customWidth="1"/>
    <col min="2827" max="2827" width="10.7109375" customWidth="1"/>
    <col min="2828" max="2828" width="9.5703125" customWidth="1"/>
    <col min="2829" max="2829" width="10.5703125" customWidth="1"/>
    <col min="2830" max="2831" width="9.85546875" customWidth="1"/>
    <col min="2832" max="2832" width="10.140625" customWidth="1"/>
    <col min="2833" max="2833" width="9.42578125" customWidth="1"/>
    <col min="2834" max="2834" width="10.28515625" customWidth="1"/>
    <col min="2835" max="2837" width="9.85546875" customWidth="1"/>
    <col min="2838" max="2838" width="9.28515625" customWidth="1"/>
    <col min="3078" max="3078" width="7.140625" customWidth="1"/>
    <col min="3079" max="3079" width="7" customWidth="1"/>
    <col min="3080" max="3080" width="26.5703125" customWidth="1"/>
    <col min="3081" max="3081" width="9.7109375" customWidth="1"/>
    <col min="3082" max="3082" width="14.85546875" customWidth="1"/>
    <col min="3083" max="3083" width="10.7109375" customWidth="1"/>
    <col min="3084" max="3084" width="9.5703125" customWidth="1"/>
    <col min="3085" max="3085" width="10.5703125" customWidth="1"/>
    <col min="3086" max="3087" width="9.85546875" customWidth="1"/>
    <col min="3088" max="3088" width="10.140625" customWidth="1"/>
    <col min="3089" max="3089" width="9.42578125" customWidth="1"/>
    <col min="3090" max="3090" width="10.28515625" customWidth="1"/>
    <col min="3091" max="3093" width="9.85546875" customWidth="1"/>
    <col min="3094" max="3094" width="9.28515625" customWidth="1"/>
    <col min="3334" max="3334" width="7.140625" customWidth="1"/>
    <col min="3335" max="3335" width="7" customWidth="1"/>
    <col min="3336" max="3336" width="26.5703125" customWidth="1"/>
    <col min="3337" max="3337" width="9.7109375" customWidth="1"/>
    <col min="3338" max="3338" width="14.85546875" customWidth="1"/>
    <col min="3339" max="3339" width="10.7109375" customWidth="1"/>
    <col min="3340" max="3340" width="9.5703125" customWidth="1"/>
    <col min="3341" max="3341" width="10.5703125" customWidth="1"/>
    <col min="3342" max="3343" width="9.85546875" customWidth="1"/>
    <col min="3344" max="3344" width="10.140625" customWidth="1"/>
    <col min="3345" max="3345" width="9.42578125" customWidth="1"/>
    <col min="3346" max="3346" width="10.28515625" customWidth="1"/>
    <col min="3347" max="3349" width="9.85546875" customWidth="1"/>
    <col min="3350" max="3350" width="9.28515625" customWidth="1"/>
    <col min="3590" max="3590" width="7.140625" customWidth="1"/>
    <col min="3591" max="3591" width="7" customWidth="1"/>
    <col min="3592" max="3592" width="26.5703125" customWidth="1"/>
    <col min="3593" max="3593" width="9.7109375" customWidth="1"/>
    <col min="3594" max="3594" width="14.85546875" customWidth="1"/>
    <col min="3595" max="3595" width="10.7109375" customWidth="1"/>
    <col min="3596" max="3596" width="9.5703125" customWidth="1"/>
    <col min="3597" max="3597" width="10.5703125" customWidth="1"/>
    <col min="3598" max="3599" width="9.85546875" customWidth="1"/>
    <col min="3600" max="3600" width="10.140625" customWidth="1"/>
    <col min="3601" max="3601" width="9.42578125" customWidth="1"/>
    <col min="3602" max="3602" width="10.28515625" customWidth="1"/>
    <col min="3603" max="3605" width="9.85546875" customWidth="1"/>
    <col min="3606" max="3606" width="9.28515625" customWidth="1"/>
    <col min="3846" max="3846" width="7.140625" customWidth="1"/>
    <col min="3847" max="3847" width="7" customWidth="1"/>
    <col min="3848" max="3848" width="26.5703125" customWidth="1"/>
    <col min="3849" max="3849" width="9.7109375" customWidth="1"/>
    <col min="3850" max="3850" width="14.85546875" customWidth="1"/>
    <col min="3851" max="3851" width="10.7109375" customWidth="1"/>
    <col min="3852" max="3852" width="9.5703125" customWidth="1"/>
    <col min="3853" max="3853" width="10.5703125" customWidth="1"/>
    <col min="3854" max="3855" width="9.85546875" customWidth="1"/>
    <col min="3856" max="3856" width="10.140625" customWidth="1"/>
    <col min="3857" max="3857" width="9.42578125" customWidth="1"/>
    <col min="3858" max="3858" width="10.28515625" customWidth="1"/>
    <col min="3859" max="3861" width="9.85546875" customWidth="1"/>
    <col min="3862" max="3862" width="9.28515625" customWidth="1"/>
    <col min="4102" max="4102" width="7.140625" customWidth="1"/>
    <col min="4103" max="4103" width="7" customWidth="1"/>
    <col min="4104" max="4104" width="26.5703125" customWidth="1"/>
    <col min="4105" max="4105" width="9.7109375" customWidth="1"/>
    <col min="4106" max="4106" width="14.85546875" customWidth="1"/>
    <col min="4107" max="4107" width="10.7109375" customWidth="1"/>
    <col min="4108" max="4108" width="9.5703125" customWidth="1"/>
    <col min="4109" max="4109" width="10.5703125" customWidth="1"/>
    <col min="4110" max="4111" width="9.85546875" customWidth="1"/>
    <col min="4112" max="4112" width="10.140625" customWidth="1"/>
    <col min="4113" max="4113" width="9.42578125" customWidth="1"/>
    <col min="4114" max="4114" width="10.28515625" customWidth="1"/>
    <col min="4115" max="4117" width="9.85546875" customWidth="1"/>
    <col min="4118" max="4118" width="9.28515625" customWidth="1"/>
    <col min="4358" max="4358" width="7.140625" customWidth="1"/>
    <col min="4359" max="4359" width="7" customWidth="1"/>
    <col min="4360" max="4360" width="26.5703125" customWidth="1"/>
    <col min="4361" max="4361" width="9.7109375" customWidth="1"/>
    <col min="4362" max="4362" width="14.85546875" customWidth="1"/>
    <col min="4363" max="4363" width="10.7109375" customWidth="1"/>
    <col min="4364" max="4364" width="9.5703125" customWidth="1"/>
    <col min="4365" max="4365" width="10.5703125" customWidth="1"/>
    <col min="4366" max="4367" width="9.85546875" customWidth="1"/>
    <col min="4368" max="4368" width="10.140625" customWidth="1"/>
    <col min="4369" max="4369" width="9.42578125" customWidth="1"/>
    <col min="4370" max="4370" width="10.28515625" customWidth="1"/>
    <col min="4371" max="4373" width="9.85546875" customWidth="1"/>
    <col min="4374" max="4374" width="9.28515625" customWidth="1"/>
    <col min="4614" max="4614" width="7.140625" customWidth="1"/>
    <col min="4615" max="4615" width="7" customWidth="1"/>
    <col min="4616" max="4616" width="26.5703125" customWidth="1"/>
    <col min="4617" max="4617" width="9.7109375" customWidth="1"/>
    <col min="4618" max="4618" width="14.85546875" customWidth="1"/>
    <col min="4619" max="4619" width="10.7109375" customWidth="1"/>
    <col min="4620" max="4620" width="9.5703125" customWidth="1"/>
    <col min="4621" max="4621" width="10.5703125" customWidth="1"/>
    <col min="4622" max="4623" width="9.85546875" customWidth="1"/>
    <col min="4624" max="4624" width="10.140625" customWidth="1"/>
    <col min="4625" max="4625" width="9.42578125" customWidth="1"/>
    <col min="4626" max="4626" width="10.28515625" customWidth="1"/>
    <col min="4627" max="4629" width="9.85546875" customWidth="1"/>
    <col min="4630" max="4630" width="9.28515625" customWidth="1"/>
    <col min="4870" max="4870" width="7.140625" customWidth="1"/>
    <col min="4871" max="4871" width="7" customWidth="1"/>
    <col min="4872" max="4872" width="26.5703125" customWidth="1"/>
    <col min="4873" max="4873" width="9.7109375" customWidth="1"/>
    <col min="4874" max="4874" width="14.85546875" customWidth="1"/>
    <col min="4875" max="4875" width="10.7109375" customWidth="1"/>
    <col min="4876" max="4876" width="9.5703125" customWidth="1"/>
    <col min="4877" max="4877" width="10.5703125" customWidth="1"/>
    <col min="4878" max="4879" width="9.85546875" customWidth="1"/>
    <col min="4880" max="4880" width="10.140625" customWidth="1"/>
    <col min="4881" max="4881" width="9.42578125" customWidth="1"/>
    <col min="4882" max="4882" width="10.28515625" customWidth="1"/>
    <col min="4883" max="4885" width="9.85546875" customWidth="1"/>
    <col min="4886" max="4886" width="9.28515625" customWidth="1"/>
    <col min="5126" max="5126" width="7.140625" customWidth="1"/>
    <col min="5127" max="5127" width="7" customWidth="1"/>
    <col min="5128" max="5128" width="26.5703125" customWidth="1"/>
    <col min="5129" max="5129" width="9.7109375" customWidth="1"/>
    <col min="5130" max="5130" width="14.85546875" customWidth="1"/>
    <col min="5131" max="5131" width="10.7109375" customWidth="1"/>
    <col min="5132" max="5132" width="9.5703125" customWidth="1"/>
    <col min="5133" max="5133" width="10.5703125" customWidth="1"/>
    <col min="5134" max="5135" width="9.85546875" customWidth="1"/>
    <col min="5136" max="5136" width="10.140625" customWidth="1"/>
    <col min="5137" max="5137" width="9.42578125" customWidth="1"/>
    <col min="5138" max="5138" width="10.28515625" customWidth="1"/>
    <col min="5139" max="5141" width="9.85546875" customWidth="1"/>
    <col min="5142" max="5142" width="9.28515625" customWidth="1"/>
    <col min="5382" max="5382" width="7.140625" customWidth="1"/>
    <col min="5383" max="5383" width="7" customWidth="1"/>
    <col min="5384" max="5384" width="26.5703125" customWidth="1"/>
    <col min="5385" max="5385" width="9.7109375" customWidth="1"/>
    <col min="5386" max="5386" width="14.85546875" customWidth="1"/>
    <col min="5387" max="5387" width="10.7109375" customWidth="1"/>
    <col min="5388" max="5388" width="9.5703125" customWidth="1"/>
    <col min="5389" max="5389" width="10.5703125" customWidth="1"/>
    <col min="5390" max="5391" width="9.85546875" customWidth="1"/>
    <col min="5392" max="5392" width="10.140625" customWidth="1"/>
    <col min="5393" max="5393" width="9.42578125" customWidth="1"/>
    <col min="5394" max="5394" width="10.28515625" customWidth="1"/>
    <col min="5395" max="5397" width="9.85546875" customWidth="1"/>
    <col min="5398" max="5398" width="9.28515625" customWidth="1"/>
    <col min="5638" max="5638" width="7.140625" customWidth="1"/>
    <col min="5639" max="5639" width="7" customWidth="1"/>
    <col min="5640" max="5640" width="26.5703125" customWidth="1"/>
    <col min="5641" max="5641" width="9.7109375" customWidth="1"/>
    <col min="5642" max="5642" width="14.85546875" customWidth="1"/>
    <col min="5643" max="5643" width="10.7109375" customWidth="1"/>
    <col min="5644" max="5644" width="9.5703125" customWidth="1"/>
    <col min="5645" max="5645" width="10.5703125" customWidth="1"/>
    <col min="5646" max="5647" width="9.85546875" customWidth="1"/>
    <col min="5648" max="5648" width="10.140625" customWidth="1"/>
    <col min="5649" max="5649" width="9.42578125" customWidth="1"/>
    <col min="5650" max="5650" width="10.28515625" customWidth="1"/>
    <col min="5651" max="5653" width="9.85546875" customWidth="1"/>
    <col min="5654" max="5654" width="9.28515625" customWidth="1"/>
    <col min="5894" max="5894" width="7.140625" customWidth="1"/>
    <col min="5895" max="5895" width="7" customWidth="1"/>
    <col min="5896" max="5896" width="26.5703125" customWidth="1"/>
    <col min="5897" max="5897" width="9.7109375" customWidth="1"/>
    <col min="5898" max="5898" width="14.85546875" customWidth="1"/>
    <col min="5899" max="5899" width="10.7109375" customWidth="1"/>
    <col min="5900" max="5900" width="9.5703125" customWidth="1"/>
    <col min="5901" max="5901" width="10.5703125" customWidth="1"/>
    <col min="5902" max="5903" width="9.85546875" customWidth="1"/>
    <col min="5904" max="5904" width="10.140625" customWidth="1"/>
    <col min="5905" max="5905" width="9.42578125" customWidth="1"/>
    <col min="5906" max="5906" width="10.28515625" customWidth="1"/>
    <col min="5907" max="5909" width="9.85546875" customWidth="1"/>
    <col min="5910" max="5910" width="9.28515625" customWidth="1"/>
    <col min="6150" max="6150" width="7.140625" customWidth="1"/>
    <col min="6151" max="6151" width="7" customWidth="1"/>
    <col min="6152" max="6152" width="26.5703125" customWidth="1"/>
    <col min="6153" max="6153" width="9.7109375" customWidth="1"/>
    <col min="6154" max="6154" width="14.85546875" customWidth="1"/>
    <col min="6155" max="6155" width="10.7109375" customWidth="1"/>
    <col min="6156" max="6156" width="9.5703125" customWidth="1"/>
    <col min="6157" max="6157" width="10.5703125" customWidth="1"/>
    <col min="6158" max="6159" width="9.85546875" customWidth="1"/>
    <col min="6160" max="6160" width="10.140625" customWidth="1"/>
    <col min="6161" max="6161" width="9.42578125" customWidth="1"/>
    <col min="6162" max="6162" width="10.28515625" customWidth="1"/>
    <col min="6163" max="6165" width="9.85546875" customWidth="1"/>
    <col min="6166" max="6166" width="9.28515625" customWidth="1"/>
    <col min="6406" max="6406" width="7.140625" customWidth="1"/>
    <col min="6407" max="6407" width="7" customWidth="1"/>
    <col min="6408" max="6408" width="26.5703125" customWidth="1"/>
    <col min="6409" max="6409" width="9.7109375" customWidth="1"/>
    <col min="6410" max="6410" width="14.85546875" customWidth="1"/>
    <col min="6411" max="6411" width="10.7109375" customWidth="1"/>
    <col min="6412" max="6412" width="9.5703125" customWidth="1"/>
    <col min="6413" max="6413" width="10.5703125" customWidth="1"/>
    <col min="6414" max="6415" width="9.85546875" customWidth="1"/>
    <col min="6416" max="6416" width="10.140625" customWidth="1"/>
    <col min="6417" max="6417" width="9.42578125" customWidth="1"/>
    <col min="6418" max="6418" width="10.28515625" customWidth="1"/>
    <col min="6419" max="6421" width="9.85546875" customWidth="1"/>
    <col min="6422" max="6422" width="9.28515625" customWidth="1"/>
    <col min="6662" max="6662" width="7.140625" customWidth="1"/>
    <col min="6663" max="6663" width="7" customWidth="1"/>
    <col min="6664" max="6664" width="26.5703125" customWidth="1"/>
    <col min="6665" max="6665" width="9.7109375" customWidth="1"/>
    <col min="6666" max="6666" width="14.85546875" customWidth="1"/>
    <col min="6667" max="6667" width="10.7109375" customWidth="1"/>
    <col min="6668" max="6668" width="9.5703125" customWidth="1"/>
    <col min="6669" max="6669" width="10.5703125" customWidth="1"/>
    <col min="6670" max="6671" width="9.85546875" customWidth="1"/>
    <col min="6672" max="6672" width="10.140625" customWidth="1"/>
    <col min="6673" max="6673" width="9.42578125" customWidth="1"/>
    <col min="6674" max="6674" width="10.28515625" customWidth="1"/>
    <col min="6675" max="6677" width="9.85546875" customWidth="1"/>
    <col min="6678" max="6678" width="9.28515625" customWidth="1"/>
    <col min="6918" max="6918" width="7.140625" customWidth="1"/>
    <col min="6919" max="6919" width="7" customWidth="1"/>
    <col min="6920" max="6920" width="26.5703125" customWidth="1"/>
    <col min="6921" max="6921" width="9.7109375" customWidth="1"/>
    <col min="6922" max="6922" width="14.85546875" customWidth="1"/>
    <col min="6923" max="6923" width="10.7109375" customWidth="1"/>
    <col min="6924" max="6924" width="9.5703125" customWidth="1"/>
    <col min="6925" max="6925" width="10.5703125" customWidth="1"/>
    <col min="6926" max="6927" width="9.85546875" customWidth="1"/>
    <col min="6928" max="6928" width="10.140625" customWidth="1"/>
    <col min="6929" max="6929" width="9.42578125" customWidth="1"/>
    <col min="6930" max="6930" width="10.28515625" customWidth="1"/>
    <col min="6931" max="6933" width="9.85546875" customWidth="1"/>
    <col min="6934" max="6934" width="9.28515625" customWidth="1"/>
    <col min="7174" max="7174" width="7.140625" customWidth="1"/>
    <col min="7175" max="7175" width="7" customWidth="1"/>
    <col min="7176" max="7176" width="26.5703125" customWidth="1"/>
    <col min="7177" max="7177" width="9.7109375" customWidth="1"/>
    <col min="7178" max="7178" width="14.85546875" customWidth="1"/>
    <col min="7179" max="7179" width="10.7109375" customWidth="1"/>
    <col min="7180" max="7180" width="9.5703125" customWidth="1"/>
    <col min="7181" max="7181" width="10.5703125" customWidth="1"/>
    <col min="7182" max="7183" width="9.85546875" customWidth="1"/>
    <col min="7184" max="7184" width="10.140625" customWidth="1"/>
    <col min="7185" max="7185" width="9.42578125" customWidth="1"/>
    <col min="7186" max="7186" width="10.28515625" customWidth="1"/>
    <col min="7187" max="7189" width="9.85546875" customWidth="1"/>
    <col min="7190" max="7190" width="9.28515625" customWidth="1"/>
    <col min="7430" max="7430" width="7.140625" customWidth="1"/>
    <col min="7431" max="7431" width="7" customWidth="1"/>
    <col min="7432" max="7432" width="26.5703125" customWidth="1"/>
    <col min="7433" max="7433" width="9.7109375" customWidth="1"/>
    <col min="7434" max="7434" width="14.85546875" customWidth="1"/>
    <col min="7435" max="7435" width="10.7109375" customWidth="1"/>
    <col min="7436" max="7436" width="9.5703125" customWidth="1"/>
    <col min="7437" max="7437" width="10.5703125" customWidth="1"/>
    <col min="7438" max="7439" width="9.85546875" customWidth="1"/>
    <col min="7440" max="7440" width="10.140625" customWidth="1"/>
    <col min="7441" max="7441" width="9.42578125" customWidth="1"/>
    <col min="7442" max="7442" width="10.28515625" customWidth="1"/>
    <col min="7443" max="7445" width="9.85546875" customWidth="1"/>
    <col min="7446" max="7446" width="9.28515625" customWidth="1"/>
    <col min="7686" max="7686" width="7.140625" customWidth="1"/>
    <col min="7687" max="7687" width="7" customWidth="1"/>
    <col min="7688" max="7688" width="26.5703125" customWidth="1"/>
    <col min="7689" max="7689" width="9.7109375" customWidth="1"/>
    <col min="7690" max="7690" width="14.85546875" customWidth="1"/>
    <col min="7691" max="7691" width="10.7109375" customWidth="1"/>
    <col min="7692" max="7692" width="9.5703125" customWidth="1"/>
    <col min="7693" max="7693" width="10.5703125" customWidth="1"/>
    <col min="7694" max="7695" width="9.85546875" customWidth="1"/>
    <col min="7696" max="7696" width="10.140625" customWidth="1"/>
    <col min="7697" max="7697" width="9.42578125" customWidth="1"/>
    <col min="7698" max="7698" width="10.28515625" customWidth="1"/>
    <col min="7699" max="7701" width="9.85546875" customWidth="1"/>
    <col min="7702" max="7702" width="9.28515625" customWidth="1"/>
    <col min="7942" max="7942" width="7.140625" customWidth="1"/>
    <col min="7943" max="7943" width="7" customWidth="1"/>
    <col min="7944" max="7944" width="26.5703125" customWidth="1"/>
    <col min="7945" max="7945" width="9.7109375" customWidth="1"/>
    <col min="7946" max="7946" width="14.85546875" customWidth="1"/>
    <col min="7947" max="7947" width="10.7109375" customWidth="1"/>
    <col min="7948" max="7948" width="9.5703125" customWidth="1"/>
    <col min="7949" max="7949" width="10.5703125" customWidth="1"/>
    <col min="7950" max="7951" width="9.85546875" customWidth="1"/>
    <col min="7952" max="7952" width="10.140625" customWidth="1"/>
    <col min="7953" max="7953" width="9.42578125" customWidth="1"/>
    <col min="7954" max="7954" width="10.28515625" customWidth="1"/>
    <col min="7955" max="7957" width="9.85546875" customWidth="1"/>
    <col min="7958" max="7958" width="9.28515625" customWidth="1"/>
    <col min="8198" max="8198" width="7.140625" customWidth="1"/>
    <col min="8199" max="8199" width="7" customWidth="1"/>
    <col min="8200" max="8200" width="26.5703125" customWidth="1"/>
    <col min="8201" max="8201" width="9.7109375" customWidth="1"/>
    <col min="8202" max="8202" width="14.85546875" customWidth="1"/>
    <col min="8203" max="8203" width="10.7109375" customWidth="1"/>
    <col min="8204" max="8204" width="9.5703125" customWidth="1"/>
    <col min="8205" max="8205" width="10.5703125" customWidth="1"/>
    <col min="8206" max="8207" width="9.85546875" customWidth="1"/>
    <col min="8208" max="8208" width="10.140625" customWidth="1"/>
    <col min="8209" max="8209" width="9.42578125" customWidth="1"/>
    <col min="8210" max="8210" width="10.28515625" customWidth="1"/>
    <col min="8211" max="8213" width="9.85546875" customWidth="1"/>
    <col min="8214" max="8214" width="9.28515625" customWidth="1"/>
    <col min="8454" max="8454" width="7.140625" customWidth="1"/>
    <col min="8455" max="8455" width="7" customWidth="1"/>
    <col min="8456" max="8456" width="26.5703125" customWidth="1"/>
    <col min="8457" max="8457" width="9.7109375" customWidth="1"/>
    <col min="8458" max="8458" width="14.85546875" customWidth="1"/>
    <col min="8459" max="8459" width="10.7109375" customWidth="1"/>
    <col min="8460" max="8460" width="9.5703125" customWidth="1"/>
    <col min="8461" max="8461" width="10.5703125" customWidth="1"/>
    <col min="8462" max="8463" width="9.85546875" customWidth="1"/>
    <col min="8464" max="8464" width="10.140625" customWidth="1"/>
    <col min="8465" max="8465" width="9.42578125" customWidth="1"/>
    <col min="8466" max="8466" width="10.28515625" customWidth="1"/>
    <col min="8467" max="8469" width="9.85546875" customWidth="1"/>
    <col min="8470" max="8470" width="9.28515625" customWidth="1"/>
    <col min="8710" max="8710" width="7.140625" customWidth="1"/>
    <col min="8711" max="8711" width="7" customWidth="1"/>
    <col min="8712" max="8712" width="26.5703125" customWidth="1"/>
    <col min="8713" max="8713" width="9.7109375" customWidth="1"/>
    <col min="8714" max="8714" width="14.85546875" customWidth="1"/>
    <col min="8715" max="8715" width="10.7109375" customWidth="1"/>
    <col min="8716" max="8716" width="9.5703125" customWidth="1"/>
    <col min="8717" max="8717" width="10.5703125" customWidth="1"/>
    <col min="8718" max="8719" width="9.85546875" customWidth="1"/>
    <col min="8720" max="8720" width="10.140625" customWidth="1"/>
    <col min="8721" max="8721" width="9.42578125" customWidth="1"/>
    <col min="8722" max="8722" width="10.28515625" customWidth="1"/>
    <col min="8723" max="8725" width="9.85546875" customWidth="1"/>
    <col min="8726" max="8726" width="9.28515625" customWidth="1"/>
    <col min="8966" max="8966" width="7.140625" customWidth="1"/>
    <col min="8967" max="8967" width="7" customWidth="1"/>
    <col min="8968" max="8968" width="26.5703125" customWidth="1"/>
    <col min="8969" max="8969" width="9.7109375" customWidth="1"/>
    <col min="8970" max="8970" width="14.85546875" customWidth="1"/>
    <col min="8971" max="8971" width="10.7109375" customWidth="1"/>
    <col min="8972" max="8972" width="9.5703125" customWidth="1"/>
    <col min="8973" max="8973" width="10.5703125" customWidth="1"/>
    <col min="8974" max="8975" width="9.85546875" customWidth="1"/>
    <col min="8976" max="8976" width="10.140625" customWidth="1"/>
    <col min="8977" max="8977" width="9.42578125" customWidth="1"/>
    <col min="8978" max="8978" width="10.28515625" customWidth="1"/>
    <col min="8979" max="8981" width="9.85546875" customWidth="1"/>
    <col min="8982" max="8982" width="9.28515625" customWidth="1"/>
    <col min="9222" max="9222" width="7.140625" customWidth="1"/>
    <col min="9223" max="9223" width="7" customWidth="1"/>
    <col min="9224" max="9224" width="26.5703125" customWidth="1"/>
    <col min="9225" max="9225" width="9.7109375" customWidth="1"/>
    <col min="9226" max="9226" width="14.85546875" customWidth="1"/>
    <col min="9227" max="9227" width="10.7109375" customWidth="1"/>
    <col min="9228" max="9228" width="9.5703125" customWidth="1"/>
    <col min="9229" max="9229" width="10.5703125" customWidth="1"/>
    <col min="9230" max="9231" width="9.85546875" customWidth="1"/>
    <col min="9232" max="9232" width="10.140625" customWidth="1"/>
    <col min="9233" max="9233" width="9.42578125" customWidth="1"/>
    <col min="9234" max="9234" width="10.28515625" customWidth="1"/>
    <col min="9235" max="9237" width="9.85546875" customWidth="1"/>
    <col min="9238" max="9238" width="9.28515625" customWidth="1"/>
    <col min="9478" max="9478" width="7.140625" customWidth="1"/>
    <col min="9479" max="9479" width="7" customWidth="1"/>
    <col min="9480" max="9480" width="26.5703125" customWidth="1"/>
    <col min="9481" max="9481" width="9.7109375" customWidth="1"/>
    <col min="9482" max="9482" width="14.85546875" customWidth="1"/>
    <col min="9483" max="9483" width="10.7109375" customWidth="1"/>
    <col min="9484" max="9484" width="9.5703125" customWidth="1"/>
    <col min="9485" max="9485" width="10.5703125" customWidth="1"/>
    <col min="9486" max="9487" width="9.85546875" customWidth="1"/>
    <col min="9488" max="9488" width="10.140625" customWidth="1"/>
    <col min="9489" max="9489" width="9.42578125" customWidth="1"/>
    <col min="9490" max="9490" width="10.28515625" customWidth="1"/>
    <col min="9491" max="9493" width="9.85546875" customWidth="1"/>
    <col min="9494" max="9494" width="9.28515625" customWidth="1"/>
    <col min="9734" max="9734" width="7.140625" customWidth="1"/>
    <col min="9735" max="9735" width="7" customWidth="1"/>
    <col min="9736" max="9736" width="26.5703125" customWidth="1"/>
    <col min="9737" max="9737" width="9.7109375" customWidth="1"/>
    <col min="9738" max="9738" width="14.85546875" customWidth="1"/>
    <col min="9739" max="9739" width="10.7109375" customWidth="1"/>
    <col min="9740" max="9740" width="9.5703125" customWidth="1"/>
    <col min="9741" max="9741" width="10.5703125" customWidth="1"/>
    <col min="9742" max="9743" width="9.85546875" customWidth="1"/>
    <col min="9744" max="9744" width="10.140625" customWidth="1"/>
    <col min="9745" max="9745" width="9.42578125" customWidth="1"/>
    <col min="9746" max="9746" width="10.28515625" customWidth="1"/>
    <col min="9747" max="9749" width="9.85546875" customWidth="1"/>
    <col min="9750" max="9750" width="9.28515625" customWidth="1"/>
    <col min="9990" max="9990" width="7.140625" customWidth="1"/>
    <col min="9991" max="9991" width="7" customWidth="1"/>
    <col min="9992" max="9992" width="26.5703125" customWidth="1"/>
    <col min="9993" max="9993" width="9.7109375" customWidth="1"/>
    <col min="9994" max="9994" width="14.85546875" customWidth="1"/>
    <col min="9995" max="9995" width="10.7109375" customWidth="1"/>
    <col min="9996" max="9996" width="9.5703125" customWidth="1"/>
    <col min="9997" max="9997" width="10.5703125" customWidth="1"/>
    <col min="9998" max="9999" width="9.85546875" customWidth="1"/>
    <col min="10000" max="10000" width="10.140625" customWidth="1"/>
    <col min="10001" max="10001" width="9.42578125" customWidth="1"/>
    <col min="10002" max="10002" width="10.28515625" customWidth="1"/>
    <col min="10003" max="10005" width="9.85546875" customWidth="1"/>
    <col min="10006" max="10006" width="9.28515625" customWidth="1"/>
    <col min="10246" max="10246" width="7.140625" customWidth="1"/>
    <col min="10247" max="10247" width="7" customWidth="1"/>
    <col min="10248" max="10248" width="26.5703125" customWidth="1"/>
    <col min="10249" max="10249" width="9.7109375" customWidth="1"/>
    <col min="10250" max="10250" width="14.85546875" customWidth="1"/>
    <col min="10251" max="10251" width="10.7109375" customWidth="1"/>
    <col min="10252" max="10252" width="9.5703125" customWidth="1"/>
    <col min="10253" max="10253" width="10.5703125" customWidth="1"/>
    <col min="10254" max="10255" width="9.85546875" customWidth="1"/>
    <col min="10256" max="10256" width="10.140625" customWidth="1"/>
    <col min="10257" max="10257" width="9.42578125" customWidth="1"/>
    <col min="10258" max="10258" width="10.28515625" customWidth="1"/>
    <col min="10259" max="10261" width="9.85546875" customWidth="1"/>
    <col min="10262" max="10262" width="9.28515625" customWidth="1"/>
    <col min="10502" max="10502" width="7.140625" customWidth="1"/>
    <col min="10503" max="10503" width="7" customWidth="1"/>
    <col min="10504" max="10504" width="26.5703125" customWidth="1"/>
    <col min="10505" max="10505" width="9.7109375" customWidth="1"/>
    <col min="10506" max="10506" width="14.85546875" customWidth="1"/>
    <col min="10507" max="10507" width="10.7109375" customWidth="1"/>
    <col min="10508" max="10508" width="9.5703125" customWidth="1"/>
    <col min="10509" max="10509" width="10.5703125" customWidth="1"/>
    <col min="10510" max="10511" width="9.85546875" customWidth="1"/>
    <col min="10512" max="10512" width="10.140625" customWidth="1"/>
    <col min="10513" max="10513" width="9.42578125" customWidth="1"/>
    <col min="10514" max="10514" width="10.28515625" customWidth="1"/>
    <col min="10515" max="10517" width="9.85546875" customWidth="1"/>
    <col min="10518" max="10518" width="9.28515625" customWidth="1"/>
    <col min="10758" max="10758" width="7.140625" customWidth="1"/>
    <col min="10759" max="10759" width="7" customWidth="1"/>
    <col min="10760" max="10760" width="26.5703125" customWidth="1"/>
    <col min="10761" max="10761" width="9.7109375" customWidth="1"/>
    <col min="10762" max="10762" width="14.85546875" customWidth="1"/>
    <col min="10763" max="10763" width="10.7109375" customWidth="1"/>
    <col min="10764" max="10764" width="9.5703125" customWidth="1"/>
    <col min="10765" max="10765" width="10.5703125" customWidth="1"/>
    <col min="10766" max="10767" width="9.85546875" customWidth="1"/>
    <col min="10768" max="10768" width="10.140625" customWidth="1"/>
    <col min="10769" max="10769" width="9.42578125" customWidth="1"/>
    <col min="10770" max="10770" width="10.28515625" customWidth="1"/>
    <col min="10771" max="10773" width="9.85546875" customWidth="1"/>
    <col min="10774" max="10774" width="9.28515625" customWidth="1"/>
    <col min="11014" max="11014" width="7.140625" customWidth="1"/>
    <col min="11015" max="11015" width="7" customWidth="1"/>
    <col min="11016" max="11016" width="26.5703125" customWidth="1"/>
    <col min="11017" max="11017" width="9.7109375" customWidth="1"/>
    <col min="11018" max="11018" width="14.85546875" customWidth="1"/>
    <col min="11019" max="11019" width="10.7109375" customWidth="1"/>
    <col min="11020" max="11020" width="9.5703125" customWidth="1"/>
    <col min="11021" max="11021" width="10.5703125" customWidth="1"/>
    <col min="11022" max="11023" width="9.85546875" customWidth="1"/>
    <col min="11024" max="11024" width="10.140625" customWidth="1"/>
    <col min="11025" max="11025" width="9.42578125" customWidth="1"/>
    <col min="11026" max="11026" width="10.28515625" customWidth="1"/>
    <col min="11027" max="11029" width="9.85546875" customWidth="1"/>
    <col min="11030" max="11030" width="9.28515625" customWidth="1"/>
    <col min="11270" max="11270" width="7.140625" customWidth="1"/>
    <col min="11271" max="11271" width="7" customWidth="1"/>
    <col min="11272" max="11272" width="26.5703125" customWidth="1"/>
    <col min="11273" max="11273" width="9.7109375" customWidth="1"/>
    <col min="11274" max="11274" width="14.85546875" customWidth="1"/>
    <col min="11275" max="11275" width="10.7109375" customWidth="1"/>
    <col min="11276" max="11276" width="9.5703125" customWidth="1"/>
    <col min="11277" max="11277" width="10.5703125" customWidth="1"/>
    <col min="11278" max="11279" width="9.85546875" customWidth="1"/>
    <col min="11280" max="11280" width="10.140625" customWidth="1"/>
    <col min="11281" max="11281" width="9.42578125" customWidth="1"/>
    <col min="11282" max="11282" width="10.28515625" customWidth="1"/>
    <col min="11283" max="11285" width="9.85546875" customWidth="1"/>
    <col min="11286" max="11286" width="9.28515625" customWidth="1"/>
    <col min="11526" max="11526" width="7.140625" customWidth="1"/>
    <col min="11527" max="11527" width="7" customWidth="1"/>
    <col min="11528" max="11528" width="26.5703125" customWidth="1"/>
    <col min="11529" max="11529" width="9.7109375" customWidth="1"/>
    <col min="11530" max="11530" width="14.85546875" customWidth="1"/>
    <col min="11531" max="11531" width="10.7109375" customWidth="1"/>
    <col min="11532" max="11532" width="9.5703125" customWidth="1"/>
    <col min="11533" max="11533" width="10.5703125" customWidth="1"/>
    <col min="11534" max="11535" width="9.85546875" customWidth="1"/>
    <col min="11536" max="11536" width="10.140625" customWidth="1"/>
    <col min="11537" max="11537" width="9.42578125" customWidth="1"/>
    <col min="11538" max="11538" width="10.28515625" customWidth="1"/>
    <col min="11539" max="11541" width="9.85546875" customWidth="1"/>
    <col min="11542" max="11542" width="9.28515625" customWidth="1"/>
    <col min="11782" max="11782" width="7.140625" customWidth="1"/>
    <col min="11783" max="11783" width="7" customWidth="1"/>
    <col min="11784" max="11784" width="26.5703125" customWidth="1"/>
    <col min="11785" max="11785" width="9.7109375" customWidth="1"/>
    <col min="11786" max="11786" width="14.85546875" customWidth="1"/>
    <col min="11787" max="11787" width="10.7109375" customWidth="1"/>
    <col min="11788" max="11788" width="9.5703125" customWidth="1"/>
    <col min="11789" max="11789" width="10.5703125" customWidth="1"/>
    <col min="11790" max="11791" width="9.85546875" customWidth="1"/>
    <col min="11792" max="11792" width="10.140625" customWidth="1"/>
    <col min="11793" max="11793" width="9.42578125" customWidth="1"/>
    <col min="11794" max="11794" width="10.28515625" customWidth="1"/>
    <col min="11795" max="11797" width="9.85546875" customWidth="1"/>
    <col min="11798" max="11798" width="9.28515625" customWidth="1"/>
    <col min="12038" max="12038" width="7.140625" customWidth="1"/>
    <col min="12039" max="12039" width="7" customWidth="1"/>
    <col min="12040" max="12040" width="26.5703125" customWidth="1"/>
    <col min="12041" max="12041" width="9.7109375" customWidth="1"/>
    <col min="12042" max="12042" width="14.85546875" customWidth="1"/>
    <col min="12043" max="12043" width="10.7109375" customWidth="1"/>
    <col min="12044" max="12044" width="9.5703125" customWidth="1"/>
    <col min="12045" max="12045" width="10.5703125" customWidth="1"/>
    <col min="12046" max="12047" width="9.85546875" customWidth="1"/>
    <col min="12048" max="12048" width="10.140625" customWidth="1"/>
    <col min="12049" max="12049" width="9.42578125" customWidth="1"/>
    <col min="12050" max="12050" width="10.28515625" customWidth="1"/>
    <col min="12051" max="12053" width="9.85546875" customWidth="1"/>
    <col min="12054" max="12054" width="9.28515625" customWidth="1"/>
    <col min="12294" max="12294" width="7.140625" customWidth="1"/>
    <col min="12295" max="12295" width="7" customWidth="1"/>
    <col min="12296" max="12296" width="26.5703125" customWidth="1"/>
    <col min="12297" max="12297" width="9.7109375" customWidth="1"/>
    <col min="12298" max="12298" width="14.85546875" customWidth="1"/>
    <col min="12299" max="12299" width="10.7109375" customWidth="1"/>
    <col min="12300" max="12300" width="9.5703125" customWidth="1"/>
    <col min="12301" max="12301" width="10.5703125" customWidth="1"/>
    <col min="12302" max="12303" width="9.85546875" customWidth="1"/>
    <col min="12304" max="12304" width="10.140625" customWidth="1"/>
    <col min="12305" max="12305" width="9.42578125" customWidth="1"/>
    <col min="12306" max="12306" width="10.28515625" customWidth="1"/>
    <col min="12307" max="12309" width="9.85546875" customWidth="1"/>
    <col min="12310" max="12310" width="9.28515625" customWidth="1"/>
    <col min="12550" max="12550" width="7.140625" customWidth="1"/>
    <col min="12551" max="12551" width="7" customWidth="1"/>
    <col min="12552" max="12552" width="26.5703125" customWidth="1"/>
    <col min="12553" max="12553" width="9.7109375" customWidth="1"/>
    <col min="12554" max="12554" width="14.85546875" customWidth="1"/>
    <col min="12555" max="12555" width="10.7109375" customWidth="1"/>
    <col min="12556" max="12556" width="9.5703125" customWidth="1"/>
    <col min="12557" max="12557" width="10.5703125" customWidth="1"/>
    <col min="12558" max="12559" width="9.85546875" customWidth="1"/>
    <col min="12560" max="12560" width="10.140625" customWidth="1"/>
    <col min="12561" max="12561" width="9.42578125" customWidth="1"/>
    <col min="12562" max="12562" width="10.28515625" customWidth="1"/>
    <col min="12563" max="12565" width="9.85546875" customWidth="1"/>
    <col min="12566" max="12566" width="9.28515625" customWidth="1"/>
    <col min="12806" max="12806" width="7.140625" customWidth="1"/>
    <col min="12807" max="12807" width="7" customWidth="1"/>
    <col min="12808" max="12808" width="26.5703125" customWidth="1"/>
    <col min="12809" max="12809" width="9.7109375" customWidth="1"/>
    <col min="12810" max="12810" width="14.85546875" customWidth="1"/>
    <col min="12811" max="12811" width="10.7109375" customWidth="1"/>
    <col min="12812" max="12812" width="9.5703125" customWidth="1"/>
    <col min="12813" max="12813" width="10.5703125" customWidth="1"/>
    <col min="12814" max="12815" width="9.85546875" customWidth="1"/>
    <col min="12816" max="12816" width="10.140625" customWidth="1"/>
    <col min="12817" max="12817" width="9.42578125" customWidth="1"/>
    <col min="12818" max="12818" width="10.28515625" customWidth="1"/>
    <col min="12819" max="12821" width="9.85546875" customWidth="1"/>
    <col min="12822" max="12822" width="9.28515625" customWidth="1"/>
    <col min="13062" max="13062" width="7.140625" customWidth="1"/>
    <col min="13063" max="13063" width="7" customWidth="1"/>
    <col min="13064" max="13064" width="26.5703125" customWidth="1"/>
    <col min="13065" max="13065" width="9.7109375" customWidth="1"/>
    <col min="13066" max="13066" width="14.85546875" customWidth="1"/>
    <col min="13067" max="13067" width="10.7109375" customWidth="1"/>
    <col min="13068" max="13068" width="9.5703125" customWidth="1"/>
    <col min="13069" max="13069" width="10.5703125" customWidth="1"/>
    <col min="13070" max="13071" width="9.85546875" customWidth="1"/>
    <col min="13072" max="13072" width="10.140625" customWidth="1"/>
    <col min="13073" max="13073" width="9.42578125" customWidth="1"/>
    <col min="13074" max="13074" width="10.28515625" customWidth="1"/>
    <col min="13075" max="13077" width="9.85546875" customWidth="1"/>
    <col min="13078" max="13078" width="9.28515625" customWidth="1"/>
    <col min="13318" max="13318" width="7.140625" customWidth="1"/>
    <col min="13319" max="13319" width="7" customWidth="1"/>
    <col min="13320" max="13320" width="26.5703125" customWidth="1"/>
    <col min="13321" max="13321" width="9.7109375" customWidth="1"/>
    <col min="13322" max="13322" width="14.85546875" customWidth="1"/>
    <col min="13323" max="13323" width="10.7109375" customWidth="1"/>
    <col min="13324" max="13324" width="9.5703125" customWidth="1"/>
    <col min="13325" max="13325" width="10.5703125" customWidth="1"/>
    <col min="13326" max="13327" width="9.85546875" customWidth="1"/>
    <col min="13328" max="13328" width="10.140625" customWidth="1"/>
    <col min="13329" max="13329" width="9.42578125" customWidth="1"/>
    <col min="13330" max="13330" width="10.28515625" customWidth="1"/>
    <col min="13331" max="13333" width="9.85546875" customWidth="1"/>
    <col min="13334" max="13334" width="9.28515625" customWidth="1"/>
    <col min="13574" max="13574" width="7.140625" customWidth="1"/>
    <col min="13575" max="13575" width="7" customWidth="1"/>
    <col min="13576" max="13576" width="26.5703125" customWidth="1"/>
    <col min="13577" max="13577" width="9.7109375" customWidth="1"/>
    <col min="13578" max="13578" width="14.85546875" customWidth="1"/>
    <col min="13579" max="13579" width="10.7109375" customWidth="1"/>
    <col min="13580" max="13580" width="9.5703125" customWidth="1"/>
    <col min="13581" max="13581" width="10.5703125" customWidth="1"/>
    <col min="13582" max="13583" width="9.85546875" customWidth="1"/>
    <col min="13584" max="13584" width="10.140625" customWidth="1"/>
    <col min="13585" max="13585" width="9.42578125" customWidth="1"/>
    <col min="13586" max="13586" width="10.28515625" customWidth="1"/>
    <col min="13587" max="13589" width="9.85546875" customWidth="1"/>
    <col min="13590" max="13590" width="9.28515625" customWidth="1"/>
    <col min="13830" max="13830" width="7.140625" customWidth="1"/>
    <col min="13831" max="13831" width="7" customWidth="1"/>
    <col min="13832" max="13832" width="26.5703125" customWidth="1"/>
    <col min="13833" max="13833" width="9.7109375" customWidth="1"/>
    <col min="13834" max="13834" width="14.85546875" customWidth="1"/>
    <col min="13835" max="13835" width="10.7109375" customWidth="1"/>
    <col min="13836" max="13836" width="9.5703125" customWidth="1"/>
    <col min="13837" max="13837" width="10.5703125" customWidth="1"/>
    <col min="13838" max="13839" width="9.85546875" customWidth="1"/>
    <col min="13840" max="13840" width="10.140625" customWidth="1"/>
    <col min="13841" max="13841" width="9.42578125" customWidth="1"/>
    <col min="13842" max="13842" width="10.28515625" customWidth="1"/>
    <col min="13843" max="13845" width="9.85546875" customWidth="1"/>
    <col min="13846" max="13846" width="9.28515625" customWidth="1"/>
    <col min="14086" max="14086" width="7.140625" customWidth="1"/>
    <col min="14087" max="14087" width="7" customWidth="1"/>
    <col min="14088" max="14088" width="26.5703125" customWidth="1"/>
    <col min="14089" max="14089" width="9.7109375" customWidth="1"/>
    <col min="14090" max="14090" width="14.85546875" customWidth="1"/>
    <col min="14091" max="14091" width="10.7109375" customWidth="1"/>
    <col min="14092" max="14092" width="9.5703125" customWidth="1"/>
    <col min="14093" max="14093" width="10.5703125" customWidth="1"/>
    <col min="14094" max="14095" width="9.85546875" customWidth="1"/>
    <col min="14096" max="14096" width="10.140625" customWidth="1"/>
    <col min="14097" max="14097" width="9.42578125" customWidth="1"/>
    <col min="14098" max="14098" width="10.28515625" customWidth="1"/>
    <col min="14099" max="14101" width="9.85546875" customWidth="1"/>
    <col min="14102" max="14102" width="9.28515625" customWidth="1"/>
    <col min="14342" max="14342" width="7.140625" customWidth="1"/>
    <col min="14343" max="14343" width="7" customWidth="1"/>
    <col min="14344" max="14344" width="26.5703125" customWidth="1"/>
    <col min="14345" max="14345" width="9.7109375" customWidth="1"/>
    <col min="14346" max="14346" width="14.85546875" customWidth="1"/>
    <col min="14347" max="14347" width="10.7109375" customWidth="1"/>
    <col min="14348" max="14348" width="9.5703125" customWidth="1"/>
    <col min="14349" max="14349" width="10.5703125" customWidth="1"/>
    <col min="14350" max="14351" width="9.85546875" customWidth="1"/>
    <col min="14352" max="14352" width="10.140625" customWidth="1"/>
    <col min="14353" max="14353" width="9.42578125" customWidth="1"/>
    <col min="14354" max="14354" width="10.28515625" customWidth="1"/>
    <col min="14355" max="14357" width="9.85546875" customWidth="1"/>
    <col min="14358" max="14358" width="9.28515625" customWidth="1"/>
    <col min="14598" max="14598" width="7.140625" customWidth="1"/>
    <col min="14599" max="14599" width="7" customWidth="1"/>
    <col min="14600" max="14600" width="26.5703125" customWidth="1"/>
    <col min="14601" max="14601" width="9.7109375" customWidth="1"/>
    <col min="14602" max="14602" width="14.85546875" customWidth="1"/>
    <col min="14603" max="14603" width="10.7109375" customWidth="1"/>
    <col min="14604" max="14604" width="9.5703125" customWidth="1"/>
    <col min="14605" max="14605" width="10.5703125" customWidth="1"/>
    <col min="14606" max="14607" width="9.85546875" customWidth="1"/>
    <col min="14608" max="14608" width="10.140625" customWidth="1"/>
    <col min="14609" max="14609" width="9.42578125" customWidth="1"/>
    <col min="14610" max="14610" width="10.28515625" customWidth="1"/>
    <col min="14611" max="14613" width="9.85546875" customWidth="1"/>
    <col min="14614" max="14614" width="9.28515625" customWidth="1"/>
    <col min="14854" max="14854" width="7.140625" customWidth="1"/>
    <col min="14855" max="14855" width="7" customWidth="1"/>
    <col min="14856" max="14856" width="26.5703125" customWidth="1"/>
    <col min="14857" max="14857" width="9.7109375" customWidth="1"/>
    <col min="14858" max="14858" width="14.85546875" customWidth="1"/>
    <col min="14859" max="14859" width="10.7109375" customWidth="1"/>
    <col min="14860" max="14860" width="9.5703125" customWidth="1"/>
    <col min="14861" max="14861" width="10.5703125" customWidth="1"/>
    <col min="14862" max="14863" width="9.85546875" customWidth="1"/>
    <col min="14864" max="14864" width="10.140625" customWidth="1"/>
    <col min="14865" max="14865" width="9.42578125" customWidth="1"/>
    <col min="14866" max="14866" width="10.28515625" customWidth="1"/>
    <col min="14867" max="14869" width="9.85546875" customWidth="1"/>
    <col min="14870" max="14870" width="9.28515625" customWidth="1"/>
    <col min="15110" max="15110" width="7.140625" customWidth="1"/>
    <col min="15111" max="15111" width="7" customWidth="1"/>
    <col min="15112" max="15112" width="26.5703125" customWidth="1"/>
    <col min="15113" max="15113" width="9.7109375" customWidth="1"/>
    <col min="15114" max="15114" width="14.85546875" customWidth="1"/>
    <col min="15115" max="15115" width="10.7109375" customWidth="1"/>
    <col min="15116" max="15116" width="9.5703125" customWidth="1"/>
    <col min="15117" max="15117" width="10.5703125" customWidth="1"/>
    <col min="15118" max="15119" width="9.85546875" customWidth="1"/>
    <col min="15120" max="15120" width="10.140625" customWidth="1"/>
    <col min="15121" max="15121" width="9.42578125" customWidth="1"/>
    <col min="15122" max="15122" width="10.28515625" customWidth="1"/>
    <col min="15123" max="15125" width="9.85546875" customWidth="1"/>
    <col min="15126" max="15126" width="9.28515625" customWidth="1"/>
    <col min="15366" max="15366" width="7.140625" customWidth="1"/>
    <col min="15367" max="15367" width="7" customWidth="1"/>
    <col min="15368" max="15368" width="26.5703125" customWidth="1"/>
    <col min="15369" max="15369" width="9.7109375" customWidth="1"/>
    <col min="15370" max="15370" width="14.85546875" customWidth="1"/>
    <col min="15371" max="15371" width="10.7109375" customWidth="1"/>
    <col min="15372" max="15372" width="9.5703125" customWidth="1"/>
    <col min="15373" max="15373" width="10.5703125" customWidth="1"/>
    <col min="15374" max="15375" width="9.85546875" customWidth="1"/>
    <col min="15376" max="15376" width="10.140625" customWidth="1"/>
    <col min="15377" max="15377" width="9.42578125" customWidth="1"/>
    <col min="15378" max="15378" width="10.28515625" customWidth="1"/>
    <col min="15379" max="15381" width="9.85546875" customWidth="1"/>
    <col min="15382" max="15382" width="9.28515625" customWidth="1"/>
    <col min="15622" max="15622" width="7.140625" customWidth="1"/>
    <col min="15623" max="15623" width="7" customWidth="1"/>
    <col min="15624" max="15624" width="26.5703125" customWidth="1"/>
    <col min="15625" max="15625" width="9.7109375" customWidth="1"/>
    <col min="15626" max="15626" width="14.85546875" customWidth="1"/>
    <col min="15627" max="15627" width="10.7109375" customWidth="1"/>
    <col min="15628" max="15628" width="9.5703125" customWidth="1"/>
    <col min="15629" max="15629" width="10.5703125" customWidth="1"/>
    <col min="15630" max="15631" width="9.85546875" customWidth="1"/>
    <col min="15632" max="15632" width="10.140625" customWidth="1"/>
    <col min="15633" max="15633" width="9.42578125" customWidth="1"/>
    <col min="15634" max="15634" width="10.28515625" customWidth="1"/>
    <col min="15635" max="15637" width="9.85546875" customWidth="1"/>
    <col min="15638" max="15638" width="9.28515625" customWidth="1"/>
    <col min="15878" max="15878" width="7.140625" customWidth="1"/>
    <col min="15879" max="15879" width="7" customWidth="1"/>
    <col min="15880" max="15880" width="26.5703125" customWidth="1"/>
    <col min="15881" max="15881" width="9.7109375" customWidth="1"/>
    <col min="15882" max="15882" width="14.85546875" customWidth="1"/>
    <col min="15883" max="15883" width="10.7109375" customWidth="1"/>
    <col min="15884" max="15884" width="9.5703125" customWidth="1"/>
    <col min="15885" max="15885" width="10.5703125" customWidth="1"/>
    <col min="15886" max="15887" width="9.85546875" customWidth="1"/>
    <col min="15888" max="15888" width="10.140625" customWidth="1"/>
    <col min="15889" max="15889" width="9.42578125" customWidth="1"/>
    <col min="15890" max="15890" width="10.28515625" customWidth="1"/>
    <col min="15891" max="15893" width="9.85546875" customWidth="1"/>
    <col min="15894" max="15894" width="9.28515625" customWidth="1"/>
    <col min="16134" max="16134" width="7.140625" customWidth="1"/>
    <col min="16135" max="16135" width="7" customWidth="1"/>
    <col min="16136" max="16136" width="26.5703125" customWidth="1"/>
    <col min="16137" max="16137" width="9.7109375" customWidth="1"/>
    <col min="16138" max="16138" width="14.85546875" customWidth="1"/>
    <col min="16139" max="16139" width="10.7109375" customWidth="1"/>
    <col min="16140" max="16140" width="9.5703125" customWidth="1"/>
    <col min="16141" max="16141" width="10.5703125" customWidth="1"/>
    <col min="16142" max="16143" width="9.85546875" customWidth="1"/>
    <col min="16144" max="16144" width="10.140625" customWidth="1"/>
    <col min="16145" max="16145" width="9.42578125" customWidth="1"/>
    <col min="16146" max="16146" width="10.28515625" customWidth="1"/>
    <col min="16147" max="16149" width="9.85546875" customWidth="1"/>
    <col min="16150" max="16150" width="9.28515625" customWidth="1"/>
  </cols>
  <sheetData>
    <row r="1" spans="1:22">
      <c r="A1" s="167"/>
      <c r="B1" s="168" t="s">
        <v>51</v>
      </c>
      <c r="C1" s="169" t="str">
        <f>Kadar.ode.!C1</f>
        <v>Општа болница Јагодина</v>
      </c>
      <c r="D1" s="170"/>
      <c r="E1" s="170"/>
      <c r="F1" s="171"/>
      <c r="G1" s="324"/>
    </row>
    <row r="2" spans="1:22">
      <c r="A2" s="167"/>
      <c r="B2" s="168" t="s">
        <v>52</v>
      </c>
      <c r="C2" s="169">
        <f>Kadar.ode.!C2</f>
        <v>17688383</v>
      </c>
      <c r="D2" s="170"/>
      <c r="E2" s="170"/>
      <c r="F2" s="171"/>
      <c r="G2" s="324"/>
    </row>
    <row r="3" spans="1:22">
      <c r="A3" s="167"/>
      <c r="B3" s="168" t="s">
        <v>53</v>
      </c>
      <c r="C3" s="312" t="str">
        <f>Kadar.ode.!C3</f>
        <v>31.12.2022.</v>
      </c>
      <c r="D3" s="170"/>
      <c r="E3" s="170"/>
      <c r="F3" s="171"/>
      <c r="G3" s="324"/>
    </row>
    <row r="4" spans="1:22" ht="14.25">
      <c r="A4" s="167"/>
      <c r="B4" s="168" t="s">
        <v>198</v>
      </c>
      <c r="C4" s="172" t="s">
        <v>28</v>
      </c>
      <c r="D4" s="173"/>
      <c r="E4" s="173"/>
      <c r="F4" s="174"/>
      <c r="G4" s="325"/>
    </row>
    <row r="5" spans="1:22" ht="14.25">
      <c r="A5" s="167"/>
      <c r="B5" s="168" t="s">
        <v>186</v>
      </c>
      <c r="C5" s="172"/>
      <c r="D5" s="173"/>
      <c r="E5" s="173"/>
      <c r="F5" s="174"/>
      <c r="G5" s="325"/>
    </row>
    <row r="8" spans="1:22">
      <c r="T8" s="208"/>
      <c r="V8" s="212"/>
    </row>
    <row r="9" spans="1:22" ht="23.25" customHeight="1">
      <c r="A9" s="924" t="s">
        <v>199</v>
      </c>
      <c r="B9" s="925" t="s">
        <v>85</v>
      </c>
      <c r="C9" s="925" t="s">
        <v>169</v>
      </c>
      <c r="D9" s="925" t="s">
        <v>200</v>
      </c>
      <c r="E9" s="926" t="s">
        <v>201</v>
      </c>
      <c r="F9" s="927"/>
      <c r="G9" s="928"/>
      <c r="H9" s="926" t="s">
        <v>202</v>
      </c>
      <c r="I9" s="927"/>
      <c r="J9" s="928"/>
      <c r="K9" s="926" t="s">
        <v>203</v>
      </c>
      <c r="L9" s="927"/>
      <c r="M9" s="928"/>
      <c r="N9" s="926" t="s">
        <v>204</v>
      </c>
      <c r="O9" s="927"/>
      <c r="P9" s="928"/>
      <c r="Q9" s="926" t="s">
        <v>205</v>
      </c>
      <c r="R9" s="927"/>
      <c r="S9" s="928"/>
      <c r="T9" s="926" t="s">
        <v>206</v>
      </c>
      <c r="U9" s="927"/>
      <c r="V9" s="928"/>
    </row>
    <row r="10" spans="1:22" ht="51">
      <c r="A10" s="924"/>
      <c r="B10" s="925"/>
      <c r="C10" s="925"/>
      <c r="D10" s="925"/>
      <c r="E10" s="300" t="s">
        <v>1896</v>
      </c>
      <c r="F10" s="874" t="s">
        <v>5263</v>
      </c>
      <c r="G10" s="326" t="s">
        <v>1903</v>
      </c>
      <c r="H10" s="300" t="s">
        <v>1896</v>
      </c>
      <c r="I10" s="874" t="s">
        <v>5263</v>
      </c>
      <c r="J10" s="326" t="s">
        <v>1903</v>
      </c>
      <c r="K10" s="300" t="s">
        <v>1896</v>
      </c>
      <c r="L10" s="874" t="s">
        <v>5263</v>
      </c>
      <c r="M10" s="326" t="s">
        <v>1903</v>
      </c>
      <c r="N10" s="300" t="s">
        <v>1896</v>
      </c>
      <c r="O10" s="874" t="s">
        <v>5263</v>
      </c>
      <c r="P10" s="326" t="s">
        <v>1903</v>
      </c>
      <c r="Q10" s="300" t="s">
        <v>1896</v>
      </c>
      <c r="R10" s="874" t="s">
        <v>5263</v>
      </c>
      <c r="S10" s="326" t="s">
        <v>1903</v>
      </c>
      <c r="T10" s="300" t="s">
        <v>1896</v>
      </c>
      <c r="U10" s="874" t="s">
        <v>5263</v>
      </c>
      <c r="V10" s="326" t="s">
        <v>1903</v>
      </c>
    </row>
    <row r="11" spans="1:22">
      <c r="A11" s="201">
        <v>1</v>
      </c>
      <c r="B11" s="202" t="s">
        <v>4869</v>
      </c>
      <c r="C11" s="201">
        <v>53</v>
      </c>
      <c r="D11" s="203">
        <v>3</v>
      </c>
      <c r="E11" s="203"/>
      <c r="F11" s="203"/>
      <c r="G11" s="327"/>
      <c r="H11" s="203"/>
      <c r="I11" s="203"/>
      <c r="J11" s="327"/>
      <c r="K11" s="209">
        <v>950</v>
      </c>
      <c r="L11" s="209">
        <v>662</v>
      </c>
      <c r="M11" s="416">
        <f>L11/K11</f>
        <v>0.69684210526315793</v>
      </c>
      <c r="N11" s="209">
        <v>1489</v>
      </c>
      <c r="O11" s="209">
        <v>1035</v>
      </c>
      <c r="P11" s="416">
        <f>O11/N11</f>
        <v>0.69509738079247818</v>
      </c>
      <c r="Q11" s="209">
        <f>E11+K11</f>
        <v>950</v>
      </c>
      <c r="R11" s="209">
        <f>F11+L11</f>
        <v>662</v>
      </c>
      <c r="S11" s="416">
        <f>R11/Q11</f>
        <v>0.69684210526315793</v>
      </c>
      <c r="T11" s="209">
        <f>H11+N11</f>
        <v>1489</v>
      </c>
      <c r="U11" s="209">
        <f>I11+O11</f>
        <v>1035</v>
      </c>
      <c r="V11" s="416">
        <f>U11/T11</f>
        <v>0.69509738079247818</v>
      </c>
    </row>
    <row r="12" spans="1:22">
      <c r="A12" s="201">
        <v>2</v>
      </c>
      <c r="B12" s="202" t="s">
        <v>207</v>
      </c>
      <c r="C12" s="201">
        <v>15</v>
      </c>
      <c r="D12" s="203">
        <v>2</v>
      </c>
      <c r="E12" s="203"/>
      <c r="F12" s="203"/>
      <c r="G12" s="327"/>
      <c r="H12" s="203"/>
      <c r="I12" s="203"/>
      <c r="J12" s="327"/>
      <c r="K12" s="209">
        <v>315</v>
      </c>
      <c r="L12" s="209">
        <v>255</v>
      </c>
      <c r="M12" s="416">
        <f t="shared" ref="M12:M13" si="0">L12/K12</f>
        <v>0.80952380952380953</v>
      </c>
      <c r="N12" s="209">
        <v>315</v>
      </c>
      <c r="O12" s="209">
        <v>255</v>
      </c>
      <c r="P12" s="416">
        <f t="shared" ref="P12:P13" si="1">O12/N12</f>
        <v>0.80952380952380953</v>
      </c>
      <c r="Q12" s="209">
        <f t="shared" ref="Q12:R13" si="2">E12+K12</f>
        <v>315</v>
      </c>
      <c r="R12" s="209">
        <f t="shared" si="2"/>
        <v>255</v>
      </c>
      <c r="S12" s="416">
        <f t="shared" ref="S12:S13" si="3">R12/Q12</f>
        <v>0.80952380952380953</v>
      </c>
      <c r="T12" s="209">
        <f t="shared" ref="T12:U13" si="4">H12+N12</f>
        <v>315</v>
      </c>
      <c r="U12" s="209">
        <f t="shared" si="4"/>
        <v>255</v>
      </c>
      <c r="V12" s="416">
        <f t="shared" ref="V12:V13" si="5">U12/T12</f>
        <v>0.80952380952380953</v>
      </c>
    </row>
    <row r="13" spans="1:22">
      <c r="A13" s="204">
        <v>3</v>
      </c>
      <c r="B13" s="202" t="s">
        <v>4870</v>
      </c>
      <c r="C13" s="201">
        <v>44</v>
      </c>
      <c r="D13" s="203">
        <v>2</v>
      </c>
      <c r="E13" s="203"/>
      <c r="F13" s="203"/>
      <c r="G13" s="327"/>
      <c r="H13" s="203"/>
      <c r="I13" s="203"/>
      <c r="J13" s="327"/>
      <c r="K13" s="209">
        <v>660</v>
      </c>
      <c r="L13" s="209">
        <v>499</v>
      </c>
      <c r="M13" s="416">
        <f t="shared" si="0"/>
        <v>0.7560606060606061</v>
      </c>
      <c r="N13" s="209">
        <v>660</v>
      </c>
      <c r="O13" s="209">
        <v>499</v>
      </c>
      <c r="P13" s="416">
        <f t="shared" si="1"/>
        <v>0.7560606060606061</v>
      </c>
      <c r="Q13" s="209">
        <f t="shared" si="2"/>
        <v>660</v>
      </c>
      <c r="R13" s="209">
        <f t="shared" si="2"/>
        <v>499</v>
      </c>
      <c r="S13" s="416">
        <f t="shared" si="3"/>
        <v>0.7560606060606061</v>
      </c>
      <c r="T13" s="209">
        <f t="shared" si="4"/>
        <v>660</v>
      </c>
      <c r="U13" s="209">
        <f t="shared" si="4"/>
        <v>499</v>
      </c>
      <c r="V13" s="416">
        <f t="shared" si="5"/>
        <v>0.7560606060606061</v>
      </c>
    </row>
    <row r="14" spans="1:22">
      <c r="A14" s="201">
        <v>4</v>
      </c>
      <c r="B14" s="202"/>
      <c r="C14" s="201"/>
      <c r="D14" s="203"/>
      <c r="E14" s="203"/>
      <c r="F14" s="203"/>
      <c r="G14" s="327"/>
      <c r="H14" s="203"/>
      <c r="I14" s="203"/>
      <c r="J14" s="327"/>
      <c r="K14" s="209"/>
      <c r="L14" s="209"/>
      <c r="M14" s="330"/>
      <c r="N14" s="209"/>
      <c r="O14" s="209"/>
      <c r="P14" s="330"/>
      <c r="Q14" s="209"/>
      <c r="R14" s="209"/>
      <c r="S14" s="330"/>
      <c r="T14" s="209"/>
      <c r="U14" s="209"/>
      <c r="V14" s="332"/>
    </row>
    <row r="15" spans="1:22">
      <c r="A15" s="201">
        <v>5</v>
      </c>
      <c r="B15" s="202"/>
      <c r="C15" s="201"/>
      <c r="D15" s="203"/>
      <c r="E15" s="203"/>
      <c r="F15" s="203"/>
      <c r="G15" s="327"/>
      <c r="H15" s="203"/>
      <c r="I15" s="203"/>
      <c r="J15" s="327"/>
      <c r="K15" s="209"/>
      <c r="L15" s="209"/>
      <c r="M15" s="330"/>
      <c r="N15" s="209"/>
      <c r="O15" s="209"/>
      <c r="P15" s="330"/>
      <c r="Q15" s="209"/>
      <c r="R15" s="209"/>
      <c r="S15" s="330"/>
      <c r="T15" s="209"/>
      <c r="U15" s="209"/>
      <c r="V15" s="332"/>
    </row>
    <row r="16" spans="1:22">
      <c r="A16" s="201">
        <v>6</v>
      </c>
      <c r="B16" s="202"/>
      <c r="C16" s="201"/>
      <c r="D16" s="203"/>
      <c r="E16" s="203"/>
      <c r="F16" s="203"/>
      <c r="G16" s="327"/>
      <c r="H16" s="203"/>
      <c r="I16" s="203"/>
      <c r="J16" s="327"/>
      <c r="K16" s="209"/>
      <c r="L16" s="209"/>
      <c r="M16" s="330"/>
      <c r="N16" s="209"/>
      <c r="O16" s="209"/>
      <c r="P16" s="330"/>
      <c r="Q16" s="209"/>
      <c r="R16" s="209"/>
      <c r="S16" s="330"/>
      <c r="T16" s="209"/>
      <c r="U16" s="209"/>
      <c r="V16" s="332"/>
    </row>
    <row r="17" spans="1:22">
      <c r="A17" s="201">
        <v>7</v>
      </c>
      <c r="B17" s="202"/>
      <c r="C17" s="205"/>
      <c r="D17" s="203"/>
      <c r="E17" s="203"/>
      <c r="F17" s="203"/>
      <c r="G17" s="327"/>
      <c r="H17" s="203"/>
      <c r="I17" s="203"/>
      <c r="J17" s="327"/>
      <c r="K17" s="209"/>
      <c r="L17" s="209"/>
      <c r="M17" s="330"/>
      <c r="N17" s="209"/>
      <c r="O17" s="209"/>
      <c r="P17" s="330"/>
      <c r="Q17" s="209"/>
      <c r="R17" s="209"/>
      <c r="S17" s="330"/>
      <c r="T17" s="209"/>
      <c r="U17" s="209"/>
      <c r="V17" s="332"/>
    </row>
    <row r="18" spans="1:22">
      <c r="A18" s="201">
        <v>8</v>
      </c>
      <c r="B18" s="202"/>
      <c r="C18" s="205"/>
      <c r="D18" s="203"/>
      <c r="E18" s="203"/>
      <c r="F18" s="203"/>
      <c r="G18" s="327"/>
      <c r="H18" s="203"/>
      <c r="I18" s="203"/>
      <c r="J18" s="327"/>
      <c r="K18" s="209"/>
      <c r="L18" s="209"/>
      <c r="M18" s="330"/>
      <c r="N18" s="209"/>
      <c r="O18" s="209"/>
      <c r="P18" s="330"/>
      <c r="Q18" s="209"/>
      <c r="R18" s="209"/>
      <c r="S18" s="330"/>
      <c r="T18" s="209"/>
      <c r="U18" s="209"/>
      <c r="V18" s="332"/>
    </row>
    <row r="19" spans="1:22">
      <c r="A19" s="201">
        <v>9</v>
      </c>
      <c r="B19" s="202"/>
      <c r="C19" s="205"/>
      <c r="D19" s="203"/>
      <c r="E19" s="203"/>
      <c r="F19" s="203"/>
      <c r="G19" s="327"/>
      <c r="H19" s="203"/>
      <c r="I19" s="203"/>
      <c r="J19" s="327"/>
      <c r="K19" s="209"/>
      <c r="L19" s="209"/>
      <c r="M19" s="330"/>
      <c r="N19" s="209"/>
      <c r="O19" s="209"/>
      <c r="P19" s="330"/>
      <c r="Q19" s="209"/>
      <c r="R19" s="209"/>
      <c r="S19" s="330"/>
      <c r="T19" s="209"/>
      <c r="U19" s="209"/>
      <c r="V19" s="332"/>
    </row>
    <row r="20" spans="1:22">
      <c r="A20" s="201">
        <v>10</v>
      </c>
      <c r="B20" s="202"/>
      <c r="C20" s="202"/>
      <c r="D20" s="206"/>
      <c r="E20" s="206"/>
      <c r="F20" s="206"/>
      <c r="G20" s="328"/>
      <c r="H20" s="206"/>
      <c r="I20" s="206"/>
      <c r="J20" s="328"/>
      <c r="K20" s="210"/>
      <c r="L20" s="210"/>
      <c r="M20" s="331"/>
      <c r="N20" s="210"/>
      <c r="O20" s="210"/>
      <c r="P20" s="331"/>
      <c r="Q20" s="210"/>
      <c r="R20" s="210"/>
      <c r="S20" s="331"/>
      <c r="T20" s="210"/>
      <c r="U20" s="210"/>
      <c r="V20" s="332"/>
    </row>
    <row r="21" spans="1:22">
      <c r="A21" s="202" t="s">
        <v>62</v>
      </c>
      <c r="B21" s="202"/>
      <c r="C21" s="201">
        <f>SUM(C11:C20)</f>
        <v>112</v>
      </c>
      <c r="D21" s="201">
        <f t="shared" ref="D21:U21" si="6">SUM(D11:D20)</f>
        <v>7</v>
      </c>
      <c r="E21" s="201">
        <f t="shared" si="6"/>
        <v>0</v>
      </c>
      <c r="F21" s="201">
        <f t="shared" si="6"/>
        <v>0</v>
      </c>
      <c r="G21" s="329"/>
      <c r="H21" s="201">
        <f t="shared" si="6"/>
        <v>0</v>
      </c>
      <c r="I21" s="201">
        <f t="shared" si="6"/>
        <v>0</v>
      </c>
      <c r="J21" s="329"/>
      <c r="K21" s="201">
        <f t="shared" si="6"/>
        <v>1925</v>
      </c>
      <c r="L21" s="201">
        <f t="shared" si="6"/>
        <v>1416</v>
      </c>
      <c r="M21" s="416">
        <f t="shared" ref="M21" si="7">L21/K21</f>
        <v>0.73558441558441556</v>
      </c>
      <c r="N21" s="201">
        <f t="shared" si="6"/>
        <v>2464</v>
      </c>
      <c r="O21" s="201">
        <f t="shared" si="6"/>
        <v>1789</v>
      </c>
      <c r="P21" s="416">
        <f t="shared" ref="P21" si="8">O21/N21</f>
        <v>0.72605519480519476</v>
      </c>
      <c r="Q21" s="201">
        <f t="shared" si="6"/>
        <v>1925</v>
      </c>
      <c r="R21" s="201">
        <f t="shared" si="6"/>
        <v>1416</v>
      </c>
      <c r="S21" s="416">
        <f t="shared" ref="S21" si="9">R21/Q21</f>
        <v>0.73558441558441556</v>
      </c>
      <c r="T21" s="201">
        <f t="shared" si="6"/>
        <v>2464</v>
      </c>
      <c r="U21" s="201">
        <f t="shared" si="6"/>
        <v>1789</v>
      </c>
      <c r="V21" s="416">
        <f t="shared" ref="V21" si="10">U21/T21</f>
        <v>0.72605519480519476</v>
      </c>
    </row>
    <row r="23" spans="1:22">
      <c r="R23" s="211"/>
      <c r="S23" s="211"/>
    </row>
  </sheetData>
  <mergeCells count="10">
    <mergeCell ref="H9:J9"/>
    <mergeCell ref="K9:M9"/>
    <mergeCell ref="N9:P9"/>
    <mergeCell ref="Q9:S9"/>
    <mergeCell ref="T9:V9"/>
    <mergeCell ref="A9:A10"/>
    <mergeCell ref="B9:B10"/>
    <mergeCell ref="C9:C10"/>
    <mergeCell ref="D9:D10"/>
    <mergeCell ref="E9:G9"/>
  </mergeCells>
  <pageMargins left="0.70866141732283505" right="0.70866141732283505" top="0.74803149606299202" bottom="0.74803149606299202" header="0.31496062992126" footer="0.31496062992126"/>
  <pageSetup paperSize="9" scale="6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734"/>
  <sheetViews>
    <sheetView view="pageBreakPreview" zoomScaleSheetLayoutView="100" workbookViewId="0">
      <selection activeCell="D9" sqref="D9"/>
    </sheetView>
  </sheetViews>
  <sheetFormatPr defaultColWidth="9" defaultRowHeight="12"/>
  <cols>
    <col min="1" max="1" width="7.7109375" customWidth="1"/>
    <col min="2" max="2" width="82.140625" customWidth="1"/>
    <col min="3" max="4" width="10.5703125" customWidth="1"/>
    <col min="5" max="5" width="6.7109375" customWidth="1"/>
    <col min="6" max="7" width="9.140625" customWidth="1"/>
  </cols>
  <sheetData>
    <row r="1" spans="1:7" ht="12.75">
      <c r="A1" s="167"/>
      <c r="B1" s="168" t="s">
        <v>51</v>
      </c>
      <c r="C1" s="169" t="str">
        <f>Kadar.ode.!C1</f>
        <v>Општа болница Јагодина</v>
      </c>
      <c r="D1" s="170"/>
      <c r="E1" s="170"/>
      <c r="F1" s="171"/>
      <c r="G1" s="6"/>
    </row>
    <row r="2" spans="1:7" ht="12.75">
      <c r="A2" s="167"/>
      <c r="B2" s="168" t="s">
        <v>52</v>
      </c>
      <c r="C2" s="169">
        <f>Kadar.ode.!C2</f>
        <v>17688383</v>
      </c>
      <c r="D2" s="170"/>
      <c r="E2" s="170"/>
      <c r="F2" s="171"/>
      <c r="G2" s="6"/>
    </row>
    <row r="3" spans="1:7" ht="12.75">
      <c r="A3" s="167"/>
      <c r="B3" s="168" t="s">
        <v>53</v>
      </c>
      <c r="C3" s="312" t="str">
        <f>Kadar.ode.!C3</f>
        <v>31.12.2022.</v>
      </c>
      <c r="D3" s="313"/>
      <c r="E3" s="170"/>
      <c r="F3" s="171"/>
      <c r="G3" s="6"/>
    </row>
    <row r="4" spans="1:7" ht="14.25">
      <c r="A4" s="167"/>
      <c r="B4" s="168" t="s">
        <v>208</v>
      </c>
      <c r="C4" s="172" t="s">
        <v>30</v>
      </c>
      <c r="D4" s="173"/>
      <c r="E4" s="173"/>
      <c r="F4" s="174"/>
      <c r="G4" s="6"/>
    </row>
    <row r="5" spans="1:7" ht="14.25">
      <c r="A5" s="167"/>
      <c r="B5" s="168" t="s">
        <v>186</v>
      </c>
      <c r="C5" s="172"/>
      <c r="D5" s="173"/>
      <c r="E5" s="173"/>
      <c r="F5" s="174"/>
      <c r="G5" s="6"/>
    </row>
    <row r="6" spans="1:7" ht="15.75">
      <c r="A6" s="10"/>
      <c r="B6" s="10"/>
      <c r="C6" s="10"/>
      <c r="D6" s="10"/>
      <c r="E6" s="10"/>
      <c r="F6" s="11"/>
      <c r="G6" s="11"/>
    </row>
    <row r="7" spans="1:7" ht="33.75">
      <c r="A7" s="43" t="s">
        <v>209</v>
      </c>
      <c r="B7" s="60" t="s">
        <v>210</v>
      </c>
      <c r="C7" s="301" t="s">
        <v>1896</v>
      </c>
      <c r="D7" s="723" t="s">
        <v>5263</v>
      </c>
      <c r="E7" s="175" t="s">
        <v>1903</v>
      </c>
      <c r="F7" s="176"/>
      <c r="G7" s="177"/>
    </row>
    <row r="8" spans="1:7" ht="18.75">
      <c r="A8" s="43"/>
      <c r="B8" s="178" t="s">
        <v>211</v>
      </c>
      <c r="C8" s="606">
        <f>SUM(C9,C27,C89,C109,C138,C186,C267,C314,C343,C428,C463,C492,C530,C547,C566,C581,C607,C617,C636,C655,C667,C674,C704,C713,C727,C731)</f>
        <v>12740</v>
      </c>
      <c r="D8" s="179">
        <v>10501</v>
      </c>
      <c r="E8" s="333">
        <f>D8/C8*100</f>
        <v>82.425431711146004</v>
      </c>
      <c r="F8" s="176"/>
      <c r="G8" s="177"/>
    </row>
    <row r="9" spans="1:7" ht="18.75">
      <c r="A9" s="180">
        <v>0</v>
      </c>
      <c r="B9" s="178" t="s">
        <v>212</v>
      </c>
      <c r="C9" s="607">
        <f>SUM(C10:C26)</f>
        <v>1</v>
      </c>
      <c r="D9" s="607">
        <v>18</v>
      </c>
      <c r="E9" s="332"/>
    </row>
    <row r="10" spans="1:7" ht="12.75">
      <c r="A10" s="181" t="s">
        <v>213</v>
      </c>
      <c r="B10" s="182" t="s">
        <v>214</v>
      </c>
      <c r="C10" s="608">
        <v>0</v>
      </c>
      <c r="D10" s="706">
        <v>0</v>
      </c>
      <c r="E10" s="332"/>
    </row>
    <row r="11" spans="1:7" ht="12.75">
      <c r="A11" s="181" t="s">
        <v>215</v>
      </c>
      <c r="B11" s="182" t="s">
        <v>216</v>
      </c>
      <c r="C11" s="608">
        <v>0</v>
      </c>
      <c r="D11" s="706">
        <v>0</v>
      </c>
      <c r="E11" s="332"/>
    </row>
    <row r="12" spans="1:7" ht="12.75">
      <c r="A12" s="181" t="s">
        <v>217</v>
      </c>
      <c r="B12" s="182" t="s">
        <v>218</v>
      </c>
      <c r="C12" s="608">
        <v>0</v>
      </c>
      <c r="D12" s="706">
        <v>0</v>
      </c>
      <c r="E12" s="332"/>
    </row>
    <row r="13" spans="1:7" ht="12.75">
      <c r="A13" s="181" t="s">
        <v>219</v>
      </c>
      <c r="B13" s="182" t="s">
        <v>220</v>
      </c>
      <c r="C13" s="608">
        <v>0</v>
      </c>
      <c r="D13" s="706">
        <v>0</v>
      </c>
      <c r="E13" s="332"/>
    </row>
    <row r="14" spans="1:7" ht="25.5">
      <c r="A14" s="181" t="s">
        <v>221</v>
      </c>
      <c r="B14" s="182" t="s">
        <v>222</v>
      </c>
      <c r="C14" s="608">
        <v>1</v>
      </c>
      <c r="D14" s="706">
        <v>3</v>
      </c>
      <c r="E14" s="332"/>
    </row>
    <row r="15" spans="1:7" ht="12.75">
      <c r="A15" s="181" t="s">
        <v>223</v>
      </c>
      <c r="B15" s="182" t="s">
        <v>224</v>
      </c>
      <c r="C15" s="608">
        <v>0</v>
      </c>
      <c r="D15" s="706">
        <v>15</v>
      </c>
      <c r="E15" s="332"/>
    </row>
    <row r="16" spans="1:7" ht="12.75">
      <c r="A16" s="181" t="s">
        <v>225</v>
      </c>
      <c r="B16" s="182" t="s">
        <v>226</v>
      </c>
      <c r="C16" s="608">
        <v>0</v>
      </c>
      <c r="D16" s="706">
        <v>0</v>
      </c>
      <c r="E16" s="332"/>
    </row>
    <row r="17" spans="1:5" ht="12.75">
      <c r="A17" s="181" t="s">
        <v>227</v>
      </c>
      <c r="B17" s="183" t="s">
        <v>228</v>
      </c>
      <c r="C17" s="608">
        <v>0</v>
      </c>
      <c r="D17" s="706">
        <v>0</v>
      </c>
      <c r="E17" s="332"/>
    </row>
    <row r="18" spans="1:5" ht="12.75">
      <c r="A18" s="181" t="s">
        <v>229</v>
      </c>
      <c r="B18" s="183" t="s">
        <v>230</v>
      </c>
      <c r="C18" s="608">
        <v>0</v>
      </c>
      <c r="D18" s="706">
        <v>0</v>
      </c>
      <c r="E18" s="332"/>
    </row>
    <row r="19" spans="1:5" ht="12.75">
      <c r="A19" s="181" t="s">
        <v>231</v>
      </c>
      <c r="B19" s="183" t="s">
        <v>232</v>
      </c>
      <c r="C19" s="608">
        <v>0</v>
      </c>
      <c r="D19" s="706">
        <v>0</v>
      </c>
      <c r="E19" s="332"/>
    </row>
    <row r="20" spans="1:5" ht="12.75">
      <c r="A20" s="181" t="s">
        <v>233</v>
      </c>
      <c r="B20" s="183" t="s">
        <v>234</v>
      </c>
      <c r="C20" s="608">
        <v>0</v>
      </c>
      <c r="D20" s="706">
        <v>0</v>
      </c>
      <c r="E20" s="332"/>
    </row>
    <row r="21" spans="1:5" ht="12.75">
      <c r="A21" s="181" t="s">
        <v>235</v>
      </c>
      <c r="B21" s="183" t="s">
        <v>236</v>
      </c>
      <c r="C21" s="608">
        <v>0</v>
      </c>
      <c r="D21" s="706">
        <v>0</v>
      </c>
      <c r="E21" s="332"/>
    </row>
    <row r="22" spans="1:5" ht="12.75">
      <c r="A22" s="181" t="s">
        <v>237</v>
      </c>
      <c r="B22" s="183" t="s">
        <v>238</v>
      </c>
      <c r="C22" s="608">
        <v>0</v>
      </c>
      <c r="D22" s="706">
        <v>0</v>
      </c>
      <c r="E22" s="332"/>
    </row>
    <row r="23" spans="1:5" ht="12.75">
      <c r="A23" s="181" t="s">
        <v>239</v>
      </c>
      <c r="B23" s="183" t="s">
        <v>240</v>
      </c>
      <c r="C23" s="608">
        <v>0</v>
      </c>
      <c r="D23" s="706">
        <v>0</v>
      </c>
      <c r="E23" s="332"/>
    </row>
    <row r="24" spans="1:5" ht="12.75">
      <c r="A24" s="181" t="s">
        <v>241</v>
      </c>
      <c r="B24" s="183" t="s">
        <v>242</v>
      </c>
      <c r="C24" s="608">
        <v>0</v>
      </c>
      <c r="D24" s="706">
        <v>0</v>
      </c>
      <c r="E24" s="332"/>
    </row>
    <row r="25" spans="1:5" ht="12.75">
      <c r="A25" s="181" t="s">
        <v>243</v>
      </c>
      <c r="B25" s="183" t="s">
        <v>244</v>
      </c>
      <c r="C25" s="608">
        <v>0</v>
      </c>
      <c r="D25" s="706">
        <v>0</v>
      </c>
      <c r="E25" s="332"/>
    </row>
    <row r="26" spans="1:5" ht="12.75">
      <c r="A26" s="181" t="s">
        <v>245</v>
      </c>
      <c r="B26" s="183" t="s">
        <v>246</v>
      </c>
      <c r="C26" s="608">
        <v>0</v>
      </c>
      <c r="D26" s="706">
        <v>0</v>
      </c>
      <c r="E26" s="332"/>
    </row>
    <row r="27" spans="1:5" ht="18.75">
      <c r="A27" s="180">
        <v>1</v>
      </c>
      <c r="B27" s="184" t="s">
        <v>247</v>
      </c>
      <c r="C27" s="609">
        <f>SUM(C28:C88)</f>
        <v>965</v>
      </c>
      <c r="D27" s="607">
        <v>495</v>
      </c>
      <c r="E27" s="332"/>
    </row>
    <row r="28" spans="1:5" ht="12.75">
      <c r="A28" s="181" t="s">
        <v>248</v>
      </c>
      <c r="B28" s="183" t="s">
        <v>249</v>
      </c>
      <c r="C28" s="608">
        <v>0</v>
      </c>
      <c r="D28" s="706">
        <v>0</v>
      </c>
      <c r="E28" s="332"/>
    </row>
    <row r="29" spans="1:5" ht="12.75">
      <c r="A29" s="181" t="s">
        <v>250</v>
      </c>
      <c r="B29" s="183" t="s">
        <v>251</v>
      </c>
      <c r="C29" s="608">
        <v>0</v>
      </c>
      <c r="D29" s="706">
        <v>0</v>
      </c>
      <c r="E29" s="332"/>
    </row>
    <row r="30" spans="1:5" ht="12.75">
      <c r="A30" s="181" t="s">
        <v>252</v>
      </c>
      <c r="B30" s="182" t="s">
        <v>253</v>
      </c>
      <c r="C30" s="608">
        <v>1</v>
      </c>
      <c r="D30" s="706">
        <v>0</v>
      </c>
      <c r="E30" s="332"/>
    </row>
    <row r="31" spans="1:5" ht="12.75">
      <c r="A31" s="181" t="s">
        <v>254</v>
      </c>
      <c r="B31" s="182" t="s">
        <v>255</v>
      </c>
      <c r="C31" s="608">
        <v>0</v>
      </c>
      <c r="D31" s="706">
        <v>0</v>
      </c>
      <c r="E31" s="332"/>
    </row>
    <row r="32" spans="1:5" ht="12.75">
      <c r="A32" s="181" t="s">
        <v>256</v>
      </c>
      <c r="B32" s="182" t="s">
        <v>257</v>
      </c>
      <c r="C32" s="608">
        <v>0</v>
      </c>
      <c r="D32" s="706">
        <v>0</v>
      </c>
      <c r="E32" s="332"/>
    </row>
    <row r="33" spans="1:5" ht="12.75">
      <c r="A33" s="181" t="s">
        <v>258</v>
      </c>
      <c r="B33" s="182" t="s">
        <v>259</v>
      </c>
      <c r="C33" s="608">
        <v>0</v>
      </c>
      <c r="D33" s="706">
        <v>0</v>
      </c>
      <c r="E33" s="332"/>
    </row>
    <row r="34" spans="1:5" ht="12.75">
      <c r="A34" s="181" t="s">
        <v>260</v>
      </c>
      <c r="B34" s="182" t="s">
        <v>261</v>
      </c>
      <c r="C34" s="608">
        <v>0</v>
      </c>
      <c r="D34" s="706">
        <v>0</v>
      </c>
      <c r="E34" s="332"/>
    </row>
    <row r="35" spans="1:5" ht="12.75">
      <c r="A35" s="181" t="s">
        <v>262</v>
      </c>
      <c r="B35" s="182" t="s">
        <v>263</v>
      </c>
      <c r="C35" s="608">
        <v>120</v>
      </c>
      <c r="D35" s="706">
        <v>0</v>
      </c>
      <c r="E35" s="332"/>
    </row>
    <row r="36" spans="1:5" ht="12.75">
      <c r="A36" s="181" t="s">
        <v>264</v>
      </c>
      <c r="B36" s="182" t="s">
        <v>265</v>
      </c>
      <c r="C36" s="608">
        <v>165</v>
      </c>
      <c r="D36" s="706">
        <v>0</v>
      </c>
      <c r="E36" s="332"/>
    </row>
    <row r="37" spans="1:5" ht="12.75">
      <c r="A37" s="181" t="s">
        <v>266</v>
      </c>
      <c r="B37" s="182" t="s">
        <v>267</v>
      </c>
      <c r="C37" s="608">
        <v>0</v>
      </c>
      <c r="D37" s="706">
        <v>0</v>
      </c>
      <c r="E37" s="332"/>
    </row>
    <row r="38" spans="1:5" ht="25.5">
      <c r="A38" s="181" t="s">
        <v>268</v>
      </c>
      <c r="B38" s="185" t="s">
        <v>269</v>
      </c>
      <c r="C38" s="608">
        <v>0</v>
      </c>
      <c r="D38" s="706">
        <v>0</v>
      </c>
      <c r="E38" s="332"/>
    </row>
    <row r="39" spans="1:5" ht="25.5">
      <c r="A39" s="181" t="s">
        <v>270</v>
      </c>
      <c r="B39" s="185" t="s">
        <v>271</v>
      </c>
      <c r="C39" s="608">
        <v>0</v>
      </c>
      <c r="D39" s="706">
        <v>0</v>
      </c>
      <c r="E39" s="332"/>
    </row>
    <row r="40" spans="1:5" ht="25.5">
      <c r="A40" s="181" t="s">
        <v>272</v>
      </c>
      <c r="B40" s="185" t="s">
        <v>273</v>
      </c>
      <c r="C40" s="608">
        <v>0</v>
      </c>
      <c r="D40" s="706">
        <v>0</v>
      </c>
      <c r="E40" s="332"/>
    </row>
    <row r="41" spans="1:5" ht="25.5">
      <c r="A41" s="181" t="s">
        <v>274</v>
      </c>
      <c r="B41" s="185" t="s">
        <v>275</v>
      </c>
      <c r="C41" s="608">
        <v>0</v>
      </c>
      <c r="D41" s="706">
        <v>1</v>
      </c>
      <c r="E41" s="332"/>
    </row>
    <row r="42" spans="1:5" ht="12.75">
      <c r="A42" s="181" t="s">
        <v>276</v>
      </c>
      <c r="B42" s="182" t="s">
        <v>277</v>
      </c>
      <c r="C42" s="608">
        <v>0</v>
      </c>
      <c r="D42" s="706">
        <v>0</v>
      </c>
      <c r="E42" s="332"/>
    </row>
    <row r="43" spans="1:5" ht="12.75">
      <c r="A43" s="181" t="s">
        <v>278</v>
      </c>
      <c r="B43" s="183" t="s">
        <v>279</v>
      </c>
      <c r="C43" s="608">
        <v>0</v>
      </c>
      <c r="D43" s="706">
        <v>0</v>
      </c>
      <c r="E43" s="332"/>
    </row>
    <row r="44" spans="1:5" ht="12.75">
      <c r="A44" s="181" t="s">
        <v>280</v>
      </c>
      <c r="B44" s="183" t="s">
        <v>281</v>
      </c>
      <c r="C44" s="608">
        <v>0</v>
      </c>
      <c r="D44" s="706">
        <v>0</v>
      </c>
      <c r="E44" s="332"/>
    </row>
    <row r="45" spans="1:5" ht="12.75">
      <c r="A45" s="181" t="s">
        <v>282</v>
      </c>
      <c r="B45" s="183" t="s">
        <v>283</v>
      </c>
      <c r="C45" s="608">
        <v>0</v>
      </c>
      <c r="D45" s="706">
        <v>0</v>
      </c>
      <c r="E45" s="332"/>
    </row>
    <row r="46" spans="1:5" ht="12.75">
      <c r="A46" s="181" t="s">
        <v>284</v>
      </c>
      <c r="B46" s="182" t="s">
        <v>285</v>
      </c>
      <c r="C46" s="608">
        <v>0</v>
      </c>
      <c r="D46" s="706">
        <v>0</v>
      </c>
      <c r="E46" s="332"/>
    </row>
    <row r="47" spans="1:5" ht="12.75">
      <c r="A47" s="181" t="s">
        <v>286</v>
      </c>
      <c r="B47" s="182" t="s">
        <v>287</v>
      </c>
      <c r="C47" s="608">
        <v>0</v>
      </c>
      <c r="D47" s="706">
        <v>0</v>
      </c>
      <c r="E47" s="332"/>
    </row>
    <row r="48" spans="1:5" ht="12.75">
      <c r="A48" s="181" t="s">
        <v>288</v>
      </c>
      <c r="B48" s="185" t="s">
        <v>289</v>
      </c>
      <c r="C48" s="608">
        <v>0</v>
      </c>
      <c r="D48" s="706">
        <v>0</v>
      </c>
      <c r="E48" s="332"/>
    </row>
    <row r="49" spans="1:5" ht="12.75">
      <c r="A49" s="181" t="s">
        <v>290</v>
      </c>
      <c r="B49" s="185" t="s">
        <v>291</v>
      </c>
      <c r="C49" s="608">
        <v>0</v>
      </c>
      <c r="D49" s="706">
        <v>0</v>
      </c>
      <c r="E49" s="332"/>
    </row>
    <row r="50" spans="1:5" ht="12.75">
      <c r="A50" s="181" t="s">
        <v>292</v>
      </c>
      <c r="B50" s="182" t="s">
        <v>293</v>
      </c>
      <c r="C50" s="608">
        <v>0</v>
      </c>
      <c r="D50" s="706">
        <v>0</v>
      </c>
      <c r="E50" s="332"/>
    </row>
    <row r="51" spans="1:5" ht="12.75">
      <c r="A51" s="181" t="s">
        <v>294</v>
      </c>
      <c r="B51" s="182" t="s">
        <v>295</v>
      </c>
      <c r="C51" s="608">
        <v>30</v>
      </c>
      <c r="D51" s="706">
        <v>8</v>
      </c>
      <c r="E51" s="332"/>
    </row>
    <row r="52" spans="1:5" ht="12.75">
      <c r="A52" s="181" t="s">
        <v>296</v>
      </c>
      <c r="B52" s="182" t="s">
        <v>297</v>
      </c>
      <c r="C52" s="608">
        <v>0</v>
      </c>
      <c r="D52" s="706">
        <v>0</v>
      </c>
      <c r="E52" s="332"/>
    </row>
    <row r="53" spans="1:5" ht="12.75">
      <c r="A53" s="181" t="s">
        <v>298</v>
      </c>
      <c r="B53" s="182" t="s">
        <v>299</v>
      </c>
      <c r="C53" s="608">
        <v>1</v>
      </c>
      <c r="D53" s="706">
        <v>3</v>
      </c>
      <c r="E53" s="332"/>
    </row>
    <row r="54" spans="1:5" ht="12.75">
      <c r="A54" s="181" t="s">
        <v>300</v>
      </c>
      <c r="B54" s="182" t="s">
        <v>301</v>
      </c>
      <c r="C54" s="608">
        <v>0</v>
      </c>
      <c r="D54" s="706">
        <v>0</v>
      </c>
      <c r="E54" s="332"/>
    </row>
    <row r="55" spans="1:5" ht="12.75">
      <c r="A55" s="181" t="s">
        <v>302</v>
      </c>
      <c r="B55" s="182" t="s">
        <v>303</v>
      </c>
      <c r="C55" s="608">
        <v>10</v>
      </c>
      <c r="D55" s="706">
        <v>2</v>
      </c>
      <c r="E55" s="332"/>
    </row>
    <row r="56" spans="1:5" ht="12.75">
      <c r="A56" s="181" t="s">
        <v>304</v>
      </c>
      <c r="B56" s="182" t="s">
        <v>305</v>
      </c>
      <c r="C56" s="608">
        <v>40</v>
      </c>
      <c r="D56" s="706">
        <v>21</v>
      </c>
      <c r="E56" s="332"/>
    </row>
    <row r="57" spans="1:5" ht="12.75">
      <c r="A57" s="181" t="s">
        <v>306</v>
      </c>
      <c r="B57" s="185" t="s">
        <v>307</v>
      </c>
      <c r="C57" s="608">
        <v>10</v>
      </c>
      <c r="D57" s="706">
        <v>1</v>
      </c>
      <c r="E57" s="332"/>
    </row>
    <row r="58" spans="1:5" ht="25.5">
      <c r="A58" s="181" t="s">
        <v>308</v>
      </c>
      <c r="B58" s="185" t="s">
        <v>309</v>
      </c>
      <c r="C58" s="608">
        <v>20</v>
      </c>
      <c r="D58" s="706">
        <v>1</v>
      </c>
      <c r="E58" s="332"/>
    </row>
    <row r="59" spans="1:5" ht="25.5">
      <c r="A59" s="181" t="s">
        <v>310</v>
      </c>
      <c r="B59" s="185" t="s">
        <v>311</v>
      </c>
      <c r="C59" s="608">
        <v>15</v>
      </c>
      <c r="D59" s="706">
        <v>12</v>
      </c>
      <c r="E59" s="332"/>
    </row>
    <row r="60" spans="1:5" ht="12.75">
      <c r="A60" s="181" t="s">
        <v>312</v>
      </c>
      <c r="B60" s="182" t="s">
        <v>313</v>
      </c>
      <c r="C60" s="608">
        <v>2</v>
      </c>
      <c r="D60" s="706">
        <v>0</v>
      </c>
      <c r="E60" s="332"/>
    </row>
    <row r="61" spans="1:5" ht="12.75">
      <c r="A61" s="181" t="s">
        <v>314</v>
      </c>
      <c r="B61" s="182" t="s">
        <v>315</v>
      </c>
      <c r="C61" s="608">
        <v>30</v>
      </c>
      <c r="D61" s="706">
        <v>20</v>
      </c>
      <c r="E61" s="332"/>
    </row>
    <row r="62" spans="1:5" ht="12.75">
      <c r="A62" s="181" t="s">
        <v>316</v>
      </c>
      <c r="B62" s="182" t="s">
        <v>317</v>
      </c>
      <c r="C62" s="608">
        <v>2</v>
      </c>
      <c r="D62" s="706">
        <v>0</v>
      </c>
      <c r="E62" s="332"/>
    </row>
    <row r="63" spans="1:5" ht="12.75">
      <c r="A63" s="181" t="s">
        <v>318</v>
      </c>
      <c r="B63" s="182" t="s">
        <v>319</v>
      </c>
      <c r="C63" s="608">
        <v>5</v>
      </c>
      <c r="D63" s="706">
        <v>3</v>
      </c>
      <c r="E63" s="332"/>
    </row>
    <row r="64" spans="1:5" ht="12.75">
      <c r="A64" s="186" t="s">
        <v>320</v>
      </c>
      <c r="B64" s="182" t="s">
        <v>321</v>
      </c>
      <c r="C64" s="608">
        <v>14</v>
      </c>
      <c r="D64" s="706">
        <v>1</v>
      </c>
      <c r="E64" s="332"/>
    </row>
    <row r="65" spans="1:5" ht="12.75">
      <c r="A65" s="181" t="s">
        <v>322</v>
      </c>
      <c r="B65" s="182" t="s">
        <v>323</v>
      </c>
      <c r="C65" s="608">
        <v>33</v>
      </c>
      <c r="D65" s="706">
        <v>5</v>
      </c>
      <c r="E65" s="332"/>
    </row>
    <row r="66" spans="1:5" ht="12.75">
      <c r="A66" s="181" t="s">
        <v>324</v>
      </c>
      <c r="B66" s="182" t="s">
        <v>325</v>
      </c>
      <c r="C66" s="608">
        <v>100</v>
      </c>
      <c r="D66" s="706">
        <v>78</v>
      </c>
      <c r="E66" s="332"/>
    </row>
    <row r="67" spans="1:5" ht="12.75">
      <c r="A67" s="181" t="s">
        <v>326</v>
      </c>
      <c r="B67" s="182" t="s">
        <v>327</v>
      </c>
      <c r="C67" s="608">
        <v>25</v>
      </c>
      <c r="D67" s="706">
        <v>8</v>
      </c>
      <c r="E67" s="332"/>
    </row>
    <row r="68" spans="1:5" ht="12.75">
      <c r="A68" s="181" t="s">
        <v>328</v>
      </c>
      <c r="B68" s="182" t="s">
        <v>329</v>
      </c>
      <c r="C68" s="608">
        <v>50</v>
      </c>
      <c r="D68" s="706">
        <v>0</v>
      </c>
      <c r="E68" s="332"/>
    </row>
    <row r="69" spans="1:5" ht="12.75">
      <c r="A69" s="181" t="s">
        <v>330</v>
      </c>
      <c r="B69" s="182" t="s">
        <v>329</v>
      </c>
      <c r="C69" s="608">
        <v>62</v>
      </c>
      <c r="D69" s="706">
        <v>21</v>
      </c>
      <c r="E69" s="332"/>
    </row>
    <row r="70" spans="1:5" ht="12.75">
      <c r="A70" s="181" t="s">
        <v>331</v>
      </c>
      <c r="B70" s="182" t="s">
        <v>332</v>
      </c>
      <c r="C70" s="608">
        <v>0</v>
      </c>
      <c r="D70" s="706">
        <v>0</v>
      </c>
      <c r="E70" s="332"/>
    </row>
    <row r="71" spans="1:5" ht="12.75">
      <c r="A71" s="181" t="s">
        <v>333</v>
      </c>
      <c r="B71" s="182" t="s">
        <v>334</v>
      </c>
      <c r="C71" s="608">
        <v>0</v>
      </c>
      <c r="D71" s="706">
        <v>0</v>
      </c>
      <c r="E71" s="332"/>
    </row>
    <row r="72" spans="1:5" ht="12.75">
      <c r="A72" s="181" t="s">
        <v>335</v>
      </c>
      <c r="B72" s="182" t="s">
        <v>336</v>
      </c>
      <c r="C72" s="608">
        <v>0</v>
      </c>
      <c r="D72" s="706">
        <v>0</v>
      </c>
      <c r="E72" s="332"/>
    </row>
    <row r="73" spans="1:5" ht="12.75">
      <c r="A73" s="181" t="s">
        <v>337</v>
      </c>
      <c r="B73" s="182" t="s">
        <v>338</v>
      </c>
      <c r="C73" s="608">
        <v>4</v>
      </c>
      <c r="D73" s="706">
        <v>1</v>
      </c>
      <c r="E73" s="332"/>
    </row>
    <row r="74" spans="1:5" ht="12.75">
      <c r="A74" s="181" t="s">
        <v>339</v>
      </c>
      <c r="B74" s="182" t="s">
        <v>340</v>
      </c>
      <c r="C74" s="608">
        <v>1</v>
      </c>
      <c r="D74" s="706">
        <v>2</v>
      </c>
      <c r="E74" s="332"/>
    </row>
    <row r="75" spans="1:5" ht="12.75">
      <c r="A75" s="181" t="s">
        <v>341</v>
      </c>
      <c r="B75" s="182" t="s">
        <v>342</v>
      </c>
      <c r="C75" s="608">
        <v>3</v>
      </c>
      <c r="D75" s="706">
        <v>5</v>
      </c>
      <c r="E75" s="332"/>
    </row>
    <row r="76" spans="1:5" ht="12.75">
      <c r="A76" s="181" t="s">
        <v>343</v>
      </c>
      <c r="B76" s="182" t="s">
        <v>344</v>
      </c>
      <c r="C76" s="608">
        <v>8</v>
      </c>
      <c r="D76" s="706">
        <v>4</v>
      </c>
      <c r="E76" s="332"/>
    </row>
    <row r="77" spans="1:5" ht="12.75">
      <c r="A77" s="181" t="s">
        <v>345</v>
      </c>
      <c r="B77" s="182" t="s">
        <v>346</v>
      </c>
      <c r="C77" s="608">
        <v>34</v>
      </c>
      <c r="D77" s="706">
        <v>179</v>
      </c>
      <c r="E77" s="332"/>
    </row>
    <row r="78" spans="1:5" ht="12.75">
      <c r="A78" s="181" t="s">
        <v>347</v>
      </c>
      <c r="B78" s="182" t="s">
        <v>348</v>
      </c>
      <c r="C78" s="608">
        <v>90</v>
      </c>
      <c r="D78" s="706">
        <v>29</v>
      </c>
      <c r="E78" s="332"/>
    </row>
    <row r="79" spans="1:5" ht="12.75">
      <c r="A79" s="181" t="s">
        <v>349</v>
      </c>
      <c r="B79" s="182" t="s">
        <v>350</v>
      </c>
      <c r="C79" s="608">
        <v>0</v>
      </c>
      <c r="D79" s="706">
        <v>0</v>
      </c>
      <c r="E79" s="332"/>
    </row>
    <row r="80" spans="1:5" ht="12.75">
      <c r="A80" s="181" t="s">
        <v>351</v>
      </c>
      <c r="B80" s="182" t="s">
        <v>352</v>
      </c>
      <c r="C80" s="608">
        <v>0</v>
      </c>
      <c r="D80" s="706">
        <v>0</v>
      </c>
      <c r="E80" s="332"/>
    </row>
    <row r="81" spans="1:5" ht="12.75">
      <c r="A81" s="181" t="s">
        <v>353</v>
      </c>
      <c r="B81" s="182" t="s">
        <v>354</v>
      </c>
      <c r="C81" s="608">
        <v>0</v>
      </c>
      <c r="D81" s="706">
        <v>0</v>
      </c>
      <c r="E81" s="332"/>
    </row>
    <row r="82" spans="1:5" ht="12.75">
      <c r="A82" s="181" t="s">
        <v>355</v>
      </c>
      <c r="B82" s="182" t="s">
        <v>356</v>
      </c>
      <c r="C82" s="608">
        <v>0</v>
      </c>
      <c r="D82" s="706">
        <v>0</v>
      </c>
      <c r="E82" s="332"/>
    </row>
    <row r="83" spans="1:5" ht="12.75">
      <c r="A83" s="181" t="s">
        <v>357</v>
      </c>
      <c r="B83" s="182" t="s">
        <v>358</v>
      </c>
      <c r="C83" s="608">
        <v>1</v>
      </c>
      <c r="D83" s="706">
        <v>0</v>
      </c>
      <c r="E83" s="332"/>
    </row>
    <row r="84" spans="1:5" ht="12.75">
      <c r="A84" s="181" t="s">
        <v>359</v>
      </c>
      <c r="B84" s="182" t="s">
        <v>360</v>
      </c>
      <c r="C84" s="608">
        <v>11</v>
      </c>
      <c r="D84" s="706">
        <v>4</v>
      </c>
      <c r="E84" s="332"/>
    </row>
    <row r="85" spans="1:5" ht="12.75">
      <c r="A85" s="181" t="s">
        <v>361</v>
      </c>
      <c r="B85" s="182" t="s">
        <v>362</v>
      </c>
      <c r="C85" s="608">
        <v>30</v>
      </c>
      <c r="D85" s="706">
        <v>81</v>
      </c>
      <c r="E85" s="332"/>
    </row>
    <row r="86" spans="1:5" ht="25.5">
      <c r="A86" s="181" t="s">
        <v>363</v>
      </c>
      <c r="B86" s="182" t="s">
        <v>364</v>
      </c>
      <c r="C86" s="608">
        <v>8</v>
      </c>
      <c r="D86" s="706">
        <v>1</v>
      </c>
      <c r="E86" s="332"/>
    </row>
    <row r="87" spans="1:5" ht="25.5">
      <c r="A87" s="181" t="s">
        <v>365</v>
      </c>
      <c r="B87" s="182" t="s">
        <v>366</v>
      </c>
      <c r="C87" s="608">
        <v>10</v>
      </c>
      <c r="D87" s="706">
        <v>1</v>
      </c>
      <c r="E87" s="332"/>
    </row>
    <row r="88" spans="1:5" ht="25.5">
      <c r="A88" s="181" t="s">
        <v>367</v>
      </c>
      <c r="B88" s="182" t="s">
        <v>368</v>
      </c>
      <c r="C88" s="608">
        <v>30</v>
      </c>
      <c r="D88" s="706">
        <v>3</v>
      </c>
      <c r="E88" s="332"/>
    </row>
    <row r="89" spans="1:5" ht="18.75">
      <c r="A89" s="180">
        <v>2</v>
      </c>
      <c r="B89" s="187" t="s">
        <v>369</v>
      </c>
      <c r="C89" s="609">
        <f>SUM(C90:C108)</f>
        <v>8</v>
      </c>
      <c r="D89" s="607">
        <v>4</v>
      </c>
      <c r="E89" s="332"/>
    </row>
    <row r="90" spans="1:5" ht="12.75">
      <c r="A90" s="181" t="s">
        <v>370</v>
      </c>
      <c r="B90" s="182" t="s">
        <v>371</v>
      </c>
      <c r="C90" s="608">
        <v>0</v>
      </c>
      <c r="D90" s="706">
        <v>0</v>
      </c>
      <c r="E90" s="332"/>
    </row>
    <row r="91" spans="1:5" ht="12.75">
      <c r="A91" s="181" t="s">
        <v>372</v>
      </c>
      <c r="B91" s="182" t="s">
        <v>373</v>
      </c>
      <c r="C91" s="608">
        <v>0</v>
      </c>
      <c r="D91" s="706">
        <v>0</v>
      </c>
      <c r="E91" s="332"/>
    </row>
    <row r="92" spans="1:5" ht="12.75">
      <c r="A92" s="181" t="s">
        <v>374</v>
      </c>
      <c r="B92" s="182" t="s">
        <v>375</v>
      </c>
      <c r="C92" s="608">
        <v>0</v>
      </c>
      <c r="D92" s="706">
        <v>0</v>
      </c>
      <c r="E92" s="332"/>
    </row>
    <row r="93" spans="1:5" ht="12.75">
      <c r="A93" s="181" t="s">
        <v>376</v>
      </c>
      <c r="B93" s="185" t="s">
        <v>377</v>
      </c>
      <c r="C93" s="608">
        <v>0</v>
      </c>
      <c r="D93" s="706">
        <v>0</v>
      </c>
      <c r="E93" s="332"/>
    </row>
    <row r="94" spans="1:5" ht="12.75">
      <c r="A94" s="181" t="s">
        <v>378</v>
      </c>
      <c r="B94" s="185" t="s">
        <v>379</v>
      </c>
      <c r="C94" s="608">
        <v>0</v>
      </c>
      <c r="D94" s="706">
        <v>0</v>
      </c>
      <c r="E94" s="332"/>
    </row>
    <row r="95" spans="1:5" ht="12.75">
      <c r="A95" s="181" t="s">
        <v>380</v>
      </c>
      <c r="B95" s="185" t="s">
        <v>381</v>
      </c>
      <c r="C95" s="608">
        <v>0</v>
      </c>
      <c r="D95" s="706">
        <v>0</v>
      </c>
      <c r="E95" s="332"/>
    </row>
    <row r="96" spans="1:5" ht="12.75">
      <c r="A96" s="181" t="s">
        <v>382</v>
      </c>
      <c r="B96" s="185" t="s">
        <v>383</v>
      </c>
      <c r="C96" s="608">
        <v>0</v>
      </c>
      <c r="D96" s="706">
        <v>0</v>
      </c>
      <c r="E96" s="332"/>
    </row>
    <row r="97" spans="1:5" ht="12.75">
      <c r="A97" s="181" t="s">
        <v>384</v>
      </c>
      <c r="B97" s="185" t="s">
        <v>385</v>
      </c>
      <c r="C97" s="608">
        <v>0</v>
      </c>
      <c r="D97" s="706">
        <v>0</v>
      </c>
      <c r="E97" s="332"/>
    </row>
    <row r="98" spans="1:5" ht="12.75">
      <c r="A98" s="181" t="s">
        <v>386</v>
      </c>
      <c r="B98" s="185" t="s">
        <v>387</v>
      </c>
      <c r="C98" s="608">
        <v>0</v>
      </c>
      <c r="D98" s="706">
        <v>0</v>
      </c>
      <c r="E98" s="332"/>
    </row>
    <row r="99" spans="1:5" ht="12.75">
      <c r="A99" s="181" t="s">
        <v>388</v>
      </c>
      <c r="B99" s="185" t="s">
        <v>389</v>
      </c>
      <c r="C99" s="608">
        <v>0</v>
      </c>
      <c r="D99" s="706">
        <v>0</v>
      </c>
      <c r="E99" s="332"/>
    </row>
    <row r="100" spans="1:5" ht="12.75">
      <c r="A100" s="181" t="s">
        <v>390</v>
      </c>
      <c r="B100" s="185" t="s">
        <v>391</v>
      </c>
      <c r="C100" s="608">
        <v>0</v>
      </c>
      <c r="D100" s="706">
        <v>0</v>
      </c>
      <c r="E100" s="332"/>
    </row>
    <row r="101" spans="1:5" ht="12.75">
      <c r="A101" s="181" t="s">
        <v>392</v>
      </c>
      <c r="B101" s="185" t="s">
        <v>393</v>
      </c>
      <c r="C101" s="608">
        <v>0</v>
      </c>
      <c r="D101" s="706">
        <v>0</v>
      </c>
      <c r="E101" s="332"/>
    </row>
    <row r="102" spans="1:5" ht="12.75">
      <c r="A102" s="181" t="s">
        <v>394</v>
      </c>
      <c r="B102" s="185" t="s">
        <v>395</v>
      </c>
      <c r="C102" s="608">
        <v>0</v>
      </c>
      <c r="D102" s="706">
        <v>0</v>
      </c>
      <c r="E102" s="332"/>
    </row>
    <row r="103" spans="1:5" ht="12.75">
      <c r="A103" s="181" t="s">
        <v>396</v>
      </c>
      <c r="B103" s="185" t="s">
        <v>397</v>
      </c>
      <c r="C103" s="608">
        <v>0</v>
      </c>
      <c r="D103" s="706">
        <v>0</v>
      </c>
      <c r="E103" s="332"/>
    </row>
    <row r="104" spans="1:5" ht="12.75">
      <c r="A104" s="181" t="s">
        <v>398</v>
      </c>
      <c r="B104" s="185" t="s">
        <v>399</v>
      </c>
      <c r="C104" s="608">
        <v>0</v>
      </c>
      <c r="D104" s="706">
        <v>0</v>
      </c>
      <c r="E104" s="332"/>
    </row>
    <row r="105" spans="1:5" ht="12.75">
      <c r="A105" s="181" t="s">
        <v>400</v>
      </c>
      <c r="B105" s="185" t="s">
        <v>401</v>
      </c>
      <c r="C105" s="608">
        <v>0</v>
      </c>
      <c r="D105" s="706">
        <v>1</v>
      </c>
      <c r="E105" s="332"/>
    </row>
    <row r="106" spans="1:5" ht="12.75">
      <c r="A106" s="181" t="s">
        <v>402</v>
      </c>
      <c r="B106" s="185" t="s">
        <v>403</v>
      </c>
      <c r="C106" s="608">
        <v>3</v>
      </c>
      <c r="D106" s="706">
        <v>2</v>
      </c>
      <c r="E106" s="332"/>
    </row>
    <row r="107" spans="1:5" ht="12.75">
      <c r="A107" s="181" t="s">
        <v>404</v>
      </c>
      <c r="B107" s="185" t="s">
        <v>405</v>
      </c>
      <c r="C107" s="608">
        <v>2</v>
      </c>
      <c r="D107" s="706">
        <v>1</v>
      </c>
      <c r="E107" s="332"/>
    </row>
    <row r="108" spans="1:5" ht="12.75">
      <c r="A108" s="181" t="s">
        <v>406</v>
      </c>
      <c r="B108" s="185" t="s">
        <v>407</v>
      </c>
      <c r="C108" s="608">
        <v>3</v>
      </c>
      <c r="D108" s="706">
        <v>0</v>
      </c>
      <c r="E108" s="332"/>
    </row>
    <row r="109" spans="1:5" ht="18.75">
      <c r="A109" s="180">
        <v>3</v>
      </c>
      <c r="B109" s="187" t="s">
        <v>408</v>
      </c>
      <c r="C109" s="609">
        <f>SUM(C110:C137)</f>
        <v>526</v>
      </c>
      <c r="D109" s="607">
        <v>406</v>
      </c>
      <c r="E109" s="332"/>
    </row>
    <row r="110" spans="1:5" ht="12.75">
      <c r="A110" s="181" t="s">
        <v>409</v>
      </c>
      <c r="B110" s="185" t="s">
        <v>410</v>
      </c>
      <c r="C110" s="608">
        <v>0</v>
      </c>
      <c r="D110" s="706">
        <v>0</v>
      </c>
      <c r="E110" s="332"/>
    </row>
    <row r="111" spans="1:5" ht="12.75">
      <c r="A111" s="181" t="s">
        <v>411</v>
      </c>
      <c r="B111" s="185" t="s">
        <v>412</v>
      </c>
      <c r="C111" s="608">
        <v>0</v>
      </c>
      <c r="D111" s="706">
        <v>0</v>
      </c>
      <c r="E111" s="332"/>
    </row>
    <row r="112" spans="1:5" ht="12.75">
      <c r="A112" s="181" t="s">
        <v>413</v>
      </c>
      <c r="B112" s="185" t="s">
        <v>414</v>
      </c>
      <c r="C112" s="608">
        <v>0</v>
      </c>
      <c r="D112" s="706">
        <v>0</v>
      </c>
      <c r="E112" s="332"/>
    </row>
    <row r="113" spans="1:5" ht="12.75">
      <c r="A113" s="181" t="s">
        <v>415</v>
      </c>
      <c r="B113" s="185" t="s">
        <v>416</v>
      </c>
      <c r="C113" s="608">
        <v>0</v>
      </c>
      <c r="D113" s="706">
        <v>0</v>
      </c>
      <c r="E113" s="332"/>
    </row>
    <row r="114" spans="1:5" ht="12.75">
      <c r="A114" s="181" t="s">
        <v>417</v>
      </c>
      <c r="B114" s="185" t="s">
        <v>418</v>
      </c>
      <c r="C114" s="608">
        <v>0</v>
      </c>
      <c r="D114" s="706">
        <v>0</v>
      </c>
      <c r="E114" s="332"/>
    </row>
    <row r="115" spans="1:5" ht="12.75">
      <c r="A115" s="181" t="s">
        <v>419</v>
      </c>
      <c r="B115" s="185" t="s">
        <v>420</v>
      </c>
      <c r="C115" s="608">
        <v>0</v>
      </c>
      <c r="D115" s="706">
        <v>0</v>
      </c>
      <c r="E115" s="332"/>
    </row>
    <row r="116" spans="1:5" ht="12.75">
      <c r="A116" s="181" t="s">
        <v>421</v>
      </c>
      <c r="B116" s="185" t="s">
        <v>422</v>
      </c>
      <c r="C116" s="608">
        <v>0</v>
      </c>
      <c r="D116" s="706">
        <v>0</v>
      </c>
      <c r="E116" s="332"/>
    </row>
    <row r="117" spans="1:5" ht="12.75">
      <c r="A117" s="181" t="s">
        <v>423</v>
      </c>
      <c r="B117" s="185" t="s">
        <v>424</v>
      </c>
      <c r="C117" s="608">
        <v>0</v>
      </c>
      <c r="D117" s="706">
        <v>0</v>
      </c>
      <c r="E117" s="332"/>
    </row>
    <row r="118" spans="1:5" ht="25.5">
      <c r="A118" s="181" t="s">
        <v>425</v>
      </c>
      <c r="B118" s="185" t="s">
        <v>426</v>
      </c>
      <c r="C118" s="608">
        <v>0</v>
      </c>
      <c r="D118" s="706">
        <v>0</v>
      </c>
      <c r="E118" s="332"/>
    </row>
    <row r="119" spans="1:5" ht="12.75">
      <c r="A119" s="186" t="s">
        <v>427</v>
      </c>
      <c r="B119" s="188" t="s">
        <v>428</v>
      </c>
      <c r="C119" s="608">
        <v>0</v>
      </c>
      <c r="D119" s="706">
        <v>0</v>
      </c>
      <c r="E119" s="332"/>
    </row>
    <row r="120" spans="1:5" ht="12.75">
      <c r="A120" s="181" t="s">
        <v>429</v>
      </c>
      <c r="B120" s="185" t="s">
        <v>430</v>
      </c>
      <c r="C120" s="608">
        <v>0</v>
      </c>
      <c r="D120" s="706">
        <v>0</v>
      </c>
      <c r="E120" s="332"/>
    </row>
    <row r="121" spans="1:5" ht="12.75">
      <c r="A121" s="181" t="s">
        <v>431</v>
      </c>
      <c r="B121" s="185" t="s">
        <v>432</v>
      </c>
      <c r="C121" s="608">
        <v>0</v>
      </c>
      <c r="D121" s="706">
        <v>0</v>
      </c>
      <c r="E121" s="332"/>
    </row>
    <row r="122" spans="1:5" ht="12.75">
      <c r="A122" s="181" t="s">
        <v>433</v>
      </c>
      <c r="B122" s="185" t="s">
        <v>434</v>
      </c>
      <c r="C122" s="608">
        <v>10</v>
      </c>
      <c r="D122" s="706">
        <v>0</v>
      </c>
      <c r="E122" s="332"/>
    </row>
    <row r="123" spans="1:5" ht="12.75">
      <c r="A123" s="181" t="s">
        <v>435</v>
      </c>
      <c r="B123" s="185" t="s">
        <v>436</v>
      </c>
      <c r="C123" s="608">
        <v>0</v>
      </c>
      <c r="D123" s="706">
        <v>0</v>
      </c>
      <c r="E123" s="332"/>
    </row>
    <row r="124" spans="1:5" ht="12.75">
      <c r="A124" s="181" t="s">
        <v>437</v>
      </c>
      <c r="B124" s="185" t="s">
        <v>438</v>
      </c>
      <c r="C124" s="608">
        <v>0</v>
      </c>
      <c r="D124" s="706">
        <v>0</v>
      </c>
      <c r="E124" s="332"/>
    </row>
    <row r="125" spans="1:5" ht="12.75">
      <c r="A125" s="181" t="s">
        <v>439</v>
      </c>
      <c r="B125" s="185" t="s">
        <v>440</v>
      </c>
      <c r="C125" s="608">
        <v>0</v>
      </c>
      <c r="D125" s="706">
        <v>0</v>
      </c>
      <c r="E125" s="332"/>
    </row>
    <row r="126" spans="1:5" ht="12.75">
      <c r="A126" s="181" t="s">
        <v>441</v>
      </c>
      <c r="B126" s="189" t="s">
        <v>442</v>
      </c>
      <c r="C126" s="608">
        <v>0</v>
      </c>
      <c r="D126" s="706">
        <v>0</v>
      </c>
      <c r="E126" s="332"/>
    </row>
    <row r="127" spans="1:5" ht="12.75">
      <c r="A127" s="181" t="s">
        <v>443</v>
      </c>
      <c r="B127" s="185" t="s">
        <v>444</v>
      </c>
      <c r="C127" s="608">
        <v>1</v>
      </c>
      <c r="D127" s="706">
        <v>4</v>
      </c>
      <c r="E127" s="332"/>
    </row>
    <row r="128" spans="1:5" ht="12.75">
      <c r="A128" s="181" t="s">
        <v>445</v>
      </c>
      <c r="B128" s="185" t="s">
        <v>446</v>
      </c>
      <c r="C128" s="608">
        <v>10</v>
      </c>
      <c r="D128" s="706">
        <v>9</v>
      </c>
      <c r="E128" s="332"/>
    </row>
    <row r="129" spans="1:5" ht="12.75">
      <c r="A129" s="181" t="s">
        <v>447</v>
      </c>
      <c r="B129" s="185" t="s">
        <v>448</v>
      </c>
      <c r="C129" s="608">
        <v>20</v>
      </c>
      <c r="D129" s="706">
        <v>1</v>
      </c>
      <c r="E129" s="332"/>
    </row>
    <row r="130" spans="1:5" ht="12.75">
      <c r="A130" s="181" t="s">
        <v>449</v>
      </c>
      <c r="B130" s="185" t="s">
        <v>450</v>
      </c>
      <c r="C130" s="608">
        <v>0</v>
      </c>
      <c r="D130" s="706">
        <v>384</v>
      </c>
      <c r="E130" s="332"/>
    </row>
    <row r="131" spans="1:5" ht="12.75">
      <c r="A131" s="181" t="s">
        <v>451</v>
      </c>
      <c r="B131" s="185" t="s">
        <v>452</v>
      </c>
      <c r="C131" s="608">
        <v>470</v>
      </c>
      <c r="D131" s="706">
        <v>4</v>
      </c>
      <c r="E131" s="332"/>
    </row>
    <row r="132" spans="1:5" ht="12.75">
      <c r="A132" s="181" t="s">
        <v>453</v>
      </c>
      <c r="B132" s="185" t="s">
        <v>454</v>
      </c>
      <c r="C132" s="608">
        <v>9</v>
      </c>
      <c r="D132" s="706">
        <v>1</v>
      </c>
      <c r="E132" s="332"/>
    </row>
    <row r="133" spans="1:5" ht="12.75">
      <c r="A133" s="181" t="s">
        <v>455</v>
      </c>
      <c r="B133" s="185" t="s">
        <v>456</v>
      </c>
      <c r="C133" s="608">
        <v>1</v>
      </c>
      <c r="D133" s="706">
        <v>0</v>
      </c>
      <c r="E133" s="332"/>
    </row>
    <row r="134" spans="1:5" ht="12.75">
      <c r="A134" s="181" t="s">
        <v>457</v>
      </c>
      <c r="B134" s="185" t="s">
        <v>458</v>
      </c>
      <c r="C134" s="608">
        <v>1</v>
      </c>
      <c r="D134" s="706">
        <v>2</v>
      </c>
      <c r="E134" s="332"/>
    </row>
    <row r="135" spans="1:5" ht="12.75">
      <c r="A135" s="181" t="s">
        <v>459</v>
      </c>
      <c r="B135" s="185" t="s">
        <v>460</v>
      </c>
      <c r="C135" s="608">
        <v>1</v>
      </c>
      <c r="D135" s="706">
        <v>1</v>
      </c>
      <c r="E135" s="332"/>
    </row>
    <row r="136" spans="1:5" ht="12.75">
      <c r="A136" s="181" t="s">
        <v>461</v>
      </c>
      <c r="B136" s="189" t="s">
        <v>462</v>
      </c>
      <c r="C136" s="608">
        <v>3</v>
      </c>
      <c r="D136" s="706">
        <v>0</v>
      </c>
      <c r="E136" s="332"/>
    </row>
    <row r="137" spans="1:5" ht="12.75">
      <c r="A137" s="181" t="s">
        <v>463</v>
      </c>
      <c r="B137" s="189" t="s">
        <v>464</v>
      </c>
      <c r="C137" s="608">
        <v>0</v>
      </c>
      <c r="D137" s="706">
        <v>0</v>
      </c>
      <c r="E137" s="332"/>
    </row>
    <row r="138" spans="1:5" ht="18.75">
      <c r="A138" s="180">
        <v>4</v>
      </c>
      <c r="B138" s="187" t="s">
        <v>465</v>
      </c>
      <c r="C138" s="609">
        <f>SUM(C139:C185)</f>
        <v>822</v>
      </c>
      <c r="D138" s="607">
        <v>1311</v>
      </c>
      <c r="E138" s="332"/>
    </row>
    <row r="139" spans="1:5" ht="12.75">
      <c r="A139" s="181" t="s">
        <v>466</v>
      </c>
      <c r="B139" s="185" t="s">
        <v>467</v>
      </c>
      <c r="C139" s="608">
        <v>0</v>
      </c>
      <c r="D139" s="706">
        <v>0</v>
      </c>
      <c r="E139" s="332"/>
    </row>
    <row r="140" spans="1:5" ht="12.75">
      <c r="A140" s="181" t="s">
        <v>468</v>
      </c>
      <c r="B140" s="185" t="s">
        <v>469</v>
      </c>
      <c r="C140" s="608">
        <v>0</v>
      </c>
      <c r="D140" s="706">
        <v>0</v>
      </c>
      <c r="E140" s="332"/>
    </row>
    <row r="141" spans="1:5" ht="12.75">
      <c r="A141" s="181" t="s">
        <v>470</v>
      </c>
      <c r="B141" s="185" t="s">
        <v>471</v>
      </c>
      <c r="C141" s="608">
        <v>30</v>
      </c>
      <c r="D141" s="706">
        <v>0</v>
      </c>
      <c r="E141" s="332"/>
    </row>
    <row r="142" spans="1:5" ht="12.75">
      <c r="A142" s="181" t="s">
        <v>472</v>
      </c>
      <c r="B142" s="185" t="s">
        <v>473</v>
      </c>
      <c r="C142" s="608">
        <v>3</v>
      </c>
      <c r="D142" s="706">
        <v>0</v>
      </c>
      <c r="E142" s="332"/>
    </row>
    <row r="143" spans="1:5" ht="12.75">
      <c r="A143" s="181" t="s">
        <v>474</v>
      </c>
      <c r="B143" s="185" t="s">
        <v>475</v>
      </c>
      <c r="C143" s="608">
        <v>4</v>
      </c>
      <c r="D143" s="706">
        <v>1</v>
      </c>
      <c r="E143" s="332"/>
    </row>
    <row r="144" spans="1:5" ht="12.75">
      <c r="A144" s="181" t="s">
        <v>476</v>
      </c>
      <c r="B144" s="185" t="s">
        <v>477</v>
      </c>
      <c r="C144" s="608">
        <v>1</v>
      </c>
      <c r="D144" s="706">
        <v>1</v>
      </c>
      <c r="E144" s="332"/>
    </row>
    <row r="145" spans="1:5" ht="12.75">
      <c r="A145" s="181" t="s">
        <v>478</v>
      </c>
      <c r="B145" s="185" t="s">
        <v>479</v>
      </c>
      <c r="C145" s="608">
        <v>1</v>
      </c>
      <c r="D145" s="706">
        <v>3</v>
      </c>
      <c r="E145" s="332"/>
    </row>
    <row r="146" spans="1:5" ht="12.75">
      <c r="A146" s="181" t="s">
        <v>480</v>
      </c>
      <c r="B146" s="185" t="s">
        <v>481</v>
      </c>
      <c r="C146" s="608">
        <v>0</v>
      </c>
      <c r="D146" s="706">
        <v>0</v>
      </c>
      <c r="E146" s="332"/>
    </row>
    <row r="147" spans="1:5" ht="12.75">
      <c r="A147" s="181" t="s">
        <v>482</v>
      </c>
      <c r="B147" s="185" t="s">
        <v>483</v>
      </c>
      <c r="C147" s="608">
        <v>0</v>
      </c>
      <c r="D147" s="706">
        <v>0</v>
      </c>
      <c r="E147" s="332"/>
    </row>
    <row r="148" spans="1:5" ht="12.75">
      <c r="A148" s="181" t="s">
        <v>484</v>
      </c>
      <c r="B148" s="185" t="s">
        <v>485</v>
      </c>
      <c r="C148" s="608">
        <v>0</v>
      </c>
      <c r="D148" s="706">
        <v>0</v>
      </c>
      <c r="E148" s="332"/>
    </row>
    <row r="149" spans="1:5" ht="12.75">
      <c r="A149" s="181" t="s">
        <v>486</v>
      </c>
      <c r="B149" s="185" t="s">
        <v>487</v>
      </c>
      <c r="C149" s="608">
        <v>0</v>
      </c>
      <c r="D149" s="706">
        <v>0</v>
      </c>
      <c r="E149" s="332"/>
    </row>
    <row r="150" spans="1:5" ht="12.75">
      <c r="A150" s="181" t="s">
        <v>488</v>
      </c>
      <c r="B150" s="185" t="s">
        <v>489</v>
      </c>
      <c r="C150" s="608">
        <v>1</v>
      </c>
      <c r="D150" s="706">
        <v>0</v>
      </c>
      <c r="E150" s="332"/>
    </row>
    <row r="151" spans="1:5" ht="12.75">
      <c r="A151" s="181" t="s">
        <v>490</v>
      </c>
      <c r="B151" s="185" t="s">
        <v>491</v>
      </c>
      <c r="C151" s="608">
        <v>3</v>
      </c>
      <c r="D151" s="706">
        <v>3</v>
      </c>
      <c r="E151" s="332"/>
    </row>
    <row r="152" spans="1:5" ht="12.75">
      <c r="A152" s="181" t="s">
        <v>492</v>
      </c>
      <c r="B152" s="185" t="s">
        <v>493</v>
      </c>
      <c r="C152" s="608">
        <v>6</v>
      </c>
      <c r="D152" s="706">
        <v>2</v>
      </c>
      <c r="E152" s="332"/>
    </row>
    <row r="153" spans="1:5" ht="12.75">
      <c r="A153" s="181" t="s">
        <v>494</v>
      </c>
      <c r="B153" s="185" t="s">
        <v>495</v>
      </c>
      <c r="C153" s="608">
        <v>6</v>
      </c>
      <c r="D153" s="706">
        <v>8</v>
      </c>
      <c r="E153" s="332"/>
    </row>
    <row r="154" spans="1:5" ht="12.75">
      <c r="A154" s="181" t="s">
        <v>496</v>
      </c>
      <c r="B154" s="185" t="s">
        <v>497</v>
      </c>
      <c r="C154" s="608">
        <v>50</v>
      </c>
      <c r="D154" s="706">
        <v>7</v>
      </c>
      <c r="E154" s="332"/>
    </row>
    <row r="155" spans="1:5" ht="12.75">
      <c r="A155" s="181" t="s">
        <v>498</v>
      </c>
      <c r="B155" s="185" t="s">
        <v>499</v>
      </c>
      <c r="C155" s="608">
        <v>61</v>
      </c>
      <c r="D155" s="706">
        <v>102</v>
      </c>
      <c r="E155" s="332"/>
    </row>
    <row r="156" spans="1:5" ht="12.75">
      <c r="A156" s="181" t="s">
        <v>500</v>
      </c>
      <c r="B156" s="185" t="s">
        <v>501</v>
      </c>
      <c r="C156" s="608">
        <v>175</v>
      </c>
      <c r="D156" s="706">
        <v>933</v>
      </c>
      <c r="E156" s="332"/>
    </row>
    <row r="157" spans="1:5" ht="12.75">
      <c r="A157" s="181" t="s">
        <v>502</v>
      </c>
      <c r="B157" s="185" t="s">
        <v>503</v>
      </c>
      <c r="C157" s="608">
        <v>0</v>
      </c>
      <c r="D157" s="706">
        <v>0</v>
      </c>
      <c r="E157" s="332"/>
    </row>
    <row r="158" spans="1:5" ht="12.75">
      <c r="A158" s="181" t="s">
        <v>504</v>
      </c>
      <c r="B158" s="185" t="s">
        <v>505</v>
      </c>
      <c r="C158" s="608">
        <v>15</v>
      </c>
      <c r="D158" s="706">
        <v>1</v>
      </c>
      <c r="E158" s="332"/>
    </row>
    <row r="159" spans="1:5" ht="12.75">
      <c r="A159" s="181" t="s">
        <v>506</v>
      </c>
      <c r="B159" s="185" t="s">
        <v>507</v>
      </c>
      <c r="C159" s="608">
        <v>6</v>
      </c>
      <c r="D159" s="706">
        <v>13</v>
      </c>
      <c r="E159" s="332"/>
    </row>
    <row r="160" spans="1:5" ht="12.75">
      <c r="A160" s="181" t="s">
        <v>508</v>
      </c>
      <c r="B160" s="185" t="s">
        <v>509</v>
      </c>
      <c r="C160" s="608">
        <v>100</v>
      </c>
      <c r="D160" s="706">
        <v>6</v>
      </c>
      <c r="E160" s="332"/>
    </row>
    <row r="161" spans="1:5" ht="12.75">
      <c r="A161" s="181" t="s">
        <v>510</v>
      </c>
      <c r="B161" s="185" t="s">
        <v>511</v>
      </c>
      <c r="C161" s="608">
        <v>60</v>
      </c>
      <c r="D161" s="706">
        <v>45</v>
      </c>
      <c r="E161" s="332"/>
    </row>
    <row r="162" spans="1:5" ht="12.75">
      <c r="A162" s="181" t="s">
        <v>512</v>
      </c>
      <c r="B162" s="185" t="s">
        <v>513</v>
      </c>
      <c r="C162" s="608">
        <v>0</v>
      </c>
      <c r="D162" s="706">
        <v>0</v>
      </c>
      <c r="E162" s="332"/>
    </row>
    <row r="163" spans="1:5" ht="12.75">
      <c r="A163" s="181" t="s">
        <v>514</v>
      </c>
      <c r="B163" s="185" t="s">
        <v>515</v>
      </c>
      <c r="C163" s="608">
        <v>3</v>
      </c>
      <c r="D163" s="706">
        <v>1</v>
      </c>
      <c r="E163" s="332"/>
    </row>
    <row r="164" spans="1:5" ht="12.75">
      <c r="A164" s="181" t="s">
        <v>516</v>
      </c>
      <c r="B164" s="185" t="s">
        <v>517</v>
      </c>
      <c r="C164" s="608">
        <v>1</v>
      </c>
      <c r="D164" s="706">
        <v>1</v>
      </c>
      <c r="E164" s="332"/>
    </row>
    <row r="165" spans="1:5" ht="12.75">
      <c r="A165" s="181" t="s">
        <v>518</v>
      </c>
      <c r="B165" s="185" t="s">
        <v>519</v>
      </c>
      <c r="C165" s="608">
        <v>14</v>
      </c>
      <c r="D165" s="706">
        <v>5</v>
      </c>
      <c r="E165" s="332"/>
    </row>
    <row r="166" spans="1:5" ht="12.75">
      <c r="A166" s="181" t="s">
        <v>520</v>
      </c>
      <c r="B166" s="185" t="s">
        <v>521</v>
      </c>
      <c r="C166" s="608">
        <v>6</v>
      </c>
      <c r="D166" s="706">
        <v>7</v>
      </c>
      <c r="E166" s="332"/>
    </row>
    <row r="167" spans="1:5" ht="12.75">
      <c r="A167" s="181" t="s">
        <v>522</v>
      </c>
      <c r="B167" s="185" t="s">
        <v>523</v>
      </c>
      <c r="C167" s="608">
        <v>1</v>
      </c>
      <c r="D167" s="706">
        <v>0</v>
      </c>
      <c r="E167" s="332"/>
    </row>
    <row r="168" spans="1:5" ht="12.75">
      <c r="A168" s="181" t="s">
        <v>524</v>
      </c>
      <c r="B168" s="185" t="s">
        <v>525</v>
      </c>
      <c r="C168" s="608">
        <v>1</v>
      </c>
      <c r="D168" s="706">
        <v>2</v>
      </c>
      <c r="E168" s="332"/>
    </row>
    <row r="169" spans="1:5" ht="12.75">
      <c r="A169" s="181" t="s">
        <v>526</v>
      </c>
      <c r="B169" s="185" t="s">
        <v>527</v>
      </c>
      <c r="C169" s="608">
        <v>65</v>
      </c>
      <c r="D169" s="706">
        <v>10</v>
      </c>
      <c r="E169" s="332"/>
    </row>
    <row r="170" spans="1:5" ht="12.75">
      <c r="A170" s="181" t="s">
        <v>528</v>
      </c>
      <c r="B170" s="185" t="s">
        <v>529</v>
      </c>
      <c r="C170" s="608">
        <v>50</v>
      </c>
      <c r="D170" s="706">
        <v>47</v>
      </c>
      <c r="E170" s="332"/>
    </row>
    <row r="171" spans="1:5" ht="12.75">
      <c r="A171" s="181" t="s">
        <v>530</v>
      </c>
      <c r="B171" s="185" t="s">
        <v>531</v>
      </c>
      <c r="C171" s="608">
        <v>4</v>
      </c>
      <c r="D171" s="706">
        <v>1</v>
      </c>
      <c r="E171" s="332"/>
    </row>
    <row r="172" spans="1:5" ht="12.75">
      <c r="A172" s="181" t="s">
        <v>532</v>
      </c>
      <c r="B172" s="185" t="s">
        <v>533</v>
      </c>
      <c r="C172" s="608">
        <v>19</v>
      </c>
      <c r="D172" s="706">
        <v>29</v>
      </c>
      <c r="E172" s="332"/>
    </row>
    <row r="173" spans="1:5" ht="12.75">
      <c r="A173" s="181" t="s">
        <v>534</v>
      </c>
      <c r="B173" s="185" t="s">
        <v>535</v>
      </c>
      <c r="C173" s="608">
        <v>60</v>
      </c>
      <c r="D173" s="706">
        <v>8</v>
      </c>
      <c r="E173" s="332"/>
    </row>
    <row r="174" spans="1:5" ht="12.75">
      <c r="A174" s="181" t="s">
        <v>536</v>
      </c>
      <c r="B174" s="188" t="s">
        <v>537</v>
      </c>
      <c r="C174" s="608">
        <v>60</v>
      </c>
      <c r="D174" s="706">
        <v>54</v>
      </c>
      <c r="E174" s="332"/>
    </row>
    <row r="175" spans="1:5" ht="12.75">
      <c r="A175" s="181" t="s">
        <v>538</v>
      </c>
      <c r="B175" s="185" t="s">
        <v>539</v>
      </c>
      <c r="C175" s="608">
        <v>0</v>
      </c>
      <c r="D175" s="706">
        <v>0</v>
      </c>
      <c r="E175" s="332"/>
    </row>
    <row r="176" spans="1:5" ht="12.75">
      <c r="A176" s="181" t="s">
        <v>540</v>
      </c>
      <c r="B176" s="185" t="s">
        <v>541</v>
      </c>
      <c r="C176" s="608">
        <v>3</v>
      </c>
      <c r="D176" s="706">
        <v>3</v>
      </c>
      <c r="E176" s="332"/>
    </row>
    <row r="177" spans="1:5" ht="12.75">
      <c r="A177" s="181" t="s">
        <v>542</v>
      </c>
      <c r="B177" s="185" t="s">
        <v>543</v>
      </c>
      <c r="C177" s="608">
        <v>3</v>
      </c>
      <c r="D177" s="706">
        <v>9</v>
      </c>
      <c r="E177" s="332"/>
    </row>
    <row r="178" spans="1:5" ht="12.75">
      <c r="A178" s="181" t="s">
        <v>544</v>
      </c>
      <c r="B178" s="185" t="s">
        <v>545</v>
      </c>
      <c r="C178" s="608">
        <v>2</v>
      </c>
      <c r="D178" s="706">
        <v>3</v>
      </c>
      <c r="E178" s="332"/>
    </row>
    <row r="179" spans="1:5" ht="12.75">
      <c r="A179" s="181" t="s">
        <v>546</v>
      </c>
      <c r="B179" s="185" t="s">
        <v>547</v>
      </c>
      <c r="C179" s="608">
        <v>2</v>
      </c>
      <c r="D179" s="706">
        <v>0</v>
      </c>
      <c r="E179" s="332"/>
    </row>
    <row r="180" spans="1:5" ht="12.75">
      <c r="A180" s="181" t="s">
        <v>548</v>
      </c>
      <c r="B180" s="185" t="s">
        <v>549</v>
      </c>
      <c r="C180" s="608">
        <v>1</v>
      </c>
      <c r="D180" s="706">
        <v>1</v>
      </c>
      <c r="E180" s="332"/>
    </row>
    <row r="181" spans="1:5" ht="12.75">
      <c r="A181" s="181" t="s">
        <v>550</v>
      </c>
      <c r="B181" s="185" t="s">
        <v>551</v>
      </c>
      <c r="C181" s="608">
        <v>1</v>
      </c>
      <c r="D181" s="706">
        <v>0</v>
      </c>
      <c r="E181" s="332"/>
    </row>
    <row r="182" spans="1:5" ht="12.75">
      <c r="A182" s="181" t="s">
        <v>552</v>
      </c>
      <c r="B182" s="185" t="s">
        <v>553</v>
      </c>
      <c r="C182" s="608">
        <v>0</v>
      </c>
      <c r="D182" s="706">
        <v>1</v>
      </c>
      <c r="E182" s="332"/>
    </row>
    <row r="183" spans="1:5" ht="12.75">
      <c r="A183" s="181" t="s">
        <v>554</v>
      </c>
      <c r="B183" s="185" t="s">
        <v>555</v>
      </c>
      <c r="C183" s="608">
        <v>2</v>
      </c>
      <c r="D183" s="706">
        <v>1</v>
      </c>
      <c r="E183" s="332"/>
    </row>
    <row r="184" spans="1:5" ht="12.75">
      <c r="A184" s="181" t="s">
        <v>556</v>
      </c>
      <c r="B184" s="185" t="s">
        <v>557</v>
      </c>
      <c r="C184" s="608">
        <v>2</v>
      </c>
      <c r="D184" s="706">
        <v>3</v>
      </c>
      <c r="E184" s="332"/>
    </row>
    <row r="185" spans="1:5" ht="12.75">
      <c r="A185" s="181" t="s">
        <v>558</v>
      </c>
      <c r="B185" s="185" t="s">
        <v>559</v>
      </c>
      <c r="C185" s="608">
        <v>0</v>
      </c>
      <c r="D185" s="706">
        <v>0</v>
      </c>
      <c r="E185" s="332"/>
    </row>
    <row r="186" spans="1:5" ht="18.75">
      <c r="A186" s="180">
        <v>5</v>
      </c>
      <c r="B186" s="187" t="s">
        <v>560</v>
      </c>
      <c r="C186" s="609">
        <f>SUM(C187:C266)</f>
        <v>1287</v>
      </c>
      <c r="D186" s="607">
        <v>886</v>
      </c>
      <c r="E186" s="332"/>
    </row>
    <row r="187" spans="1:5" ht="25.5">
      <c r="A187" s="181" t="s">
        <v>561</v>
      </c>
      <c r="B187" s="185" t="s">
        <v>562</v>
      </c>
      <c r="C187" s="608">
        <v>0</v>
      </c>
      <c r="D187" s="706">
        <v>0</v>
      </c>
      <c r="E187" s="332"/>
    </row>
    <row r="188" spans="1:5" ht="25.5">
      <c r="A188" s="181" t="s">
        <v>563</v>
      </c>
      <c r="B188" s="185" t="s">
        <v>564</v>
      </c>
      <c r="C188" s="608">
        <v>0</v>
      </c>
      <c r="D188" s="706">
        <v>0</v>
      </c>
      <c r="E188" s="332"/>
    </row>
    <row r="189" spans="1:5" ht="12.75">
      <c r="A189" s="181" t="s">
        <v>565</v>
      </c>
      <c r="B189" s="185" t="s">
        <v>566</v>
      </c>
      <c r="C189" s="608">
        <v>0</v>
      </c>
      <c r="D189" s="706">
        <v>0</v>
      </c>
      <c r="E189" s="332"/>
    </row>
    <row r="190" spans="1:5" ht="25.5">
      <c r="A190" s="186" t="s">
        <v>567</v>
      </c>
      <c r="B190" s="188" t="s">
        <v>568</v>
      </c>
      <c r="C190" s="608">
        <v>0</v>
      </c>
      <c r="D190" s="706">
        <v>0</v>
      </c>
      <c r="E190" s="332"/>
    </row>
    <row r="191" spans="1:5" ht="25.5">
      <c r="A191" s="186" t="s">
        <v>569</v>
      </c>
      <c r="B191" s="188" t="s">
        <v>570</v>
      </c>
      <c r="C191" s="608">
        <v>0</v>
      </c>
      <c r="D191" s="706">
        <v>0</v>
      </c>
      <c r="E191" s="332"/>
    </row>
    <row r="192" spans="1:5" ht="25.5">
      <c r="A192" s="186" t="s">
        <v>571</v>
      </c>
      <c r="B192" s="188" t="s">
        <v>568</v>
      </c>
      <c r="C192" s="608">
        <v>0</v>
      </c>
      <c r="D192" s="706">
        <v>0</v>
      </c>
      <c r="E192" s="332"/>
    </row>
    <row r="193" spans="1:5" ht="25.5">
      <c r="A193" s="186" t="s">
        <v>572</v>
      </c>
      <c r="B193" s="188" t="s">
        <v>573</v>
      </c>
      <c r="C193" s="608">
        <v>0</v>
      </c>
      <c r="D193" s="706">
        <v>0</v>
      </c>
      <c r="E193" s="332"/>
    </row>
    <row r="194" spans="1:5" ht="12.75">
      <c r="A194" s="181" t="s">
        <v>574</v>
      </c>
      <c r="B194" s="185" t="s">
        <v>575</v>
      </c>
      <c r="C194" s="608">
        <v>0</v>
      </c>
      <c r="D194" s="706">
        <v>0</v>
      </c>
      <c r="E194" s="332"/>
    </row>
    <row r="195" spans="1:5" ht="12.75">
      <c r="A195" s="181" t="s">
        <v>576</v>
      </c>
      <c r="B195" s="185" t="s">
        <v>577</v>
      </c>
      <c r="C195" s="608">
        <v>0</v>
      </c>
      <c r="D195" s="706">
        <v>0</v>
      </c>
      <c r="E195" s="332"/>
    </row>
    <row r="196" spans="1:5" ht="12.75">
      <c r="A196" s="181" t="s">
        <v>578</v>
      </c>
      <c r="B196" s="185" t="s">
        <v>579</v>
      </c>
      <c r="C196" s="608">
        <v>0</v>
      </c>
      <c r="D196" s="706">
        <v>0</v>
      </c>
      <c r="E196" s="332"/>
    </row>
    <row r="197" spans="1:5" ht="12.75">
      <c r="A197" s="181" t="s">
        <v>580</v>
      </c>
      <c r="B197" s="185" t="s">
        <v>581</v>
      </c>
      <c r="C197" s="608">
        <v>0</v>
      </c>
      <c r="D197" s="706">
        <v>0</v>
      </c>
      <c r="E197" s="332"/>
    </row>
    <row r="198" spans="1:5" ht="25.5">
      <c r="A198" s="181" t="s">
        <v>582</v>
      </c>
      <c r="B198" s="185" t="s">
        <v>583</v>
      </c>
      <c r="C198" s="608">
        <v>0</v>
      </c>
      <c r="D198" s="706">
        <v>0</v>
      </c>
      <c r="E198" s="332"/>
    </row>
    <row r="199" spans="1:5" ht="25.5">
      <c r="A199" s="181" t="s">
        <v>584</v>
      </c>
      <c r="B199" s="185" t="s">
        <v>585</v>
      </c>
      <c r="C199" s="608">
        <v>0</v>
      </c>
      <c r="D199" s="706">
        <v>0</v>
      </c>
      <c r="E199" s="332"/>
    </row>
    <row r="200" spans="1:5" ht="25.5">
      <c r="A200" s="181" t="s">
        <v>586</v>
      </c>
      <c r="B200" s="185" t="s">
        <v>587</v>
      </c>
      <c r="C200" s="608">
        <v>0</v>
      </c>
      <c r="D200" s="706">
        <v>0</v>
      </c>
      <c r="E200" s="332"/>
    </row>
    <row r="201" spans="1:5" ht="25.5">
      <c r="A201" s="181" t="s">
        <v>588</v>
      </c>
      <c r="B201" s="185" t="s">
        <v>589</v>
      </c>
      <c r="C201" s="608">
        <v>0</v>
      </c>
      <c r="D201" s="706">
        <v>1</v>
      </c>
      <c r="E201" s="332"/>
    </row>
    <row r="202" spans="1:5" ht="25.5">
      <c r="A202" s="181" t="s">
        <v>590</v>
      </c>
      <c r="B202" s="185" t="s">
        <v>591</v>
      </c>
      <c r="C202" s="608">
        <v>1</v>
      </c>
      <c r="D202" s="706">
        <v>0</v>
      </c>
      <c r="E202" s="332"/>
    </row>
    <row r="203" spans="1:5" ht="25.5">
      <c r="A203" s="181" t="s">
        <v>592</v>
      </c>
      <c r="B203" s="185" t="s">
        <v>593</v>
      </c>
      <c r="C203" s="608">
        <v>0</v>
      </c>
      <c r="D203" s="706">
        <v>0</v>
      </c>
      <c r="E203" s="332"/>
    </row>
    <row r="204" spans="1:5" ht="25.5">
      <c r="A204" s="181" t="s">
        <v>594</v>
      </c>
      <c r="B204" s="185" t="s">
        <v>595</v>
      </c>
      <c r="C204" s="608">
        <v>0</v>
      </c>
      <c r="D204" s="706">
        <v>0</v>
      </c>
      <c r="E204" s="332"/>
    </row>
    <row r="205" spans="1:5" ht="12.75">
      <c r="A205" s="181" t="s">
        <v>596</v>
      </c>
      <c r="B205" s="185" t="s">
        <v>597</v>
      </c>
      <c r="C205" s="608">
        <v>0</v>
      </c>
      <c r="D205" s="706">
        <v>0</v>
      </c>
      <c r="E205" s="332"/>
    </row>
    <row r="206" spans="1:5" ht="25.5">
      <c r="A206" s="181" t="s">
        <v>598</v>
      </c>
      <c r="B206" s="185" t="s">
        <v>599</v>
      </c>
      <c r="C206" s="608">
        <v>0</v>
      </c>
      <c r="D206" s="706">
        <v>0</v>
      </c>
      <c r="E206" s="332"/>
    </row>
    <row r="207" spans="1:5" ht="12.75">
      <c r="A207" s="181" t="s">
        <v>600</v>
      </c>
      <c r="B207" s="185" t="s">
        <v>601</v>
      </c>
      <c r="C207" s="608">
        <v>0</v>
      </c>
      <c r="D207" s="706">
        <v>0</v>
      </c>
      <c r="E207" s="332"/>
    </row>
    <row r="208" spans="1:5" ht="25.5">
      <c r="A208" s="181" t="s">
        <v>602</v>
      </c>
      <c r="B208" s="185" t="s">
        <v>603</v>
      </c>
      <c r="C208" s="608">
        <v>5</v>
      </c>
      <c r="D208" s="706">
        <v>4</v>
      </c>
      <c r="E208" s="332"/>
    </row>
    <row r="209" spans="1:5" ht="25.5">
      <c r="A209" s="181" t="s">
        <v>604</v>
      </c>
      <c r="B209" s="185" t="s">
        <v>605</v>
      </c>
      <c r="C209" s="608">
        <v>10</v>
      </c>
      <c r="D209" s="706">
        <v>16</v>
      </c>
      <c r="E209" s="332"/>
    </row>
    <row r="210" spans="1:5" ht="12.75">
      <c r="A210" s="181" t="s">
        <v>606</v>
      </c>
      <c r="B210" s="185" t="s">
        <v>607</v>
      </c>
      <c r="C210" s="608">
        <v>0</v>
      </c>
      <c r="D210" s="706">
        <v>0</v>
      </c>
      <c r="E210" s="332"/>
    </row>
    <row r="211" spans="1:5" ht="12.75">
      <c r="A211" s="181" t="s">
        <v>608</v>
      </c>
      <c r="B211" s="185" t="s">
        <v>609</v>
      </c>
      <c r="C211" s="608">
        <v>0</v>
      </c>
      <c r="D211" s="706">
        <v>0</v>
      </c>
      <c r="E211" s="332"/>
    </row>
    <row r="212" spans="1:5" ht="25.5">
      <c r="A212" s="186" t="s">
        <v>610</v>
      </c>
      <c r="B212" s="188" t="s">
        <v>611</v>
      </c>
      <c r="C212" s="608">
        <v>4</v>
      </c>
      <c r="D212" s="706">
        <v>3</v>
      </c>
      <c r="E212" s="332"/>
    </row>
    <row r="213" spans="1:5" ht="25.5">
      <c r="A213" s="186" t="s">
        <v>612</v>
      </c>
      <c r="B213" s="188" t="s">
        <v>613</v>
      </c>
      <c r="C213" s="608">
        <v>9</v>
      </c>
      <c r="D213" s="706">
        <v>5</v>
      </c>
      <c r="E213" s="332"/>
    </row>
    <row r="214" spans="1:5" ht="25.5">
      <c r="A214" s="181" t="s">
        <v>614</v>
      </c>
      <c r="B214" s="185" t="s">
        <v>615</v>
      </c>
      <c r="C214" s="608">
        <v>260</v>
      </c>
      <c r="D214" s="706">
        <v>0</v>
      </c>
      <c r="E214" s="332"/>
    </row>
    <row r="215" spans="1:5" ht="25.5">
      <c r="A215" s="181" t="s">
        <v>616</v>
      </c>
      <c r="B215" s="185" t="s">
        <v>617</v>
      </c>
      <c r="C215" s="608">
        <v>150</v>
      </c>
      <c r="D215" s="706">
        <v>0</v>
      </c>
      <c r="E215" s="332"/>
    </row>
    <row r="216" spans="1:5" ht="25.5">
      <c r="A216" s="181" t="s">
        <v>618</v>
      </c>
      <c r="B216" s="185" t="s">
        <v>619</v>
      </c>
      <c r="C216" s="608">
        <v>26</v>
      </c>
      <c r="D216" s="706">
        <v>0</v>
      </c>
      <c r="E216" s="332"/>
    </row>
    <row r="217" spans="1:5" ht="25.5">
      <c r="A217" s="181" t="s">
        <v>620</v>
      </c>
      <c r="B217" s="185" t="s">
        <v>621</v>
      </c>
      <c r="C217" s="608">
        <v>0</v>
      </c>
      <c r="D217" s="706">
        <v>0</v>
      </c>
      <c r="E217" s="332"/>
    </row>
    <row r="218" spans="1:5" ht="25.5">
      <c r="A218" s="181" t="s">
        <v>622</v>
      </c>
      <c r="B218" s="185" t="s">
        <v>623</v>
      </c>
      <c r="C218" s="608">
        <v>0</v>
      </c>
      <c r="D218" s="706">
        <v>0</v>
      </c>
      <c r="E218" s="332"/>
    </row>
    <row r="219" spans="1:5" ht="25.5">
      <c r="A219" s="186" t="s">
        <v>624</v>
      </c>
      <c r="B219" s="188" t="s">
        <v>625</v>
      </c>
      <c r="C219" s="608">
        <v>0</v>
      </c>
      <c r="D219" s="706">
        <v>0</v>
      </c>
      <c r="E219" s="332"/>
    </row>
    <row r="220" spans="1:5" ht="25.5">
      <c r="A220" s="186" t="s">
        <v>626</v>
      </c>
      <c r="B220" s="188" t="s">
        <v>627</v>
      </c>
      <c r="C220" s="608">
        <v>0</v>
      </c>
      <c r="D220" s="706">
        <v>0</v>
      </c>
      <c r="E220" s="332"/>
    </row>
    <row r="221" spans="1:5" ht="12.75">
      <c r="A221" s="181" t="s">
        <v>628</v>
      </c>
      <c r="B221" s="189" t="s">
        <v>629</v>
      </c>
      <c r="C221" s="608">
        <v>0</v>
      </c>
      <c r="D221" s="706">
        <v>0</v>
      </c>
      <c r="E221" s="332"/>
    </row>
    <row r="222" spans="1:5" ht="12.75">
      <c r="A222" s="181" t="s">
        <v>630</v>
      </c>
      <c r="B222" s="189" t="s">
        <v>629</v>
      </c>
      <c r="C222" s="608">
        <v>0</v>
      </c>
      <c r="D222" s="706">
        <v>0</v>
      </c>
      <c r="E222" s="332"/>
    </row>
    <row r="223" spans="1:5" ht="12.75">
      <c r="A223" s="181" t="s">
        <v>631</v>
      </c>
      <c r="B223" s="189" t="s">
        <v>632</v>
      </c>
      <c r="C223" s="608">
        <v>0</v>
      </c>
      <c r="D223" s="706">
        <v>0</v>
      </c>
      <c r="E223" s="332"/>
    </row>
    <row r="224" spans="1:5" ht="12.75">
      <c r="A224" s="181" t="s">
        <v>633</v>
      </c>
      <c r="B224" s="189" t="s">
        <v>634</v>
      </c>
      <c r="C224" s="608">
        <v>0</v>
      </c>
      <c r="D224" s="706">
        <v>0</v>
      </c>
      <c r="E224" s="332"/>
    </row>
    <row r="225" spans="1:5" ht="12.75">
      <c r="A225" s="181" t="s">
        <v>635</v>
      </c>
      <c r="B225" s="185" t="s">
        <v>636</v>
      </c>
      <c r="C225" s="608">
        <v>0</v>
      </c>
      <c r="D225" s="706">
        <v>0</v>
      </c>
      <c r="E225" s="332"/>
    </row>
    <row r="226" spans="1:5" ht="12.75">
      <c r="A226" s="181" t="s">
        <v>637</v>
      </c>
      <c r="B226" s="185" t="s">
        <v>638</v>
      </c>
      <c r="C226" s="608">
        <v>49</v>
      </c>
      <c r="D226" s="706">
        <v>23</v>
      </c>
      <c r="E226" s="332"/>
    </row>
    <row r="227" spans="1:5" ht="12.75">
      <c r="A227" s="181" t="s">
        <v>639</v>
      </c>
      <c r="B227" s="185" t="s">
        <v>640</v>
      </c>
      <c r="C227" s="608">
        <v>1</v>
      </c>
      <c r="D227" s="706">
        <v>0</v>
      </c>
      <c r="E227" s="332"/>
    </row>
    <row r="228" spans="1:5" ht="12.75">
      <c r="A228" s="181" t="s">
        <v>641</v>
      </c>
      <c r="B228" s="185" t="s">
        <v>642</v>
      </c>
      <c r="C228" s="608">
        <v>0</v>
      </c>
      <c r="D228" s="706">
        <v>0</v>
      </c>
      <c r="E228" s="332"/>
    </row>
    <row r="229" spans="1:5" ht="12.75">
      <c r="A229" s="181" t="s">
        <v>643</v>
      </c>
      <c r="B229" s="185" t="s">
        <v>644</v>
      </c>
      <c r="C229" s="608">
        <v>2</v>
      </c>
      <c r="D229" s="706">
        <v>1</v>
      </c>
      <c r="E229" s="332"/>
    </row>
    <row r="230" spans="1:5" ht="12.75">
      <c r="A230" s="181" t="s">
        <v>645</v>
      </c>
      <c r="B230" s="185" t="s">
        <v>646</v>
      </c>
      <c r="C230" s="608">
        <v>0</v>
      </c>
      <c r="D230" s="706">
        <v>4</v>
      </c>
      <c r="E230" s="332"/>
    </row>
    <row r="231" spans="1:5" ht="25.5">
      <c r="A231" s="181" t="s">
        <v>647</v>
      </c>
      <c r="B231" s="185" t="s">
        <v>648</v>
      </c>
      <c r="C231" s="608">
        <v>0</v>
      </c>
      <c r="D231" s="706">
        <v>0</v>
      </c>
      <c r="E231" s="332"/>
    </row>
    <row r="232" spans="1:5" ht="25.5">
      <c r="A232" s="181" t="s">
        <v>649</v>
      </c>
      <c r="B232" s="185" t="s">
        <v>650</v>
      </c>
      <c r="C232" s="608">
        <v>0</v>
      </c>
      <c r="D232" s="706">
        <v>0</v>
      </c>
      <c r="E232" s="332"/>
    </row>
    <row r="233" spans="1:5" ht="25.5">
      <c r="A233" s="181" t="s">
        <v>651</v>
      </c>
      <c r="B233" s="185" t="s">
        <v>652</v>
      </c>
      <c r="C233" s="608">
        <v>0</v>
      </c>
      <c r="D233" s="706">
        <v>0</v>
      </c>
      <c r="E233" s="332"/>
    </row>
    <row r="234" spans="1:5" ht="25.5">
      <c r="A234" s="181" t="s">
        <v>653</v>
      </c>
      <c r="B234" s="185" t="s">
        <v>654</v>
      </c>
      <c r="C234" s="608">
        <v>0</v>
      </c>
      <c r="D234" s="706">
        <v>0</v>
      </c>
      <c r="E234" s="332"/>
    </row>
    <row r="235" spans="1:5" ht="12.75">
      <c r="A235" s="181" t="s">
        <v>655</v>
      </c>
      <c r="B235" s="185" t="s">
        <v>656</v>
      </c>
      <c r="C235" s="608">
        <v>0</v>
      </c>
      <c r="D235" s="706">
        <v>0</v>
      </c>
      <c r="E235" s="332"/>
    </row>
    <row r="236" spans="1:5" ht="12.75">
      <c r="A236" s="181" t="s">
        <v>657</v>
      </c>
      <c r="B236" s="185" t="s">
        <v>658</v>
      </c>
      <c r="C236" s="608">
        <v>0</v>
      </c>
      <c r="D236" s="706">
        <v>0</v>
      </c>
      <c r="E236" s="332"/>
    </row>
    <row r="237" spans="1:5" ht="25.5">
      <c r="A237" s="181" t="s">
        <v>659</v>
      </c>
      <c r="B237" s="185" t="s">
        <v>660</v>
      </c>
      <c r="C237" s="608">
        <v>6</v>
      </c>
      <c r="D237" s="706">
        <v>1</v>
      </c>
      <c r="E237" s="332"/>
    </row>
    <row r="238" spans="1:5" ht="25.5">
      <c r="A238" s="181" t="s">
        <v>661</v>
      </c>
      <c r="B238" s="185" t="s">
        <v>662</v>
      </c>
      <c r="C238" s="608">
        <v>72</v>
      </c>
      <c r="D238" s="706">
        <v>232</v>
      </c>
      <c r="E238" s="332"/>
    </row>
    <row r="239" spans="1:5" ht="12.75">
      <c r="A239" s="181" t="s">
        <v>663</v>
      </c>
      <c r="B239" s="185" t="s">
        <v>664</v>
      </c>
      <c r="C239" s="608">
        <v>0</v>
      </c>
      <c r="D239" s="706">
        <v>0</v>
      </c>
      <c r="E239" s="332"/>
    </row>
    <row r="240" spans="1:5" ht="12.75">
      <c r="A240" s="181" t="s">
        <v>665</v>
      </c>
      <c r="B240" s="185" t="s">
        <v>666</v>
      </c>
      <c r="C240" s="608">
        <v>0</v>
      </c>
      <c r="D240" s="706">
        <v>1</v>
      </c>
      <c r="E240" s="332"/>
    </row>
    <row r="241" spans="1:5" ht="12.75">
      <c r="A241" s="181" t="s">
        <v>667</v>
      </c>
      <c r="B241" s="185" t="s">
        <v>668</v>
      </c>
      <c r="C241" s="608">
        <v>25</v>
      </c>
      <c r="D241" s="706">
        <v>18</v>
      </c>
      <c r="E241" s="332"/>
    </row>
    <row r="242" spans="1:5" ht="12.75">
      <c r="A242" s="181" t="s">
        <v>669</v>
      </c>
      <c r="B242" s="185" t="s">
        <v>670</v>
      </c>
      <c r="C242" s="608">
        <v>77</v>
      </c>
      <c r="D242" s="706">
        <v>279</v>
      </c>
      <c r="E242" s="332"/>
    </row>
    <row r="243" spans="1:5" ht="12.75">
      <c r="A243" s="181" t="s">
        <v>671</v>
      </c>
      <c r="B243" s="185" t="s">
        <v>672</v>
      </c>
      <c r="C243" s="608">
        <v>8</v>
      </c>
      <c r="D243" s="706">
        <v>3</v>
      </c>
      <c r="E243" s="332"/>
    </row>
    <row r="244" spans="1:5" ht="12.75">
      <c r="A244" s="181" t="s">
        <v>673</v>
      </c>
      <c r="B244" s="185" t="s">
        <v>674</v>
      </c>
      <c r="C244" s="608">
        <v>71</v>
      </c>
      <c r="D244" s="706">
        <v>21</v>
      </c>
      <c r="E244" s="332"/>
    </row>
    <row r="245" spans="1:5" ht="12.75">
      <c r="A245" s="181" t="s">
        <v>675</v>
      </c>
      <c r="B245" s="185" t="s">
        <v>676</v>
      </c>
      <c r="C245" s="608">
        <v>4</v>
      </c>
      <c r="D245" s="706">
        <v>1</v>
      </c>
      <c r="E245" s="332"/>
    </row>
    <row r="246" spans="1:5" ht="12.75">
      <c r="A246" s="181" t="s">
        <v>677</v>
      </c>
      <c r="B246" s="185" t="s">
        <v>678</v>
      </c>
      <c r="C246" s="608">
        <v>18</v>
      </c>
      <c r="D246" s="706">
        <v>4</v>
      </c>
      <c r="E246" s="332"/>
    </row>
    <row r="247" spans="1:5" ht="12.75">
      <c r="A247" s="181" t="s">
        <v>679</v>
      </c>
      <c r="B247" s="185" t="s">
        <v>680</v>
      </c>
      <c r="C247" s="608">
        <v>36</v>
      </c>
      <c r="D247" s="706">
        <v>9</v>
      </c>
      <c r="E247" s="332"/>
    </row>
    <row r="248" spans="1:5" ht="12.75">
      <c r="A248" s="181" t="s">
        <v>681</v>
      </c>
      <c r="B248" s="185" t="s">
        <v>682</v>
      </c>
      <c r="C248" s="608">
        <v>150</v>
      </c>
      <c r="D248" s="706">
        <v>17</v>
      </c>
      <c r="E248" s="332"/>
    </row>
    <row r="249" spans="1:5" ht="12.75">
      <c r="A249" s="181" t="s">
        <v>683</v>
      </c>
      <c r="B249" s="185" t="s">
        <v>684</v>
      </c>
      <c r="C249" s="608">
        <v>22</v>
      </c>
      <c r="D249" s="706">
        <v>4</v>
      </c>
      <c r="E249" s="332"/>
    </row>
    <row r="250" spans="1:5" ht="12.75">
      <c r="A250" s="181" t="s">
        <v>685</v>
      </c>
      <c r="B250" s="185" t="s">
        <v>686</v>
      </c>
      <c r="C250" s="608">
        <v>32</v>
      </c>
      <c r="D250" s="706">
        <v>17</v>
      </c>
      <c r="E250" s="332"/>
    </row>
    <row r="251" spans="1:5" ht="12.75">
      <c r="A251" s="181" t="s">
        <v>687</v>
      </c>
      <c r="B251" s="185" t="s">
        <v>688</v>
      </c>
      <c r="C251" s="608">
        <v>38</v>
      </c>
      <c r="D251" s="706">
        <v>2</v>
      </c>
      <c r="E251" s="332"/>
    </row>
    <row r="252" spans="1:5" ht="12.75">
      <c r="A252" s="181" t="s">
        <v>689</v>
      </c>
      <c r="B252" s="185" t="s">
        <v>690</v>
      </c>
      <c r="C252" s="608">
        <v>33</v>
      </c>
      <c r="D252" s="706">
        <v>25</v>
      </c>
      <c r="E252" s="332"/>
    </row>
    <row r="253" spans="1:5" ht="12.75">
      <c r="A253" s="181" t="s">
        <v>691</v>
      </c>
      <c r="B253" s="185" t="s">
        <v>692</v>
      </c>
      <c r="C253" s="608">
        <v>0</v>
      </c>
      <c r="D253" s="706">
        <v>0</v>
      </c>
      <c r="E253" s="332"/>
    </row>
    <row r="254" spans="1:5" ht="12.75">
      <c r="A254" s="181" t="s">
        <v>693</v>
      </c>
      <c r="B254" s="185" t="s">
        <v>694</v>
      </c>
      <c r="C254" s="608">
        <v>0</v>
      </c>
      <c r="D254" s="706">
        <v>0</v>
      </c>
      <c r="E254" s="332"/>
    </row>
    <row r="255" spans="1:5" ht="12.75">
      <c r="A255" s="181" t="s">
        <v>695</v>
      </c>
      <c r="B255" s="185" t="s">
        <v>696</v>
      </c>
      <c r="C255" s="608">
        <v>1</v>
      </c>
      <c r="D255" s="706">
        <v>0</v>
      </c>
      <c r="E255" s="332"/>
    </row>
    <row r="256" spans="1:5" ht="12.75">
      <c r="A256" s="181" t="s">
        <v>697</v>
      </c>
      <c r="B256" s="185" t="s">
        <v>698</v>
      </c>
      <c r="C256" s="608">
        <v>1</v>
      </c>
      <c r="D256" s="706">
        <v>3</v>
      </c>
      <c r="E256" s="332"/>
    </row>
    <row r="257" spans="1:5" ht="12.75">
      <c r="A257" s="181" t="s">
        <v>699</v>
      </c>
      <c r="B257" s="189" t="s">
        <v>700</v>
      </c>
      <c r="C257" s="608">
        <v>27</v>
      </c>
      <c r="D257" s="706">
        <v>1</v>
      </c>
      <c r="E257" s="332"/>
    </row>
    <row r="258" spans="1:5" ht="12.75">
      <c r="A258" s="181" t="s">
        <v>701</v>
      </c>
      <c r="B258" s="189" t="s">
        <v>702</v>
      </c>
      <c r="C258" s="608">
        <v>12</v>
      </c>
      <c r="D258" s="706">
        <v>82</v>
      </c>
      <c r="E258" s="332"/>
    </row>
    <row r="259" spans="1:5" ht="12.75">
      <c r="A259" s="181" t="s">
        <v>703</v>
      </c>
      <c r="B259" s="189" t="s">
        <v>704</v>
      </c>
      <c r="C259" s="608">
        <v>2</v>
      </c>
      <c r="D259" s="706">
        <v>0</v>
      </c>
      <c r="E259" s="332"/>
    </row>
    <row r="260" spans="1:5" ht="12.75">
      <c r="A260" s="181" t="s">
        <v>705</v>
      </c>
      <c r="B260" s="189" t="s">
        <v>706</v>
      </c>
      <c r="C260" s="608">
        <v>15</v>
      </c>
      <c r="D260" s="706">
        <v>10</v>
      </c>
      <c r="E260" s="332"/>
    </row>
    <row r="261" spans="1:5" ht="12.75">
      <c r="A261" s="181" t="s">
        <v>707</v>
      </c>
      <c r="B261" s="185" t="s">
        <v>708</v>
      </c>
      <c r="C261" s="608">
        <v>20</v>
      </c>
      <c r="D261" s="706">
        <v>15</v>
      </c>
      <c r="E261" s="332"/>
    </row>
    <row r="262" spans="1:5" ht="12.75">
      <c r="A262" s="181" t="s">
        <v>709</v>
      </c>
      <c r="B262" s="185" t="s">
        <v>710</v>
      </c>
      <c r="C262" s="608">
        <v>9</v>
      </c>
      <c r="D262" s="706">
        <v>0</v>
      </c>
      <c r="E262" s="332"/>
    </row>
    <row r="263" spans="1:5" ht="12.75">
      <c r="A263" s="181" t="s">
        <v>711</v>
      </c>
      <c r="B263" s="189" t="s">
        <v>712</v>
      </c>
      <c r="C263" s="608">
        <v>30</v>
      </c>
      <c r="D263" s="706">
        <v>7</v>
      </c>
      <c r="E263" s="332"/>
    </row>
    <row r="264" spans="1:5" ht="12.75">
      <c r="A264" s="181" t="s">
        <v>713</v>
      </c>
      <c r="B264" s="189" t="s">
        <v>714</v>
      </c>
      <c r="C264" s="608">
        <v>11</v>
      </c>
      <c r="D264" s="706">
        <v>9</v>
      </c>
      <c r="E264" s="332"/>
    </row>
    <row r="265" spans="1:5" ht="12.75">
      <c r="A265" s="181" t="s">
        <v>715</v>
      </c>
      <c r="B265" s="189" t="s">
        <v>716</v>
      </c>
      <c r="C265" s="608">
        <v>17</v>
      </c>
      <c r="D265" s="706">
        <v>11</v>
      </c>
      <c r="E265" s="332"/>
    </row>
    <row r="266" spans="1:5" ht="12.75">
      <c r="A266" s="181" t="s">
        <v>717</v>
      </c>
      <c r="B266" s="189" t="s">
        <v>718</v>
      </c>
      <c r="C266" s="608">
        <v>33</v>
      </c>
      <c r="D266" s="706">
        <v>57</v>
      </c>
      <c r="E266" s="332"/>
    </row>
    <row r="267" spans="1:5" ht="18.75">
      <c r="A267" s="180">
        <v>6</v>
      </c>
      <c r="B267" s="187" t="s">
        <v>719</v>
      </c>
      <c r="C267" s="609">
        <f>SUM(C268:C313)</f>
        <v>1347</v>
      </c>
      <c r="D267" s="607">
        <v>947</v>
      </c>
      <c r="E267" s="332"/>
    </row>
    <row r="268" spans="1:5" ht="12.75">
      <c r="A268" s="181" t="s">
        <v>720</v>
      </c>
      <c r="B268" s="189" t="s">
        <v>721</v>
      </c>
      <c r="C268" s="608">
        <v>7</v>
      </c>
      <c r="D268" s="706">
        <v>1</v>
      </c>
      <c r="E268" s="332"/>
    </row>
    <row r="269" spans="1:5" ht="12.75">
      <c r="A269" s="181" t="s">
        <v>722</v>
      </c>
      <c r="B269" s="189" t="s">
        <v>723</v>
      </c>
      <c r="C269" s="608">
        <v>13</v>
      </c>
      <c r="D269" s="706">
        <v>16</v>
      </c>
      <c r="E269" s="332"/>
    </row>
    <row r="270" spans="1:5" ht="12.75">
      <c r="A270" s="181" t="s">
        <v>724</v>
      </c>
      <c r="B270" s="185" t="s">
        <v>725</v>
      </c>
      <c r="C270" s="608">
        <v>14</v>
      </c>
      <c r="D270" s="706">
        <v>4</v>
      </c>
      <c r="E270" s="332"/>
    </row>
    <row r="271" spans="1:5" ht="12.75">
      <c r="A271" s="181" t="s">
        <v>726</v>
      </c>
      <c r="B271" s="185" t="s">
        <v>727</v>
      </c>
      <c r="C271" s="608">
        <v>16</v>
      </c>
      <c r="D271" s="706">
        <v>17</v>
      </c>
      <c r="E271" s="332"/>
    </row>
    <row r="272" spans="1:5" ht="12.75">
      <c r="A272" s="181" t="s">
        <v>728</v>
      </c>
      <c r="B272" s="185" t="s">
        <v>729</v>
      </c>
      <c r="C272" s="608">
        <v>4</v>
      </c>
      <c r="D272" s="706">
        <v>1</v>
      </c>
      <c r="E272" s="332"/>
    </row>
    <row r="273" spans="1:5" ht="25.5">
      <c r="A273" s="181" t="s">
        <v>730</v>
      </c>
      <c r="B273" s="185" t="s">
        <v>731</v>
      </c>
      <c r="C273" s="608">
        <v>23</v>
      </c>
      <c r="D273" s="706">
        <v>6</v>
      </c>
      <c r="E273" s="332"/>
    </row>
    <row r="274" spans="1:5" ht="25.5">
      <c r="A274" s="181" t="s">
        <v>732</v>
      </c>
      <c r="B274" s="185" t="s">
        <v>733</v>
      </c>
      <c r="C274" s="608">
        <v>18</v>
      </c>
      <c r="D274" s="706">
        <v>3</v>
      </c>
      <c r="E274" s="332"/>
    </row>
    <row r="275" spans="1:5" ht="12.75">
      <c r="A275" s="181" t="s">
        <v>734</v>
      </c>
      <c r="B275" s="185" t="s">
        <v>735</v>
      </c>
      <c r="C275" s="608">
        <v>2</v>
      </c>
      <c r="D275" s="706">
        <v>0</v>
      </c>
      <c r="E275" s="332"/>
    </row>
    <row r="276" spans="1:5" ht="12.75">
      <c r="A276" s="181" t="s">
        <v>736</v>
      </c>
      <c r="B276" s="189" t="s">
        <v>737</v>
      </c>
      <c r="C276" s="608">
        <v>1</v>
      </c>
      <c r="D276" s="706">
        <v>1</v>
      </c>
      <c r="E276" s="332"/>
    </row>
    <row r="277" spans="1:5" ht="12.75">
      <c r="A277" s="181" t="s">
        <v>738</v>
      </c>
      <c r="B277" s="189" t="s">
        <v>739</v>
      </c>
      <c r="C277" s="608">
        <v>1</v>
      </c>
      <c r="D277" s="706">
        <v>2</v>
      </c>
      <c r="E277" s="332"/>
    </row>
    <row r="278" spans="1:5" ht="12.75">
      <c r="A278" s="181" t="s">
        <v>740</v>
      </c>
      <c r="B278" s="189" t="s">
        <v>741</v>
      </c>
      <c r="C278" s="608">
        <v>5</v>
      </c>
      <c r="D278" s="706">
        <v>0</v>
      </c>
      <c r="E278" s="332"/>
    </row>
    <row r="279" spans="1:5" ht="12.75">
      <c r="A279" s="181" t="s">
        <v>742</v>
      </c>
      <c r="B279" s="189" t="s">
        <v>743</v>
      </c>
      <c r="C279" s="608">
        <v>15</v>
      </c>
      <c r="D279" s="706">
        <v>0</v>
      </c>
      <c r="E279" s="332"/>
    </row>
    <row r="280" spans="1:5" ht="12.75">
      <c r="A280" s="181" t="s">
        <v>744</v>
      </c>
      <c r="B280" s="189" t="s">
        <v>745</v>
      </c>
      <c r="C280" s="608">
        <v>12</v>
      </c>
      <c r="D280" s="706">
        <v>2</v>
      </c>
      <c r="E280" s="332"/>
    </row>
    <row r="281" spans="1:5" ht="12.75">
      <c r="A281" s="181" t="s">
        <v>746</v>
      </c>
      <c r="B281" s="189" t="s">
        <v>747</v>
      </c>
      <c r="C281" s="608">
        <v>0</v>
      </c>
      <c r="D281" s="706">
        <v>0</v>
      </c>
      <c r="E281" s="332"/>
    </row>
    <row r="282" spans="1:5" ht="12.75">
      <c r="A282" s="181" t="s">
        <v>748</v>
      </c>
      <c r="B282" s="189" t="s">
        <v>749</v>
      </c>
      <c r="C282" s="608">
        <v>18</v>
      </c>
      <c r="D282" s="706">
        <v>12</v>
      </c>
      <c r="E282" s="332"/>
    </row>
    <row r="283" spans="1:5" ht="12.75">
      <c r="A283" s="181" t="s">
        <v>750</v>
      </c>
      <c r="B283" s="185" t="s">
        <v>751</v>
      </c>
      <c r="C283" s="608">
        <v>11</v>
      </c>
      <c r="D283" s="706">
        <v>2</v>
      </c>
      <c r="E283" s="332"/>
    </row>
    <row r="284" spans="1:5" ht="12.75">
      <c r="A284" s="186" t="s">
        <v>752</v>
      </c>
      <c r="B284" s="188" t="s">
        <v>753</v>
      </c>
      <c r="C284" s="608">
        <v>26</v>
      </c>
      <c r="D284" s="706">
        <v>8</v>
      </c>
      <c r="E284" s="332"/>
    </row>
    <row r="285" spans="1:5" ht="12.75">
      <c r="A285" s="186" t="s">
        <v>754</v>
      </c>
      <c r="B285" s="188" t="s">
        <v>755</v>
      </c>
      <c r="C285" s="608">
        <v>220</v>
      </c>
      <c r="D285" s="706">
        <v>267</v>
      </c>
      <c r="E285" s="332"/>
    </row>
    <row r="286" spans="1:5" ht="12.75">
      <c r="A286" s="181" t="s">
        <v>756</v>
      </c>
      <c r="B286" s="188" t="s">
        <v>757</v>
      </c>
      <c r="C286" s="608">
        <v>14</v>
      </c>
      <c r="D286" s="706">
        <v>9</v>
      </c>
      <c r="E286" s="332"/>
    </row>
    <row r="287" spans="1:5" ht="12.75">
      <c r="A287" s="181" t="s">
        <v>758</v>
      </c>
      <c r="B287" s="185" t="s">
        <v>759</v>
      </c>
      <c r="C287" s="608">
        <v>15</v>
      </c>
      <c r="D287" s="706">
        <v>0</v>
      </c>
      <c r="E287" s="332"/>
    </row>
    <row r="288" spans="1:5" ht="12.75">
      <c r="A288" s="181" t="s">
        <v>760</v>
      </c>
      <c r="B288" s="185" t="s">
        <v>761</v>
      </c>
      <c r="C288" s="608">
        <v>22</v>
      </c>
      <c r="D288" s="706">
        <v>0</v>
      </c>
      <c r="E288" s="332"/>
    </row>
    <row r="289" spans="1:5" ht="12.75">
      <c r="A289" s="181" t="s">
        <v>762</v>
      </c>
      <c r="B289" s="185" t="s">
        <v>763</v>
      </c>
      <c r="C289" s="608">
        <v>16</v>
      </c>
      <c r="D289" s="706">
        <v>2</v>
      </c>
      <c r="E289" s="332"/>
    </row>
    <row r="290" spans="1:5" ht="12.75">
      <c r="A290" s="181" t="s">
        <v>764</v>
      </c>
      <c r="B290" s="185" t="s">
        <v>765</v>
      </c>
      <c r="C290" s="608">
        <v>10</v>
      </c>
      <c r="D290" s="706">
        <v>0</v>
      </c>
      <c r="E290" s="332"/>
    </row>
    <row r="291" spans="1:5" ht="12.75">
      <c r="A291" s="181" t="s">
        <v>766</v>
      </c>
      <c r="B291" s="185" t="s">
        <v>767</v>
      </c>
      <c r="C291" s="608">
        <v>25</v>
      </c>
      <c r="D291" s="706">
        <v>10</v>
      </c>
      <c r="E291" s="332"/>
    </row>
    <row r="292" spans="1:5" ht="12.75">
      <c r="A292" s="181" t="s">
        <v>768</v>
      </c>
      <c r="B292" s="185" t="s">
        <v>769</v>
      </c>
      <c r="C292" s="608">
        <v>31</v>
      </c>
      <c r="D292" s="706">
        <v>2</v>
      </c>
      <c r="E292" s="332"/>
    </row>
    <row r="293" spans="1:5" ht="12.75">
      <c r="A293" s="181" t="s">
        <v>770</v>
      </c>
      <c r="B293" s="185" t="s">
        <v>771</v>
      </c>
      <c r="C293" s="608">
        <v>4</v>
      </c>
      <c r="D293" s="706">
        <v>0</v>
      </c>
      <c r="E293" s="332"/>
    </row>
    <row r="294" spans="1:5" ht="12.75">
      <c r="A294" s="181" t="s">
        <v>772</v>
      </c>
      <c r="B294" s="185" t="s">
        <v>773</v>
      </c>
      <c r="C294" s="608">
        <v>29</v>
      </c>
      <c r="D294" s="706">
        <v>35</v>
      </c>
      <c r="E294" s="332"/>
    </row>
    <row r="295" spans="1:5" ht="12.75">
      <c r="A295" s="181" t="s">
        <v>774</v>
      </c>
      <c r="B295" s="185" t="s">
        <v>775</v>
      </c>
      <c r="C295" s="608">
        <v>0</v>
      </c>
      <c r="D295" s="706">
        <v>0</v>
      </c>
      <c r="E295" s="332"/>
    </row>
    <row r="296" spans="1:5" ht="12.75">
      <c r="A296" s="181" t="s">
        <v>776</v>
      </c>
      <c r="B296" s="185" t="s">
        <v>777</v>
      </c>
      <c r="C296" s="608">
        <v>11</v>
      </c>
      <c r="D296" s="706">
        <v>2</v>
      </c>
      <c r="E296" s="332"/>
    </row>
    <row r="297" spans="1:5" ht="12.75">
      <c r="A297" s="181" t="s">
        <v>778</v>
      </c>
      <c r="B297" s="185" t="s">
        <v>779</v>
      </c>
      <c r="C297" s="608">
        <v>35</v>
      </c>
      <c r="D297" s="706">
        <v>11</v>
      </c>
      <c r="E297" s="332"/>
    </row>
    <row r="298" spans="1:5" ht="12.75">
      <c r="A298" s="181" t="s">
        <v>780</v>
      </c>
      <c r="B298" s="185" t="s">
        <v>781</v>
      </c>
      <c r="C298" s="608">
        <v>38</v>
      </c>
      <c r="D298" s="706">
        <v>32</v>
      </c>
      <c r="E298" s="332"/>
    </row>
    <row r="299" spans="1:5" ht="12.75">
      <c r="A299" s="181" t="s">
        <v>782</v>
      </c>
      <c r="B299" s="185" t="s">
        <v>783</v>
      </c>
      <c r="C299" s="608">
        <v>2</v>
      </c>
      <c r="D299" s="706">
        <v>2</v>
      </c>
      <c r="E299" s="332"/>
    </row>
    <row r="300" spans="1:5" ht="12.75">
      <c r="A300" s="181" t="s">
        <v>784</v>
      </c>
      <c r="B300" s="185" t="s">
        <v>785</v>
      </c>
      <c r="C300" s="608">
        <v>29</v>
      </c>
      <c r="D300" s="706">
        <v>153</v>
      </c>
      <c r="E300" s="332"/>
    </row>
    <row r="301" spans="1:5" ht="12.75">
      <c r="A301" s="181" t="s">
        <v>786</v>
      </c>
      <c r="B301" s="185" t="s">
        <v>787</v>
      </c>
      <c r="C301" s="608">
        <v>10</v>
      </c>
      <c r="D301" s="706">
        <v>11</v>
      </c>
      <c r="E301" s="332"/>
    </row>
    <row r="302" spans="1:5" ht="12.75">
      <c r="A302" s="181" t="s">
        <v>788</v>
      </c>
      <c r="B302" s="185" t="s">
        <v>789</v>
      </c>
      <c r="C302" s="608">
        <v>20</v>
      </c>
      <c r="D302" s="706">
        <v>38</v>
      </c>
      <c r="E302" s="332"/>
    </row>
    <row r="303" spans="1:5" ht="12.75">
      <c r="A303" s="181" t="s">
        <v>790</v>
      </c>
      <c r="B303" s="185" t="s">
        <v>791</v>
      </c>
      <c r="C303" s="608">
        <v>3</v>
      </c>
      <c r="D303" s="706">
        <v>0</v>
      </c>
      <c r="E303" s="332"/>
    </row>
    <row r="304" spans="1:5" ht="12.75">
      <c r="A304" s="181" t="s">
        <v>792</v>
      </c>
      <c r="B304" s="185" t="s">
        <v>793</v>
      </c>
      <c r="C304" s="608">
        <v>2</v>
      </c>
      <c r="D304" s="706">
        <v>2</v>
      </c>
      <c r="E304" s="332"/>
    </row>
    <row r="305" spans="1:5" ht="12.75">
      <c r="A305" s="181" t="s">
        <v>794</v>
      </c>
      <c r="B305" s="185" t="s">
        <v>795</v>
      </c>
      <c r="C305" s="608">
        <v>0</v>
      </c>
      <c r="D305" s="706">
        <v>1</v>
      </c>
      <c r="E305" s="332"/>
    </row>
    <row r="306" spans="1:5" ht="12.75">
      <c r="A306" s="181" t="s">
        <v>796</v>
      </c>
      <c r="B306" s="185" t="s">
        <v>797</v>
      </c>
      <c r="C306" s="608">
        <v>1</v>
      </c>
      <c r="D306" s="706">
        <v>6</v>
      </c>
      <c r="E306" s="332"/>
    </row>
    <row r="307" spans="1:5" ht="12.75">
      <c r="A307" s="181" t="s">
        <v>798</v>
      </c>
      <c r="B307" s="189" t="s">
        <v>799</v>
      </c>
      <c r="C307" s="608">
        <v>10</v>
      </c>
      <c r="D307" s="706">
        <v>3</v>
      </c>
      <c r="E307" s="332"/>
    </row>
    <row r="308" spans="1:5" ht="12.75">
      <c r="A308" s="181" t="s">
        <v>800</v>
      </c>
      <c r="B308" s="189" t="s">
        <v>801</v>
      </c>
      <c r="C308" s="608">
        <v>27</v>
      </c>
      <c r="D308" s="706">
        <v>10</v>
      </c>
      <c r="E308" s="332"/>
    </row>
    <row r="309" spans="1:5" ht="12.75">
      <c r="A309" s="181" t="s">
        <v>802</v>
      </c>
      <c r="B309" s="189" t="s">
        <v>803</v>
      </c>
      <c r="C309" s="608">
        <v>74</v>
      </c>
      <c r="D309" s="706">
        <v>36</v>
      </c>
      <c r="E309" s="332"/>
    </row>
    <row r="310" spans="1:5" ht="25.5">
      <c r="A310" s="181" t="s">
        <v>804</v>
      </c>
      <c r="B310" s="189" t="s">
        <v>805</v>
      </c>
      <c r="C310" s="608">
        <v>15</v>
      </c>
      <c r="D310" s="706">
        <v>2</v>
      </c>
      <c r="E310" s="332"/>
    </row>
    <row r="311" spans="1:5" ht="25.5">
      <c r="A311" s="181" t="s">
        <v>806</v>
      </c>
      <c r="B311" s="189" t="s">
        <v>807</v>
      </c>
      <c r="C311" s="608">
        <v>310</v>
      </c>
      <c r="D311" s="706">
        <v>165</v>
      </c>
      <c r="E311" s="332"/>
    </row>
    <row r="312" spans="1:5" ht="12.75">
      <c r="A312" s="181" t="s">
        <v>808</v>
      </c>
      <c r="B312" s="189" t="s">
        <v>809</v>
      </c>
      <c r="C312" s="608">
        <v>18</v>
      </c>
      <c r="D312" s="706">
        <v>5</v>
      </c>
      <c r="E312" s="332"/>
    </row>
    <row r="313" spans="1:5" ht="12.75">
      <c r="A313" s="181" t="s">
        <v>810</v>
      </c>
      <c r="B313" s="189" t="s">
        <v>811</v>
      </c>
      <c r="C313" s="608">
        <v>170</v>
      </c>
      <c r="D313" s="706">
        <v>68</v>
      </c>
      <c r="E313" s="332"/>
    </row>
    <row r="314" spans="1:5" ht="18.75">
      <c r="A314" s="180">
        <v>7</v>
      </c>
      <c r="B314" s="187" t="s">
        <v>812</v>
      </c>
      <c r="C314" s="609">
        <f>SUM(C315:C342)</f>
        <v>377</v>
      </c>
      <c r="D314" s="607">
        <v>195</v>
      </c>
      <c r="E314" s="332"/>
    </row>
    <row r="315" spans="1:5" ht="12.75">
      <c r="A315" s="181" t="s">
        <v>813</v>
      </c>
      <c r="B315" s="189" t="s">
        <v>814</v>
      </c>
      <c r="C315" s="608">
        <v>0</v>
      </c>
      <c r="D315" s="706">
        <v>0</v>
      </c>
      <c r="E315" s="332"/>
    </row>
    <row r="316" spans="1:5" ht="12.75">
      <c r="A316" s="181" t="s">
        <v>815</v>
      </c>
      <c r="B316" s="189" t="s">
        <v>816</v>
      </c>
      <c r="C316" s="608">
        <v>1</v>
      </c>
      <c r="D316" s="706">
        <v>0</v>
      </c>
      <c r="E316" s="332"/>
    </row>
    <row r="317" spans="1:5" ht="12.75">
      <c r="A317" s="181" t="s">
        <v>817</v>
      </c>
      <c r="B317" s="189" t="s">
        <v>818</v>
      </c>
      <c r="C317" s="608">
        <v>1</v>
      </c>
      <c r="D317" s="706">
        <v>0</v>
      </c>
      <c r="E317" s="332"/>
    </row>
    <row r="318" spans="1:5" ht="12.75">
      <c r="A318" s="181" t="s">
        <v>819</v>
      </c>
      <c r="B318" s="189" t="s">
        <v>820</v>
      </c>
      <c r="C318" s="608">
        <v>2</v>
      </c>
      <c r="D318" s="706">
        <v>0</v>
      </c>
      <c r="E318" s="332"/>
    </row>
    <row r="319" spans="1:5" ht="12.75">
      <c r="A319" s="181" t="s">
        <v>821</v>
      </c>
      <c r="B319" s="189" t="s">
        <v>822</v>
      </c>
      <c r="C319" s="608">
        <v>2</v>
      </c>
      <c r="D319" s="706">
        <v>3</v>
      </c>
      <c r="E319" s="332"/>
    </row>
    <row r="320" spans="1:5" ht="12.75">
      <c r="A320" s="181" t="s">
        <v>823</v>
      </c>
      <c r="B320" s="189" t="s">
        <v>824</v>
      </c>
      <c r="C320" s="608">
        <v>0</v>
      </c>
      <c r="D320" s="706">
        <v>0</v>
      </c>
      <c r="E320" s="332"/>
    </row>
    <row r="321" spans="1:5" ht="12.75">
      <c r="A321" s="181" t="s">
        <v>825</v>
      </c>
      <c r="B321" s="189" t="s">
        <v>826</v>
      </c>
      <c r="C321" s="608">
        <v>0</v>
      </c>
      <c r="D321" s="706">
        <v>1</v>
      </c>
      <c r="E321" s="332"/>
    </row>
    <row r="322" spans="1:5" ht="12.75">
      <c r="A322" s="181" t="s">
        <v>827</v>
      </c>
      <c r="B322" s="188" t="s">
        <v>828</v>
      </c>
      <c r="C322" s="608">
        <v>0</v>
      </c>
      <c r="D322" s="706">
        <v>0</v>
      </c>
      <c r="E322" s="332"/>
    </row>
    <row r="323" spans="1:5" ht="12.75">
      <c r="A323" s="181" t="s">
        <v>829</v>
      </c>
      <c r="B323" s="188" t="s">
        <v>830</v>
      </c>
      <c r="C323" s="608">
        <v>1</v>
      </c>
      <c r="D323" s="706">
        <v>1</v>
      </c>
      <c r="E323" s="332"/>
    </row>
    <row r="324" spans="1:5" ht="25.5">
      <c r="A324" s="181" t="s">
        <v>831</v>
      </c>
      <c r="B324" s="189" t="s">
        <v>832</v>
      </c>
      <c r="C324" s="608">
        <v>11</v>
      </c>
      <c r="D324" s="706">
        <v>0</v>
      </c>
      <c r="E324" s="332"/>
    </row>
    <row r="325" spans="1:5" ht="25.5">
      <c r="A325" s="181" t="s">
        <v>833</v>
      </c>
      <c r="B325" s="189" t="s">
        <v>834</v>
      </c>
      <c r="C325" s="608">
        <v>85</v>
      </c>
      <c r="D325" s="706">
        <v>25</v>
      </c>
      <c r="E325" s="332"/>
    </row>
    <row r="326" spans="1:5" ht="25.5">
      <c r="A326" s="181" t="s">
        <v>835</v>
      </c>
      <c r="B326" s="189" t="s">
        <v>836</v>
      </c>
      <c r="C326" s="608">
        <v>3</v>
      </c>
      <c r="D326" s="706">
        <v>3</v>
      </c>
      <c r="E326" s="332"/>
    </row>
    <row r="327" spans="1:5" ht="25.5">
      <c r="A327" s="181" t="s">
        <v>837</v>
      </c>
      <c r="B327" s="189" t="s">
        <v>838</v>
      </c>
      <c r="C327" s="608">
        <v>51</v>
      </c>
      <c r="D327" s="706">
        <v>39</v>
      </c>
      <c r="E327" s="332"/>
    </row>
    <row r="328" spans="1:5" ht="12.75">
      <c r="A328" s="181" t="s">
        <v>839</v>
      </c>
      <c r="B328" s="188" t="s">
        <v>840</v>
      </c>
      <c r="C328" s="608">
        <v>0</v>
      </c>
      <c r="D328" s="706">
        <v>0</v>
      </c>
      <c r="E328" s="332"/>
    </row>
    <row r="329" spans="1:5" ht="12.75">
      <c r="A329" s="181" t="s">
        <v>841</v>
      </c>
      <c r="B329" s="188" t="s">
        <v>842</v>
      </c>
      <c r="C329" s="608">
        <v>0</v>
      </c>
      <c r="D329" s="706">
        <v>0</v>
      </c>
      <c r="E329" s="332"/>
    </row>
    <row r="330" spans="1:5" ht="12.75">
      <c r="A330" s="181" t="s">
        <v>843</v>
      </c>
      <c r="B330" s="189" t="s">
        <v>844</v>
      </c>
      <c r="C330" s="608">
        <v>0</v>
      </c>
      <c r="D330" s="706">
        <v>0</v>
      </c>
      <c r="E330" s="332"/>
    </row>
    <row r="331" spans="1:5" ht="12.75">
      <c r="A331" s="181" t="s">
        <v>845</v>
      </c>
      <c r="B331" s="189" t="s">
        <v>846</v>
      </c>
      <c r="C331" s="608">
        <v>0</v>
      </c>
      <c r="D331" s="706">
        <v>0</v>
      </c>
      <c r="E331" s="332"/>
    </row>
    <row r="332" spans="1:5" ht="12.75">
      <c r="A332" s="181" t="s">
        <v>847</v>
      </c>
      <c r="B332" s="185" t="s">
        <v>848</v>
      </c>
      <c r="C332" s="608">
        <v>2</v>
      </c>
      <c r="D332" s="706">
        <v>1</v>
      </c>
      <c r="E332" s="332"/>
    </row>
    <row r="333" spans="1:5" ht="12.75">
      <c r="A333" s="181" t="s">
        <v>849</v>
      </c>
      <c r="B333" s="185" t="s">
        <v>850</v>
      </c>
      <c r="C333" s="608">
        <v>6</v>
      </c>
      <c r="D333" s="706">
        <v>0</v>
      </c>
      <c r="E333" s="332"/>
    </row>
    <row r="334" spans="1:5" ht="12.75">
      <c r="A334" s="181" t="s">
        <v>851</v>
      </c>
      <c r="B334" s="185" t="s">
        <v>852</v>
      </c>
      <c r="C334" s="608">
        <v>4</v>
      </c>
      <c r="D334" s="706">
        <v>3</v>
      </c>
      <c r="E334" s="332"/>
    </row>
    <row r="335" spans="1:5" ht="25.5">
      <c r="A335" s="181" t="s">
        <v>853</v>
      </c>
      <c r="B335" s="185" t="s">
        <v>854</v>
      </c>
      <c r="C335" s="608">
        <v>1</v>
      </c>
      <c r="D335" s="706">
        <v>0</v>
      </c>
      <c r="E335" s="332"/>
    </row>
    <row r="336" spans="1:5" ht="25.5">
      <c r="A336" s="181" t="s">
        <v>855</v>
      </c>
      <c r="B336" s="185" t="s">
        <v>856</v>
      </c>
      <c r="C336" s="608">
        <v>30</v>
      </c>
      <c r="D336" s="706">
        <v>32</v>
      </c>
      <c r="E336" s="332"/>
    </row>
    <row r="337" spans="1:5" ht="12.75">
      <c r="A337" s="181" t="s">
        <v>857</v>
      </c>
      <c r="B337" s="185" t="s">
        <v>858</v>
      </c>
      <c r="C337" s="608">
        <v>30</v>
      </c>
      <c r="D337" s="706">
        <v>3</v>
      </c>
      <c r="E337" s="332"/>
    </row>
    <row r="338" spans="1:5" ht="12.75">
      <c r="A338" s="181" t="s">
        <v>859</v>
      </c>
      <c r="B338" s="185" t="s">
        <v>860</v>
      </c>
      <c r="C338" s="608">
        <v>80</v>
      </c>
      <c r="D338" s="706">
        <v>31</v>
      </c>
      <c r="E338" s="332"/>
    </row>
    <row r="339" spans="1:5" ht="25.5">
      <c r="A339" s="181" t="s">
        <v>861</v>
      </c>
      <c r="B339" s="185" t="s">
        <v>862</v>
      </c>
      <c r="C339" s="608">
        <v>10</v>
      </c>
      <c r="D339" s="706">
        <v>0</v>
      </c>
      <c r="E339" s="332"/>
    </row>
    <row r="340" spans="1:5" ht="25.5">
      <c r="A340" s="181" t="s">
        <v>863</v>
      </c>
      <c r="B340" s="185" t="s">
        <v>864</v>
      </c>
      <c r="C340" s="608">
        <v>14</v>
      </c>
      <c r="D340" s="706">
        <v>17</v>
      </c>
      <c r="E340" s="332"/>
    </row>
    <row r="341" spans="1:5" ht="12.75">
      <c r="A341" s="181" t="s">
        <v>865</v>
      </c>
      <c r="B341" s="185" t="s">
        <v>866</v>
      </c>
      <c r="C341" s="608">
        <v>22</v>
      </c>
      <c r="D341" s="706">
        <v>9</v>
      </c>
      <c r="E341" s="332"/>
    </row>
    <row r="342" spans="1:5" ht="12.75">
      <c r="A342" s="181" t="s">
        <v>867</v>
      </c>
      <c r="B342" s="185" t="s">
        <v>868</v>
      </c>
      <c r="C342" s="608">
        <v>21</v>
      </c>
      <c r="D342" s="706">
        <v>27</v>
      </c>
      <c r="E342" s="332"/>
    </row>
    <row r="343" spans="1:5" ht="37.5">
      <c r="A343" s="180">
        <v>8</v>
      </c>
      <c r="B343" s="187" t="s">
        <v>869</v>
      </c>
      <c r="C343" s="609">
        <f>SUM(C344:C427)</f>
        <v>460</v>
      </c>
      <c r="D343" s="607">
        <v>309</v>
      </c>
      <c r="E343" s="332"/>
    </row>
    <row r="344" spans="1:5" ht="25.5">
      <c r="A344" s="190" t="s">
        <v>870</v>
      </c>
      <c r="B344" s="188" t="s">
        <v>871</v>
      </c>
      <c r="C344" s="608">
        <v>0</v>
      </c>
      <c r="D344" s="706">
        <v>0</v>
      </c>
      <c r="E344" s="332"/>
    </row>
    <row r="345" spans="1:5" ht="25.5">
      <c r="A345" s="190" t="s">
        <v>872</v>
      </c>
      <c r="B345" s="188" t="s">
        <v>873</v>
      </c>
      <c r="C345" s="608">
        <v>0</v>
      </c>
      <c r="D345" s="706">
        <v>0</v>
      </c>
      <c r="E345" s="332"/>
    </row>
    <row r="346" spans="1:5" ht="12.75">
      <c r="A346" s="181" t="s">
        <v>874</v>
      </c>
      <c r="B346" s="185" t="s">
        <v>875</v>
      </c>
      <c r="C346" s="608">
        <v>0</v>
      </c>
      <c r="D346" s="706">
        <v>0</v>
      </c>
      <c r="E346" s="332"/>
    </row>
    <row r="347" spans="1:5" ht="12.75">
      <c r="A347" s="181" t="s">
        <v>876</v>
      </c>
      <c r="B347" s="185" t="s">
        <v>877</v>
      </c>
      <c r="C347" s="608">
        <v>0</v>
      </c>
      <c r="D347" s="706">
        <v>0</v>
      </c>
      <c r="E347" s="332"/>
    </row>
    <row r="348" spans="1:5" ht="12.75">
      <c r="A348" s="186" t="s">
        <v>878</v>
      </c>
      <c r="B348" s="188" t="s">
        <v>879</v>
      </c>
      <c r="C348" s="608">
        <v>2</v>
      </c>
      <c r="D348" s="706">
        <v>0</v>
      </c>
      <c r="E348" s="332"/>
    </row>
    <row r="349" spans="1:5" ht="12.75">
      <c r="A349" s="186" t="s">
        <v>880</v>
      </c>
      <c r="B349" s="188" t="s">
        <v>881</v>
      </c>
      <c r="C349" s="608">
        <v>170</v>
      </c>
      <c r="D349" s="706">
        <v>160</v>
      </c>
      <c r="E349" s="332"/>
    </row>
    <row r="350" spans="1:5" ht="12.75">
      <c r="A350" s="186" t="s">
        <v>882</v>
      </c>
      <c r="B350" s="188" t="s">
        <v>883</v>
      </c>
      <c r="C350" s="608">
        <v>0</v>
      </c>
      <c r="D350" s="706">
        <v>0</v>
      </c>
      <c r="E350" s="332"/>
    </row>
    <row r="351" spans="1:5" ht="12.75">
      <c r="A351" s="186" t="s">
        <v>884</v>
      </c>
      <c r="B351" s="188" t="s">
        <v>885</v>
      </c>
      <c r="C351" s="608">
        <v>0</v>
      </c>
      <c r="D351" s="706">
        <v>0</v>
      </c>
      <c r="E351" s="332"/>
    </row>
    <row r="352" spans="1:5" ht="12.75">
      <c r="A352" s="186" t="s">
        <v>886</v>
      </c>
      <c r="B352" s="188" t="s">
        <v>887</v>
      </c>
      <c r="C352" s="608">
        <v>0</v>
      </c>
      <c r="D352" s="706">
        <v>0</v>
      </c>
      <c r="E352" s="332"/>
    </row>
    <row r="353" spans="1:5" ht="12.75">
      <c r="A353" s="181" t="s">
        <v>888</v>
      </c>
      <c r="B353" s="189" t="s">
        <v>889</v>
      </c>
      <c r="C353" s="608">
        <v>0</v>
      </c>
      <c r="D353" s="706">
        <v>0</v>
      </c>
      <c r="E353" s="332"/>
    </row>
    <row r="354" spans="1:5" ht="12.75">
      <c r="A354" s="181" t="s">
        <v>890</v>
      </c>
      <c r="B354" s="189" t="s">
        <v>891</v>
      </c>
      <c r="C354" s="608">
        <v>0</v>
      </c>
      <c r="D354" s="706">
        <v>0</v>
      </c>
      <c r="E354" s="332"/>
    </row>
    <row r="355" spans="1:5" ht="12.75">
      <c r="A355" s="181" t="s">
        <v>892</v>
      </c>
      <c r="B355" s="185" t="s">
        <v>893</v>
      </c>
      <c r="C355" s="608">
        <v>1</v>
      </c>
      <c r="D355" s="706">
        <v>1</v>
      </c>
      <c r="E355" s="332"/>
    </row>
    <row r="356" spans="1:5" ht="12.75">
      <c r="A356" s="181" t="s">
        <v>894</v>
      </c>
      <c r="B356" s="185" t="s">
        <v>895</v>
      </c>
      <c r="C356" s="608">
        <v>2</v>
      </c>
      <c r="D356" s="706">
        <v>0</v>
      </c>
      <c r="E356" s="332"/>
    </row>
    <row r="357" spans="1:5" ht="12.75">
      <c r="A357" s="181" t="s">
        <v>896</v>
      </c>
      <c r="B357" s="185" t="s">
        <v>897</v>
      </c>
      <c r="C357" s="608">
        <v>14</v>
      </c>
      <c r="D357" s="706">
        <v>5</v>
      </c>
      <c r="E357" s="332"/>
    </row>
    <row r="358" spans="1:5" ht="12.75">
      <c r="A358" s="181" t="s">
        <v>898</v>
      </c>
      <c r="B358" s="185" t="s">
        <v>899</v>
      </c>
      <c r="C358" s="608">
        <v>0</v>
      </c>
      <c r="D358" s="706">
        <v>0</v>
      </c>
      <c r="E358" s="332"/>
    </row>
    <row r="359" spans="1:5" ht="12.75">
      <c r="A359" s="181" t="s">
        <v>900</v>
      </c>
      <c r="B359" s="185" t="s">
        <v>901</v>
      </c>
      <c r="C359" s="608">
        <v>0</v>
      </c>
      <c r="D359" s="706">
        <v>0</v>
      </c>
      <c r="E359" s="332"/>
    </row>
    <row r="360" spans="1:5" ht="12.75">
      <c r="A360" s="181" t="s">
        <v>902</v>
      </c>
      <c r="B360" s="185" t="s">
        <v>901</v>
      </c>
      <c r="C360" s="608">
        <v>0</v>
      </c>
      <c r="D360" s="706">
        <v>0</v>
      </c>
      <c r="E360" s="332"/>
    </row>
    <row r="361" spans="1:5" ht="12.75">
      <c r="A361" s="181" t="s">
        <v>903</v>
      </c>
      <c r="B361" s="189" t="s">
        <v>904</v>
      </c>
      <c r="C361" s="608">
        <v>0</v>
      </c>
      <c r="D361" s="706">
        <v>0</v>
      </c>
      <c r="E361" s="332"/>
    </row>
    <row r="362" spans="1:5" ht="12.75">
      <c r="A362" s="181" t="s">
        <v>905</v>
      </c>
      <c r="B362" s="189" t="s">
        <v>906</v>
      </c>
      <c r="C362" s="608">
        <v>0</v>
      </c>
      <c r="D362" s="706">
        <v>0</v>
      </c>
      <c r="E362" s="332"/>
    </row>
    <row r="363" spans="1:5" ht="12.75">
      <c r="A363" s="181" t="s">
        <v>907</v>
      </c>
      <c r="B363" s="185" t="s">
        <v>908</v>
      </c>
      <c r="C363" s="608">
        <v>0</v>
      </c>
      <c r="D363" s="706">
        <v>0</v>
      </c>
      <c r="E363" s="332"/>
    </row>
    <row r="364" spans="1:5" ht="25.5">
      <c r="A364" s="181" t="s">
        <v>909</v>
      </c>
      <c r="B364" s="185" t="s">
        <v>910</v>
      </c>
      <c r="C364" s="608">
        <v>1</v>
      </c>
      <c r="D364" s="706">
        <v>0</v>
      </c>
      <c r="E364" s="332"/>
    </row>
    <row r="365" spans="1:5" ht="25.5">
      <c r="A365" s="181" t="s">
        <v>911</v>
      </c>
      <c r="B365" s="185" t="s">
        <v>912</v>
      </c>
      <c r="C365" s="608">
        <v>3</v>
      </c>
      <c r="D365" s="706">
        <v>0</v>
      </c>
      <c r="E365" s="332"/>
    </row>
    <row r="366" spans="1:5" ht="25.5">
      <c r="A366" s="181" t="s">
        <v>913</v>
      </c>
      <c r="B366" s="185" t="s">
        <v>914</v>
      </c>
      <c r="C366" s="608">
        <v>2</v>
      </c>
      <c r="D366" s="706">
        <v>0</v>
      </c>
      <c r="E366" s="332"/>
    </row>
    <row r="367" spans="1:5" ht="12.75">
      <c r="A367" s="181" t="s">
        <v>915</v>
      </c>
      <c r="B367" s="185" t="s">
        <v>916</v>
      </c>
      <c r="C367" s="608">
        <v>3</v>
      </c>
      <c r="D367" s="706">
        <v>4</v>
      </c>
      <c r="E367" s="332"/>
    </row>
    <row r="368" spans="1:5" ht="12.75">
      <c r="A368" s="181" t="s">
        <v>917</v>
      </c>
      <c r="B368" s="185" t="s">
        <v>918</v>
      </c>
      <c r="C368" s="608">
        <v>0</v>
      </c>
      <c r="D368" s="706">
        <v>0</v>
      </c>
      <c r="E368" s="332"/>
    </row>
    <row r="369" spans="1:5" ht="12.75">
      <c r="A369" s="181" t="s">
        <v>919</v>
      </c>
      <c r="B369" s="185" t="s">
        <v>920</v>
      </c>
      <c r="C369" s="608">
        <v>0</v>
      </c>
      <c r="D369" s="706">
        <v>0</v>
      </c>
      <c r="E369" s="332"/>
    </row>
    <row r="370" spans="1:5" ht="12.75">
      <c r="A370" s="181" t="s">
        <v>921</v>
      </c>
      <c r="B370" s="185" t="s">
        <v>922</v>
      </c>
      <c r="C370" s="608">
        <v>0</v>
      </c>
      <c r="D370" s="706">
        <v>0</v>
      </c>
      <c r="E370" s="332"/>
    </row>
    <row r="371" spans="1:5" ht="12.75">
      <c r="A371" s="181" t="s">
        <v>923</v>
      </c>
      <c r="B371" s="188" t="s">
        <v>924</v>
      </c>
      <c r="C371" s="608">
        <v>0</v>
      </c>
      <c r="D371" s="706">
        <v>0</v>
      </c>
      <c r="E371" s="332"/>
    </row>
    <row r="372" spans="1:5" ht="12.75">
      <c r="A372" s="181" t="s">
        <v>925</v>
      </c>
      <c r="B372" s="188" t="s">
        <v>926</v>
      </c>
      <c r="C372" s="608">
        <v>2</v>
      </c>
      <c r="D372" s="706">
        <v>1</v>
      </c>
      <c r="E372" s="332"/>
    </row>
    <row r="373" spans="1:5" ht="12.75">
      <c r="A373" s="181" t="s">
        <v>927</v>
      </c>
      <c r="B373" s="185" t="s">
        <v>928</v>
      </c>
      <c r="C373" s="608">
        <v>1</v>
      </c>
      <c r="D373" s="706">
        <v>0</v>
      </c>
      <c r="E373" s="332"/>
    </row>
    <row r="374" spans="1:5" ht="12.75">
      <c r="A374" s="181" t="s">
        <v>929</v>
      </c>
      <c r="B374" s="188" t="s">
        <v>930</v>
      </c>
      <c r="C374" s="608">
        <v>11</v>
      </c>
      <c r="D374" s="706">
        <v>6</v>
      </c>
      <c r="E374" s="332"/>
    </row>
    <row r="375" spans="1:5" ht="12.75">
      <c r="A375" s="181" t="s">
        <v>931</v>
      </c>
      <c r="B375" s="188" t="s">
        <v>932</v>
      </c>
      <c r="C375" s="608">
        <v>6</v>
      </c>
      <c r="D375" s="706">
        <v>1</v>
      </c>
      <c r="E375" s="332"/>
    </row>
    <row r="376" spans="1:5" ht="12.75">
      <c r="A376" s="181" t="s">
        <v>933</v>
      </c>
      <c r="B376" s="185" t="s">
        <v>934</v>
      </c>
      <c r="C376" s="608">
        <v>11</v>
      </c>
      <c r="D376" s="706">
        <v>5</v>
      </c>
      <c r="E376" s="332"/>
    </row>
    <row r="377" spans="1:5" ht="12.75">
      <c r="A377" s="181" t="s">
        <v>935</v>
      </c>
      <c r="B377" s="185" t="s">
        <v>936</v>
      </c>
      <c r="C377" s="608">
        <v>0</v>
      </c>
      <c r="D377" s="706">
        <v>0</v>
      </c>
      <c r="E377" s="332"/>
    </row>
    <row r="378" spans="1:5" ht="12.75">
      <c r="A378" s="181" t="s">
        <v>937</v>
      </c>
      <c r="B378" s="185" t="s">
        <v>938</v>
      </c>
      <c r="C378" s="608">
        <v>0</v>
      </c>
      <c r="D378" s="706">
        <v>0</v>
      </c>
      <c r="E378" s="332"/>
    </row>
    <row r="379" spans="1:5" ht="12.75">
      <c r="A379" s="181" t="s">
        <v>939</v>
      </c>
      <c r="B379" s="188" t="s">
        <v>940</v>
      </c>
      <c r="C379" s="608">
        <v>0</v>
      </c>
      <c r="D379" s="706">
        <v>0</v>
      </c>
      <c r="E379" s="332"/>
    </row>
    <row r="380" spans="1:5" ht="12.75">
      <c r="A380" s="181" t="s">
        <v>941</v>
      </c>
      <c r="B380" s="188" t="s">
        <v>942</v>
      </c>
      <c r="C380" s="608">
        <v>0</v>
      </c>
      <c r="D380" s="706">
        <v>0</v>
      </c>
      <c r="E380" s="332"/>
    </row>
    <row r="381" spans="1:5" ht="12.75">
      <c r="A381" s="181" t="s">
        <v>943</v>
      </c>
      <c r="B381" s="188" t="s">
        <v>944</v>
      </c>
      <c r="C381" s="608">
        <v>1</v>
      </c>
      <c r="D381" s="706">
        <v>1</v>
      </c>
      <c r="E381" s="332"/>
    </row>
    <row r="382" spans="1:5" ht="12.75">
      <c r="A382" s="181" t="s">
        <v>945</v>
      </c>
      <c r="B382" s="185" t="s">
        <v>946</v>
      </c>
      <c r="C382" s="608">
        <v>11</v>
      </c>
      <c r="D382" s="706">
        <v>1</v>
      </c>
      <c r="E382" s="332"/>
    </row>
    <row r="383" spans="1:5" ht="12.75">
      <c r="A383" s="181" t="s">
        <v>947</v>
      </c>
      <c r="B383" s="185" t="s">
        <v>948</v>
      </c>
      <c r="C383" s="608">
        <v>1</v>
      </c>
      <c r="D383" s="706">
        <v>0</v>
      </c>
      <c r="E383" s="332"/>
    </row>
    <row r="384" spans="1:5" ht="12.75">
      <c r="A384" s="181" t="s">
        <v>949</v>
      </c>
      <c r="B384" s="185" t="s">
        <v>950</v>
      </c>
      <c r="C384" s="608">
        <v>1</v>
      </c>
      <c r="D384" s="706">
        <v>1</v>
      </c>
      <c r="E384" s="332"/>
    </row>
    <row r="385" spans="1:5" ht="12.75">
      <c r="A385" s="181" t="s">
        <v>951</v>
      </c>
      <c r="B385" s="185" t="s">
        <v>952</v>
      </c>
      <c r="C385" s="608">
        <v>0</v>
      </c>
      <c r="D385" s="706">
        <v>0</v>
      </c>
      <c r="E385" s="332"/>
    </row>
    <row r="386" spans="1:5" ht="12.75">
      <c r="A386" s="181" t="s">
        <v>953</v>
      </c>
      <c r="B386" s="185" t="s">
        <v>954</v>
      </c>
      <c r="C386" s="608">
        <v>7</v>
      </c>
      <c r="D386" s="706">
        <v>0</v>
      </c>
      <c r="E386" s="332"/>
    </row>
    <row r="387" spans="1:5" ht="12.75">
      <c r="A387" s="181" t="s">
        <v>955</v>
      </c>
      <c r="B387" s="185" t="s">
        <v>956</v>
      </c>
      <c r="C387" s="608">
        <v>30</v>
      </c>
      <c r="D387" s="706">
        <v>0</v>
      </c>
      <c r="E387" s="332"/>
    </row>
    <row r="388" spans="1:5" ht="12.75">
      <c r="A388" s="181" t="s">
        <v>957</v>
      </c>
      <c r="B388" s="185" t="s">
        <v>958</v>
      </c>
      <c r="C388" s="608">
        <v>0</v>
      </c>
      <c r="D388" s="706">
        <v>0</v>
      </c>
      <c r="E388" s="332"/>
    </row>
    <row r="389" spans="1:5" ht="12.75">
      <c r="A389" s="181" t="s">
        <v>959</v>
      </c>
      <c r="B389" s="185" t="s">
        <v>960</v>
      </c>
      <c r="C389" s="608">
        <v>0</v>
      </c>
      <c r="D389" s="706">
        <v>0</v>
      </c>
      <c r="E389" s="332"/>
    </row>
    <row r="390" spans="1:5" ht="12.75">
      <c r="A390" s="181" t="s">
        <v>961</v>
      </c>
      <c r="B390" s="185" t="s">
        <v>962</v>
      </c>
      <c r="C390" s="608">
        <v>0</v>
      </c>
      <c r="D390" s="706">
        <v>0</v>
      </c>
      <c r="E390" s="332"/>
    </row>
    <row r="391" spans="1:5" ht="12.75">
      <c r="A391" s="181" t="s">
        <v>963</v>
      </c>
      <c r="B391" s="185" t="s">
        <v>964</v>
      </c>
      <c r="C391" s="608">
        <v>0</v>
      </c>
      <c r="D391" s="706">
        <v>0</v>
      </c>
      <c r="E391" s="332"/>
    </row>
    <row r="392" spans="1:5" ht="12.75">
      <c r="A392" s="181" t="s">
        <v>965</v>
      </c>
      <c r="B392" s="185" t="s">
        <v>966</v>
      </c>
      <c r="C392" s="608">
        <v>1</v>
      </c>
      <c r="D392" s="706">
        <v>1</v>
      </c>
      <c r="E392" s="332"/>
    </row>
    <row r="393" spans="1:5" ht="12.75">
      <c r="A393" s="181" t="s">
        <v>967</v>
      </c>
      <c r="B393" s="185" t="s">
        <v>968</v>
      </c>
      <c r="C393" s="608">
        <v>0</v>
      </c>
      <c r="D393" s="706">
        <v>0</v>
      </c>
      <c r="E393" s="332"/>
    </row>
    <row r="394" spans="1:5" ht="12.75">
      <c r="A394" s="181" t="s">
        <v>969</v>
      </c>
      <c r="B394" s="188" t="s">
        <v>970</v>
      </c>
      <c r="C394" s="608">
        <v>1</v>
      </c>
      <c r="D394" s="706">
        <v>0</v>
      </c>
      <c r="E394" s="332"/>
    </row>
    <row r="395" spans="1:5" ht="12.75">
      <c r="A395" s="181" t="s">
        <v>971</v>
      </c>
      <c r="B395" s="188" t="s">
        <v>972</v>
      </c>
      <c r="C395" s="608">
        <v>0</v>
      </c>
      <c r="D395" s="706">
        <v>0</v>
      </c>
      <c r="E395" s="332"/>
    </row>
    <row r="396" spans="1:5" ht="12.75">
      <c r="A396" s="181" t="s">
        <v>973</v>
      </c>
      <c r="B396" s="188" t="s">
        <v>974</v>
      </c>
      <c r="C396" s="608">
        <v>0</v>
      </c>
      <c r="D396" s="706">
        <v>0</v>
      </c>
      <c r="E396" s="332"/>
    </row>
    <row r="397" spans="1:5" ht="12.75">
      <c r="A397" s="181" t="s">
        <v>975</v>
      </c>
      <c r="B397" s="188" t="s">
        <v>976</v>
      </c>
      <c r="C397" s="608">
        <v>0</v>
      </c>
      <c r="D397" s="706">
        <v>0</v>
      </c>
      <c r="E397" s="332"/>
    </row>
    <row r="398" spans="1:5" ht="12.75">
      <c r="A398" s="181" t="s">
        <v>977</v>
      </c>
      <c r="B398" s="185" t="s">
        <v>978</v>
      </c>
      <c r="C398" s="608">
        <v>2</v>
      </c>
      <c r="D398" s="706">
        <v>1</v>
      </c>
      <c r="E398" s="332"/>
    </row>
    <row r="399" spans="1:5" ht="12.75">
      <c r="A399" s="181" t="s">
        <v>979</v>
      </c>
      <c r="B399" s="185" t="s">
        <v>980</v>
      </c>
      <c r="C399" s="608">
        <v>1</v>
      </c>
      <c r="D399" s="706">
        <v>0</v>
      </c>
      <c r="E399" s="332"/>
    </row>
    <row r="400" spans="1:5" ht="12.75">
      <c r="A400" s="181" t="s">
        <v>981</v>
      </c>
      <c r="B400" s="185" t="s">
        <v>982</v>
      </c>
      <c r="C400" s="608">
        <v>1</v>
      </c>
      <c r="D400" s="706">
        <v>1</v>
      </c>
      <c r="E400" s="332"/>
    </row>
    <row r="401" spans="1:5" ht="12.75">
      <c r="A401" s="181" t="s">
        <v>983</v>
      </c>
      <c r="B401" s="185" t="s">
        <v>984</v>
      </c>
      <c r="C401" s="608">
        <v>0</v>
      </c>
      <c r="D401" s="706">
        <v>0</v>
      </c>
      <c r="E401" s="332"/>
    </row>
    <row r="402" spans="1:5" ht="12.75">
      <c r="A402" s="181" t="s">
        <v>985</v>
      </c>
      <c r="B402" s="185" t="s">
        <v>986</v>
      </c>
      <c r="C402" s="608">
        <v>2</v>
      </c>
      <c r="D402" s="706">
        <v>9</v>
      </c>
      <c r="E402" s="332"/>
    </row>
    <row r="403" spans="1:5" ht="12.75">
      <c r="A403" s="181" t="s">
        <v>987</v>
      </c>
      <c r="B403" s="185" t="s">
        <v>988</v>
      </c>
      <c r="C403" s="608">
        <v>0</v>
      </c>
      <c r="D403" s="706">
        <v>0</v>
      </c>
      <c r="E403" s="332"/>
    </row>
    <row r="404" spans="1:5" ht="12.75">
      <c r="A404" s="181" t="s">
        <v>989</v>
      </c>
      <c r="B404" s="185" t="s">
        <v>990</v>
      </c>
      <c r="C404" s="608">
        <v>0</v>
      </c>
      <c r="D404" s="706">
        <v>0</v>
      </c>
      <c r="E404" s="332"/>
    </row>
    <row r="405" spans="1:5" ht="12.75">
      <c r="A405" s="181" t="s">
        <v>991</v>
      </c>
      <c r="B405" s="185" t="s">
        <v>992</v>
      </c>
      <c r="C405" s="608">
        <v>16</v>
      </c>
      <c r="D405" s="706">
        <v>4</v>
      </c>
      <c r="E405" s="332"/>
    </row>
    <row r="406" spans="1:5" ht="12.75">
      <c r="A406" s="181" t="s">
        <v>993</v>
      </c>
      <c r="B406" s="185" t="s">
        <v>994</v>
      </c>
      <c r="C406" s="608">
        <v>35</v>
      </c>
      <c r="D406" s="706">
        <v>34</v>
      </c>
      <c r="E406" s="332"/>
    </row>
    <row r="407" spans="1:5" ht="12.75">
      <c r="A407" s="181" t="s">
        <v>995</v>
      </c>
      <c r="B407" s="185" t="s">
        <v>996</v>
      </c>
      <c r="C407" s="608">
        <v>1</v>
      </c>
      <c r="D407" s="706">
        <v>0</v>
      </c>
      <c r="E407" s="332"/>
    </row>
    <row r="408" spans="1:5" ht="12.75">
      <c r="A408" s="181" t="s">
        <v>997</v>
      </c>
      <c r="B408" s="185" t="s">
        <v>998</v>
      </c>
      <c r="C408" s="608">
        <v>2</v>
      </c>
      <c r="D408" s="706">
        <v>1</v>
      </c>
      <c r="E408" s="332"/>
    </row>
    <row r="409" spans="1:5" ht="12.75">
      <c r="A409" s="181" t="s">
        <v>999</v>
      </c>
      <c r="B409" s="185" t="s">
        <v>1000</v>
      </c>
      <c r="C409" s="608">
        <v>26</v>
      </c>
      <c r="D409" s="706">
        <v>18</v>
      </c>
      <c r="E409" s="332"/>
    </row>
    <row r="410" spans="1:5" ht="12.75">
      <c r="A410" s="181" t="s">
        <v>1001</v>
      </c>
      <c r="B410" s="185" t="s">
        <v>1002</v>
      </c>
      <c r="C410" s="608">
        <v>1</v>
      </c>
      <c r="D410" s="706">
        <v>0</v>
      </c>
      <c r="E410" s="332"/>
    </row>
    <row r="411" spans="1:5" ht="12.75">
      <c r="A411" s="181" t="s">
        <v>1003</v>
      </c>
      <c r="B411" s="182" t="s">
        <v>1004</v>
      </c>
      <c r="C411" s="608">
        <v>4</v>
      </c>
      <c r="D411" s="706">
        <v>3</v>
      </c>
      <c r="E411" s="332"/>
    </row>
    <row r="412" spans="1:5" ht="12.75">
      <c r="A412" s="181" t="s">
        <v>1005</v>
      </c>
      <c r="B412" s="182" t="s">
        <v>1006</v>
      </c>
      <c r="C412" s="608">
        <v>1</v>
      </c>
      <c r="D412" s="706">
        <v>0</v>
      </c>
      <c r="E412" s="332"/>
    </row>
    <row r="413" spans="1:5" ht="12.75">
      <c r="A413" s="181" t="s">
        <v>1007</v>
      </c>
      <c r="B413" s="182" t="s">
        <v>1008</v>
      </c>
      <c r="C413" s="608">
        <v>5</v>
      </c>
      <c r="D413" s="706">
        <v>5</v>
      </c>
      <c r="E413" s="332"/>
    </row>
    <row r="414" spans="1:5" ht="12.75">
      <c r="A414" s="181" t="s">
        <v>1009</v>
      </c>
      <c r="B414" s="182" t="s">
        <v>1010</v>
      </c>
      <c r="C414" s="608">
        <v>1</v>
      </c>
      <c r="D414" s="706">
        <v>0</v>
      </c>
      <c r="E414" s="332"/>
    </row>
    <row r="415" spans="1:5" ht="12.75">
      <c r="A415" s="181" t="s">
        <v>1011</v>
      </c>
      <c r="B415" s="182" t="s">
        <v>1012</v>
      </c>
      <c r="C415" s="608">
        <v>18</v>
      </c>
      <c r="D415" s="706">
        <v>22</v>
      </c>
      <c r="E415" s="332"/>
    </row>
    <row r="416" spans="1:5" ht="12.75">
      <c r="A416" s="181" t="s">
        <v>1013</v>
      </c>
      <c r="B416" s="182" t="s">
        <v>1014</v>
      </c>
      <c r="C416" s="608">
        <v>9</v>
      </c>
      <c r="D416" s="706">
        <v>2</v>
      </c>
      <c r="E416" s="332"/>
    </row>
    <row r="417" spans="1:5" ht="12.75">
      <c r="A417" s="181" t="s">
        <v>1015</v>
      </c>
      <c r="B417" s="191" t="s">
        <v>1016</v>
      </c>
      <c r="C417" s="608">
        <v>1</v>
      </c>
      <c r="D417" s="706">
        <v>0</v>
      </c>
      <c r="E417" s="332"/>
    </row>
    <row r="418" spans="1:5" ht="12.75">
      <c r="A418" s="181" t="s">
        <v>1017</v>
      </c>
      <c r="B418" s="182" t="s">
        <v>1018</v>
      </c>
      <c r="C418" s="608">
        <v>13</v>
      </c>
      <c r="D418" s="706">
        <v>10</v>
      </c>
      <c r="E418" s="332"/>
    </row>
    <row r="419" spans="1:5" ht="12.75">
      <c r="A419" s="181" t="s">
        <v>1019</v>
      </c>
      <c r="B419" s="182" t="s">
        <v>1020</v>
      </c>
      <c r="C419" s="608">
        <v>2</v>
      </c>
      <c r="D419" s="706">
        <v>0</v>
      </c>
      <c r="E419" s="332"/>
    </row>
    <row r="420" spans="1:5" ht="12.75">
      <c r="A420" s="181" t="s">
        <v>1021</v>
      </c>
      <c r="B420" s="182" t="s">
        <v>1022</v>
      </c>
      <c r="C420" s="608">
        <v>10</v>
      </c>
      <c r="D420" s="706">
        <v>1</v>
      </c>
      <c r="E420" s="332"/>
    </row>
    <row r="421" spans="1:5" ht="12.75">
      <c r="A421" s="181" t="s">
        <v>1023</v>
      </c>
      <c r="B421" s="182" t="s">
        <v>1024</v>
      </c>
      <c r="C421" s="608">
        <v>0</v>
      </c>
      <c r="D421" s="706">
        <v>0</v>
      </c>
      <c r="E421" s="332"/>
    </row>
    <row r="422" spans="1:5" ht="12.75">
      <c r="A422" s="181" t="s">
        <v>1025</v>
      </c>
      <c r="B422" s="182" t="s">
        <v>1026</v>
      </c>
      <c r="C422" s="608">
        <v>1</v>
      </c>
      <c r="D422" s="706">
        <v>0</v>
      </c>
      <c r="E422" s="332"/>
    </row>
    <row r="423" spans="1:5" ht="12.75">
      <c r="A423" s="181" t="s">
        <v>1027</v>
      </c>
      <c r="B423" s="182" t="s">
        <v>1028</v>
      </c>
      <c r="C423" s="608">
        <v>4</v>
      </c>
      <c r="D423" s="706">
        <v>0</v>
      </c>
      <c r="E423" s="332"/>
    </row>
    <row r="424" spans="1:5" ht="12.75">
      <c r="A424" s="181" t="s">
        <v>1029</v>
      </c>
      <c r="B424" s="182" t="s">
        <v>1030</v>
      </c>
      <c r="C424" s="608">
        <v>22</v>
      </c>
      <c r="D424" s="706">
        <v>10</v>
      </c>
      <c r="E424" s="332"/>
    </row>
    <row r="425" spans="1:5" ht="12.75">
      <c r="A425" s="181" t="s">
        <v>1031</v>
      </c>
      <c r="B425" s="182" t="s">
        <v>1032</v>
      </c>
      <c r="C425" s="608">
        <v>0</v>
      </c>
      <c r="D425" s="706">
        <v>0</v>
      </c>
      <c r="E425" s="332"/>
    </row>
    <row r="426" spans="1:5" ht="12.75">
      <c r="A426" s="181" t="s">
        <v>1033</v>
      </c>
      <c r="B426" s="182" t="s">
        <v>1034</v>
      </c>
      <c r="C426" s="608">
        <v>0</v>
      </c>
      <c r="D426" s="706">
        <v>1</v>
      </c>
      <c r="E426" s="332"/>
    </row>
    <row r="427" spans="1:5" ht="12.75">
      <c r="A427" s="181" t="s">
        <v>1035</v>
      </c>
      <c r="B427" s="182" t="s">
        <v>1036</v>
      </c>
      <c r="C427" s="610"/>
      <c r="D427" s="55">
        <v>0</v>
      </c>
      <c r="E427" s="332"/>
    </row>
    <row r="428" spans="1:5" ht="18.75">
      <c r="A428" s="180">
        <v>9</v>
      </c>
      <c r="B428" s="187" t="s">
        <v>1037</v>
      </c>
      <c r="C428" s="609">
        <f>SUM(C429:C462)</f>
        <v>445</v>
      </c>
      <c r="D428" s="607">
        <v>189</v>
      </c>
      <c r="E428" s="332"/>
    </row>
    <row r="429" spans="1:5" ht="12.75">
      <c r="A429" s="181" t="s">
        <v>1038</v>
      </c>
      <c r="B429" s="191" t="s">
        <v>1039</v>
      </c>
      <c r="C429" s="608">
        <v>0</v>
      </c>
      <c r="D429" s="706">
        <v>0</v>
      </c>
      <c r="E429" s="332"/>
    </row>
    <row r="430" spans="1:5" ht="12.75">
      <c r="A430" s="181" t="s">
        <v>1040</v>
      </c>
      <c r="B430" s="191" t="s">
        <v>1041</v>
      </c>
      <c r="C430" s="608">
        <v>0</v>
      </c>
      <c r="D430" s="706">
        <v>0</v>
      </c>
      <c r="E430" s="332"/>
    </row>
    <row r="431" spans="1:5" ht="12.75">
      <c r="A431" s="181" t="s">
        <v>1042</v>
      </c>
      <c r="B431" s="191" t="s">
        <v>1043</v>
      </c>
      <c r="C431" s="608">
        <v>23</v>
      </c>
      <c r="D431" s="706">
        <v>16</v>
      </c>
      <c r="E431" s="332"/>
    </row>
    <row r="432" spans="1:5" ht="12.75">
      <c r="A432" s="181" t="s">
        <v>1044</v>
      </c>
      <c r="B432" s="183" t="s">
        <v>1045</v>
      </c>
      <c r="C432" s="608">
        <v>50</v>
      </c>
      <c r="D432" s="706">
        <v>40</v>
      </c>
      <c r="E432" s="332"/>
    </row>
    <row r="433" spans="1:5" ht="12.75">
      <c r="A433" s="181" t="s">
        <v>1046</v>
      </c>
      <c r="B433" s="182" t="s">
        <v>1047</v>
      </c>
      <c r="C433" s="608">
        <v>2</v>
      </c>
      <c r="D433" s="706">
        <v>0</v>
      </c>
      <c r="E433" s="332"/>
    </row>
    <row r="434" spans="1:5" ht="12.75">
      <c r="A434" s="181" t="s">
        <v>1048</v>
      </c>
      <c r="B434" s="182" t="s">
        <v>1049</v>
      </c>
      <c r="C434" s="608">
        <v>0</v>
      </c>
      <c r="D434" s="706">
        <v>0</v>
      </c>
      <c r="E434" s="332"/>
    </row>
    <row r="435" spans="1:5" ht="12.75">
      <c r="A435" s="181" t="s">
        <v>1050</v>
      </c>
      <c r="B435" s="182" t="s">
        <v>1051</v>
      </c>
      <c r="C435" s="608">
        <v>12</v>
      </c>
      <c r="D435" s="706">
        <v>8</v>
      </c>
      <c r="E435" s="332"/>
    </row>
    <row r="436" spans="1:5" ht="12.75">
      <c r="A436" s="181" t="s">
        <v>1052</v>
      </c>
      <c r="B436" s="182" t="s">
        <v>1053</v>
      </c>
      <c r="C436" s="608">
        <v>1</v>
      </c>
      <c r="D436" s="706">
        <v>1</v>
      </c>
      <c r="E436" s="332"/>
    </row>
    <row r="437" spans="1:5" ht="12.75">
      <c r="A437" s="181" t="s">
        <v>1054</v>
      </c>
      <c r="B437" s="182" t="s">
        <v>1055</v>
      </c>
      <c r="C437" s="608">
        <v>45</v>
      </c>
      <c r="D437" s="706">
        <v>29</v>
      </c>
      <c r="E437" s="332"/>
    </row>
    <row r="438" spans="1:5" ht="12.75">
      <c r="A438" s="181" t="s">
        <v>1056</v>
      </c>
      <c r="B438" s="182" t="s">
        <v>1057</v>
      </c>
      <c r="C438" s="608">
        <v>0</v>
      </c>
      <c r="D438" s="706">
        <v>0</v>
      </c>
      <c r="E438" s="332"/>
    </row>
    <row r="439" spans="1:5" ht="25.5">
      <c r="A439" s="181" t="s">
        <v>1058</v>
      </c>
      <c r="B439" s="182" t="s">
        <v>1059</v>
      </c>
      <c r="C439" s="608">
        <v>0</v>
      </c>
      <c r="D439" s="706">
        <v>0</v>
      </c>
      <c r="E439" s="332"/>
    </row>
    <row r="440" spans="1:5" ht="12.75">
      <c r="A440" s="181" t="s">
        <v>1060</v>
      </c>
      <c r="B440" s="182" t="s">
        <v>1061</v>
      </c>
      <c r="C440" s="608">
        <v>0</v>
      </c>
      <c r="D440" s="706">
        <v>0</v>
      </c>
      <c r="E440" s="332"/>
    </row>
    <row r="441" spans="1:5" ht="25.5">
      <c r="A441" s="181" t="s">
        <v>1062</v>
      </c>
      <c r="B441" s="182" t="s">
        <v>1063</v>
      </c>
      <c r="C441" s="608">
        <v>0</v>
      </c>
      <c r="D441" s="706">
        <v>0</v>
      </c>
      <c r="E441" s="332"/>
    </row>
    <row r="442" spans="1:5" ht="25.5">
      <c r="A442" s="181" t="s">
        <v>1064</v>
      </c>
      <c r="B442" s="182" t="s">
        <v>1065</v>
      </c>
      <c r="C442" s="608">
        <v>1</v>
      </c>
      <c r="D442" s="706">
        <v>0</v>
      </c>
      <c r="E442" s="332"/>
    </row>
    <row r="443" spans="1:5" ht="12.75">
      <c r="A443" s="181" t="s">
        <v>1066</v>
      </c>
      <c r="B443" s="182" t="s">
        <v>1067</v>
      </c>
      <c r="C443" s="608">
        <v>0</v>
      </c>
      <c r="D443" s="706">
        <v>0</v>
      </c>
      <c r="E443" s="332"/>
    </row>
    <row r="444" spans="1:5" ht="12.75">
      <c r="A444" s="181" t="s">
        <v>1068</v>
      </c>
      <c r="B444" s="182" t="s">
        <v>1069</v>
      </c>
      <c r="C444" s="608">
        <v>5</v>
      </c>
      <c r="D444" s="706">
        <v>0</v>
      </c>
      <c r="E444" s="332"/>
    </row>
    <row r="445" spans="1:5" ht="12.75">
      <c r="A445" s="181" t="s">
        <v>1070</v>
      </c>
      <c r="B445" s="182" t="s">
        <v>1071</v>
      </c>
      <c r="C445" s="608">
        <v>15</v>
      </c>
      <c r="D445" s="706">
        <v>2</v>
      </c>
      <c r="E445" s="332"/>
    </row>
    <row r="446" spans="1:5" ht="12.75">
      <c r="A446" s="181" t="s">
        <v>1072</v>
      </c>
      <c r="B446" s="182" t="s">
        <v>1073</v>
      </c>
      <c r="C446" s="608">
        <v>10</v>
      </c>
      <c r="D446" s="706">
        <v>1</v>
      </c>
      <c r="E446" s="332"/>
    </row>
    <row r="447" spans="1:5" ht="12.75">
      <c r="A447" s="181" t="s">
        <v>1074</v>
      </c>
      <c r="B447" s="182" t="s">
        <v>1075</v>
      </c>
      <c r="C447" s="608">
        <v>6</v>
      </c>
      <c r="D447" s="706">
        <v>4</v>
      </c>
      <c r="E447" s="332"/>
    </row>
    <row r="448" spans="1:5" ht="12.75">
      <c r="A448" s="181" t="s">
        <v>1076</v>
      </c>
      <c r="B448" s="182" t="s">
        <v>1077</v>
      </c>
      <c r="C448" s="608">
        <v>16</v>
      </c>
      <c r="D448" s="706">
        <v>12</v>
      </c>
      <c r="E448" s="332"/>
    </row>
    <row r="449" spans="1:5" ht="12.75">
      <c r="A449" s="181" t="s">
        <v>1078</v>
      </c>
      <c r="B449" s="191" t="s">
        <v>1079</v>
      </c>
      <c r="C449" s="608">
        <v>1</v>
      </c>
      <c r="D449" s="706">
        <v>0</v>
      </c>
      <c r="E449" s="332"/>
    </row>
    <row r="450" spans="1:5" ht="12.75">
      <c r="A450" s="181" t="s">
        <v>1080</v>
      </c>
      <c r="B450" s="191" t="s">
        <v>1081</v>
      </c>
      <c r="C450" s="608">
        <v>5</v>
      </c>
      <c r="D450" s="706">
        <v>0</v>
      </c>
      <c r="E450" s="332"/>
    </row>
    <row r="451" spans="1:5" ht="12.75">
      <c r="A451" s="181" t="s">
        <v>1082</v>
      </c>
      <c r="B451" s="182" t="s">
        <v>1083</v>
      </c>
      <c r="C451" s="608">
        <v>6</v>
      </c>
      <c r="D451" s="706">
        <v>6</v>
      </c>
      <c r="E451" s="332"/>
    </row>
    <row r="452" spans="1:5" ht="12.75">
      <c r="A452" s="181" t="s">
        <v>1084</v>
      </c>
      <c r="B452" s="182" t="s">
        <v>1085</v>
      </c>
      <c r="C452" s="608">
        <v>80</v>
      </c>
      <c r="D452" s="706">
        <v>24</v>
      </c>
      <c r="E452" s="332"/>
    </row>
    <row r="453" spans="1:5" ht="12.75">
      <c r="A453" s="181" t="s">
        <v>1086</v>
      </c>
      <c r="B453" s="182" t="s">
        <v>1087</v>
      </c>
      <c r="C453" s="608">
        <v>3</v>
      </c>
      <c r="D453" s="706">
        <v>0</v>
      </c>
      <c r="E453" s="332"/>
    </row>
    <row r="454" spans="1:5" ht="12.75">
      <c r="A454" s="181" t="s">
        <v>1088</v>
      </c>
      <c r="B454" s="182" t="s">
        <v>1089</v>
      </c>
      <c r="C454" s="608">
        <v>20</v>
      </c>
      <c r="D454" s="706">
        <v>22</v>
      </c>
      <c r="E454" s="332"/>
    </row>
    <row r="455" spans="1:5" ht="12.75">
      <c r="A455" s="181" t="s">
        <v>1090</v>
      </c>
      <c r="B455" s="182" t="s">
        <v>1091</v>
      </c>
      <c r="C455" s="608">
        <v>80</v>
      </c>
      <c r="D455" s="706">
        <v>16</v>
      </c>
      <c r="E455" s="332"/>
    </row>
    <row r="456" spans="1:5" ht="12.75">
      <c r="A456" s="181" t="s">
        <v>1092</v>
      </c>
      <c r="B456" s="182" t="s">
        <v>1093</v>
      </c>
      <c r="C456" s="608">
        <v>30</v>
      </c>
      <c r="D456" s="706">
        <v>5</v>
      </c>
      <c r="E456" s="332"/>
    </row>
    <row r="457" spans="1:5" ht="12.75">
      <c r="A457" s="181" t="s">
        <v>1094</v>
      </c>
      <c r="B457" s="182" t="s">
        <v>1095</v>
      </c>
      <c r="C457" s="608">
        <v>1</v>
      </c>
      <c r="D457" s="706">
        <v>0</v>
      </c>
      <c r="E457" s="332"/>
    </row>
    <row r="458" spans="1:5" ht="12.75">
      <c r="A458" s="181" t="s">
        <v>1096</v>
      </c>
      <c r="B458" s="182" t="s">
        <v>1097</v>
      </c>
      <c r="C458" s="608">
        <v>3</v>
      </c>
      <c r="D458" s="706">
        <v>2</v>
      </c>
      <c r="E458" s="332"/>
    </row>
    <row r="459" spans="1:5" ht="12.75">
      <c r="A459" s="181" t="s">
        <v>1098</v>
      </c>
      <c r="B459" s="182" t="s">
        <v>1099</v>
      </c>
      <c r="C459" s="608">
        <v>10</v>
      </c>
      <c r="D459" s="706">
        <v>1</v>
      </c>
      <c r="E459" s="332"/>
    </row>
    <row r="460" spans="1:5" ht="12.75">
      <c r="A460" s="181" t="s">
        <v>1100</v>
      </c>
      <c r="B460" s="182" t="s">
        <v>1101</v>
      </c>
      <c r="C460" s="608">
        <v>0</v>
      </c>
      <c r="D460" s="706">
        <v>0</v>
      </c>
      <c r="E460" s="332"/>
    </row>
    <row r="461" spans="1:5" ht="12.75">
      <c r="A461" s="181" t="s">
        <v>1102</v>
      </c>
      <c r="B461" s="182" t="s">
        <v>1103</v>
      </c>
      <c r="C461" s="608">
        <v>0</v>
      </c>
      <c r="D461" s="706">
        <v>0</v>
      </c>
      <c r="E461" s="332"/>
    </row>
    <row r="462" spans="1:5" ht="12.75">
      <c r="A462" s="181" t="s">
        <v>1104</v>
      </c>
      <c r="B462" s="182" t="s">
        <v>1105</v>
      </c>
      <c r="C462" s="608">
        <v>20</v>
      </c>
      <c r="D462" s="706">
        <v>0</v>
      </c>
      <c r="E462" s="332"/>
    </row>
    <row r="463" spans="1:5" ht="37.5">
      <c r="A463" s="180">
        <v>10</v>
      </c>
      <c r="B463" s="187" t="s">
        <v>1106</v>
      </c>
      <c r="C463" s="609">
        <f>SUM(C464:C491)</f>
        <v>355</v>
      </c>
      <c r="D463" s="607">
        <v>77</v>
      </c>
      <c r="E463" s="332"/>
    </row>
    <row r="464" spans="1:5" ht="12.75">
      <c r="A464" s="181" t="s">
        <v>1107</v>
      </c>
      <c r="B464" s="182" t="s">
        <v>1108</v>
      </c>
      <c r="C464" s="608">
        <v>0</v>
      </c>
      <c r="D464" s="706">
        <v>0</v>
      </c>
      <c r="E464" s="332"/>
    </row>
    <row r="465" spans="1:5" ht="12.75">
      <c r="A465" s="181" t="s">
        <v>1109</v>
      </c>
      <c r="B465" s="182" t="s">
        <v>1110</v>
      </c>
      <c r="C465" s="608">
        <v>1</v>
      </c>
      <c r="D465" s="706">
        <v>0</v>
      </c>
      <c r="E465" s="332"/>
    </row>
    <row r="466" spans="1:5" ht="12.75">
      <c r="A466" s="181" t="s">
        <v>1111</v>
      </c>
      <c r="B466" s="191" t="s">
        <v>1112</v>
      </c>
      <c r="C466" s="608">
        <v>0</v>
      </c>
      <c r="D466" s="706">
        <v>0</v>
      </c>
      <c r="E466" s="332"/>
    </row>
    <row r="467" spans="1:5" ht="12.75">
      <c r="A467" s="181" t="s">
        <v>1113</v>
      </c>
      <c r="B467" s="191" t="s">
        <v>1114</v>
      </c>
      <c r="C467" s="608">
        <v>0</v>
      </c>
      <c r="D467" s="706">
        <v>0</v>
      </c>
      <c r="E467" s="332"/>
    </row>
    <row r="468" spans="1:5" ht="12.75">
      <c r="A468" s="181" t="s">
        <v>1115</v>
      </c>
      <c r="B468" s="182" t="s">
        <v>1116</v>
      </c>
      <c r="C468" s="608">
        <v>0</v>
      </c>
      <c r="D468" s="706">
        <v>0</v>
      </c>
      <c r="E468" s="332"/>
    </row>
    <row r="469" spans="1:5" ht="12.75">
      <c r="A469" s="181" t="s">
        <v>1117</v>
      </c>
      <c r="B469" s="191" t="s">
        <v>1118</v>
      </c>
      <c r="C469" s="608">
        <v>0</v>
      </c>
      <c r="D469" s="706">
        <v>0</v>
      </c>
      <c r="E469" s="332"/>
    </row>
    <row r="470" spans="1:5" ht="12.75">
      <c r="A470" s="181" t="s">
        <v>1119</v>
      </c>
      <c r="B470" s="191" t="s">
        <v>1120</v>
      </c>
      <c r="C470" s="608">
        <v>0</v>
      </c>
      <c r="D470" s="706">
        <v>0</v>
      </c>
      <c r="E470" s="332"/>
    </row>
    <row r="471" spans="1:5" ht="12.75">
      <c r="A471" s="181" t="s">
        <v>1121</v>
      </c>
      <c r="B471" s="191" t="s">
        <v>1122</v>
      </c>
      <c r="C471" s="608">
        <v>0</v>
      </c>
      <c r="D471" s="706">
        <v>0</v>
      </c>
      <c r="E471" s="332"/>
    </row>
    <row r="472" spans="1:5" ht="12.75">
      <c r="A472" s="181" t="s">
        <v>1123</v>
      </c>
      <c r="B472" s="191" t="s">
        <v>1124</v>
      </c>
      <c r="C472" s="608">
        <v>0</v>
      </c>
      <c r="D472" s="706">
        <v>0</v>
      </c>
      <c r="E472" s="332"/>
    </row>
    <row r="473" spans="1:5" ht="12.75">
      <c r="A473" s="181" t="s">
        <v>1125</v>
      </c>
      <c r="B473" s="191" t="s">
        <v>1126</v>
      </c>
      <c r="C473" s="608">
        <v>0</v>
      </c>
      <c r="D473" s="706">
        <v>0</v>
      </c>
      <c r="E473" s="332"/>
    </row>
    <row r="474" spans="1:5" ht="12.75">
      <c r="A474" s="181" t="s">
        <v>1127</v>
      </c>
      <c r="B474" s="191" t="s">
        <v>1128</v>
      </c>
      <c r="C474" s="608">
        <v>0</v>
      </c>
      <c r="D474" s="706">
        <v>0</v>
      </c>
      <c r="E474" s="332"/>
    </row>
    <row r="475" spans="1:5" ht="12.75">
      <c r="A475" s="181" t="s">
        <v>1129</v>
      </c>
      <c r="B475" s="182" t="s">
        <v>1130</v>
      </c>
      <c r="C475" s="608">
        <v>0</v>
      </c>
      <c r="D475" s="706">
        <v>0</v>
      </c>
      <c r="E475" s="332"/>
    </row>
    <row r="476" spans="1:5" ht="12.75">
      <c r="A476" s="181" t="s">
        <v>1131</v>
      </c>
      <c r="B476" s="182" t="s">
        <v>1132</v>
      </c>
      <c r="C476" s="608">
        <v>0</v>
      </c>
      <c r="D476" s="706">
        <v>0</v>
      </c>
      <c r="E476" s="332"/>
    </row>
    <row r="477" spans="1:5" ht="25.5">
      <c r="A477" s="181" t="s">
        <v>1133</v>
      </c>
      <c r="B477" s="191" t="s">
        <v>1134</v>
      </c>
      <c r="C477" s="608">
        <v>21</v>
      </c>
      <c r="D477" s="706">
        <v>0</v>
      </c>
      <c r="E477" s="332"/>
    </row>
    <row r="478" spans="1:5" ht="25.5">
      <c r="A478" s="181" t="s">
        <v>1135</v>
      </c>
      <c r="B478" s="191" t="s">
        <v>1136</v>
      </c>
      <c r="C478" s="608">
        <v>19</v>
      </c>
      <c r="D478" s="706">
        <v>0</v>
      </c>
      <c r="E478" s="332"/>
    </row>
    <row r="479" spans="1:5" ht="12.75">
      <c r="A479" s="181" t="s">
        <v>1137</v>
      </c>
      <c r="B479" s="191" t="s">
        <v>1138</v>
      </c>
      <c r="C479" s="608">
        <v>19</v>
      </c>
      <c r="D479" s="706">
        <v>0</v>
      </c>
      <c r="E479" s="332"/>
    </row>
    <row r="480" spans="1:5" ht="12.75">
      <c r="A480" s="181" t="s">
        <v>1139</v>
      </c>
      <c r="B480" s="191" t="s">
        <v>1140</v>
      </c>
      <c r="C480" s="608">
        <v>10</v>
      </c>
      <c r="D480" s="706">
        <v>0</v>
      </c>
      <c r="E480" s="332"/>
    </row>
    <row r="481" spans="1:5" ht="12.75">
      <c r="A481" s="181" t="s">
        <v>1141</v>
      </c>
      <c r="B481" s="191" t="s">
        <v>1142</v>
      </c>
      <c r="C481" s="608">
        <v>21</v>
      </c>
      <c r="D481" s="706">
        <v>0</v>
      </c>
      <c r="E481" s="332"/>
    </row>
    <row r="482" spans="1:5" ht="12.75">
      <c r="A482" s="181" t="s">
        <v>1143</v>
      </c>
      <c r="B482" s="191" t="s">
        <v>1144</v>
      </c>
      <c r="C482" s="608">
        <v>30</v>
      </c>
      <c r="D482" s="706">
        <v>0</v>
      </c>
      <c r="E482" s="332"/>
    </row>
    <row r="483" spans="1:5" ht="12.75">
      <c r="A483" s="181" t="s">
        <v>1145</v>
      </c>
      <c r="B483" s="182" t="s">
        <v>1146</v>
      </c>
      <c r="C483" s="608">
        <v>19</v>
      </c>
      <c r="D483" s="706">
        <v>3</v>
      </c>
      <c r="E483" s="332"/>
    </row>
    <row r="484" spans="1:5" ht="12.75">
      <c r="A484" s="181" t="s">
        <v>1147</v>
      </c>
      <c r="B484" s="182" t="s">
        <v>1148</v>
      </c>
      <c r="C484" s="608">
        <v>160</v>
      </c>
      <c r="D484" s="706">
        <v>53</v>
      </c>
      <c r="E484" s="332"/>
    </row>
    <row r="485" spans="1:5" ht="12.75">
      <c r="A485" s="181" t="s">
        <v>1149</v>
      </c>
      <c r="B485" s="182" t="s">
        <v>1150</v>
      </c>
      <c r="C485" s="608">
        <v>0</v>
      </c>
      <c r="D485" s="706">
        <v>4</v>
      </c>
      <c r="E485" s="332"/>
    </row>
    <row r="486" spans="1:5" ht="12.75">
      <c r="A486" s="181" t="s">
        <v>1151</v>
      </c>
      <c r="B486" s="182" t="s">
        <v>1152</v>
      </c>
      <c r="C486" s="608">
        <v>1</v>
      </c>
      <c r="D486" s="706">
        <v>2</v>
      </c>
      <c r="E486" s="332"/>
    </row>
    <row r="487" spans="1:5" ht="12.75">
      <c r="A487" s="181" t="s">
        <v>1153</v>
      </c>
      <c r="B487" s="182" t="s">
        <v>1154</v>
      </c>
      <c r="C487" s="608">
        <v>37</v>
      </c>
      <c r="D487" s="706">
        <v>7</v>
      </c>
      <c r="E487" s="332"/>
    </row>
    <row r="488" spans="1:5" ht="12.75">
      <c r="A488" s="181" t="s">
        <v>1155</v>
      </c>
      <c r="B488" s="191" t="s">
        <v>1156</v>
      </c>
      <c r="C488" s="608">
        <v>1</v>
      </c>
      <c r="D488" s="706">
        <v>0</v>
      </c>
      <c r="E488" s="332"/>
    </row>
    <row r="489" spans="1:5" ht="12.75">
      <c r="A489" s="181" t="s">
        <v>1157</v>
      </c>
      <c r="B489" s="191" t="s">
        <v>1158</v>
      </c>
      <c r="C489" s="608">
        <v>0</v>
      </c>
      <c r="D489" s="706">
        <v>0</v>
      </c>
      <c r="E489" s="332"/>
    </row>
    <row r="490" spans="1:5" ht="12.75">
      <c r="A490" s="181" t="s">
        <v>1159</v>
      </c>
      <c r="B490" s="182" t="s">
        <v>1160</v>
      </c>
      <c r="C490" s="608">
        <v>1</v>
      </c>
      <c r="D490" s="706">
        <v>0</v>
      </c>
      <c r="E490" s="332"/>
    </row>
    <row r="491" spans="1:5" ht="12.75">
      <c r="A491" s="181" t="s">
        <v>1161</v>
      </c>
      <c r="B491" s="182" t="s">
        <v>1162</v>
      </c>
      <c r="C491" s="608">
        <v>15</v>
      </c>
      <c r="D491" s="706">
        <v>8</v>
      </c>
      <c r="E491" s="332"/>
    </row>
    <row r="492" spans="1:5" ht="18.75">
      <c r="A492" s="180">
        <v>11</v>
      </c>
      <c r="B492" s="187" t="s">
        <v>1163</v>
      </c>
      <c r="C492" s="609">
        <f>SUM(C493:C529)</f>
        <v>158</v>
      </c>
      <c r="D492" s="607">
        <v>95</v>
      </c>
      <c r="E492" s="332"/>
    </row>
    <row r="493" spans="1:5" ht="12.75">
      <c r="A493" s="181" t="s">
        <v>1164</v>
      </c>
      <c r="B493" s="182" t="s">
        <v>1165</v>
      </c>
      <c r="C493" s="608">
        <v>0</v>
      </c>
      <c r="D493" s="706">
        <v>0</v>
      </c>
      <c r="E493" s="332"/>
    </row>
    <row r="494" spans="1:5" ht="12.75">
      <c r="A494" s="181" t="s">
        <v>1166</v>
      </c>
      <c r="B494" s="182" t="s">
        <v>1167</v>
      </c>
      <c r="C494" s="608">
        <v>0</v>
      </c>
      <c r="D494" s="706">
        <v>0</v>
      </c>
      <c r="E494" s="332"/>
    </row>
    <row r="495" spans="1:5" ht="12.75">
      <c r="A495" s="181" t="s">
        <v>1168</v>
      </c>
      <c r="B495" s="182" t="s">
        <v>1169</v>
      </c>
      <c r="C495" s="608">
        <v>0</v>
      </c>
      <c r="D495" s="706">
        <v>0</v>
      </c>
      <c r="E495" s="332"/>
    </row>
    <row r="496" spans="1:5" ht="12.75">
      <c r="A496" s="181" t="s">
        <v>1170</v>
      </c>
      <c r="B496" s="182" t="s">
        <v>1171</v>
      </c>
      <c r="C496" s="608">
        <v>0</v>
      </c>
      <c r="D496" s="706">
        <v>0</v>
      </c>
      <c r="E496" s="332"/>
    </row>
    <row r="497" spans="1:5" ht="25.5">
      <c r="A497" s="181" t="s">
        <v>1172</v>
      </c>
      <c r="B497" s="182" t="s">
        <v>1173</v>
      </c>
      <c r="C497" s="608">
        <v>0</v>
      </c>
      <c r="D497" s="706">
        <v>0</v>
      </c>
      <c r="E497" s="332"/>
    </row>
    <row r="498" spans="1:5" ht="25.5">
      <c r="A498" s="181" t="s">
        <v>1174</v>
      </c>
      <c r="B498" s="182" t="s">
        <v>1175</v>
      </c>
      <c r="C498" s="608">
        <v>0</v>
      </c>
      <c r="D498" s="706">
        <v>0</v>
      </c>
      <c r="E498" s="332"/>
    </row>
    <row r="499" spans="1:5" ht="25.5">
      <c r="A499" s="181" t="s">
        <v>1176</v>
      </c>
      <c r="B499" s="182" t="s">
        <v>1177</v>
      </c>
      <c r="C499" s="608">
        <v>0</v>
      </c>
      <c r="D499" s="706">
        <v>0</v>
      </c>
      <c r="E499" s="332"/>
    </row>
    <row r="500" spans="1:5" ht="12.75">
      <c r="A500" s="181" t="s">
        <v>1178</v>
      </c>
      <c r="B500" s="182" t="s">
        <v>1179</v>
      </c>
      <c r="C500" s="608">
        <v>0</v>
      </c>
      <c r="D500" s="706">
        <v>0</v>
      </c>
      <c r="E500" s="332"/>
    </row>
    <row r="501" spans="1:5" ht="12.75">
      <c r="A501" s="181" t="s">
        <v>1180</v>
      </c>
      <c r="B501" s="182" t="s">
        <v>1181</v>
      </c>
      <c r="C501" s="608">
        <v>0</v>
      </c>
      <c r="D501" s="706">
        <v>0</v>
      </c>
      <c r="E501" s="332"/>
    </row>
    <row r="502" spans="1:5" ht="12.75">
      <c r="A502" s="181" t="s">
        <v>1182</v>
      </c>
      <c r="B502" s="182" t="s">
        <v>1183</v>
      </c>
      <c r="C502" s="608">
        <v>0</v>
      </c>
      <c r="D502" s="706">
        <v>0</v>
      </c>
      <c r="E502" s="332"/>
    </row>
    <row r="503" spans="1:5" ht="12.75">
      <c r="A503" s="181" t="s">
        <v>1184</v>
      </c>
      <c r="B503" s="182" t="s">
        <v>1185</v>
      </c>
      <c r="C503" s="608">
        <v>1</v>
      </c>
      <c r="D503" s="706">
        <v>1</v>
      </c>
      <c r="E503" s="332"/>
    </row>
    <row r="504" spans="1:5" ht="12.75">
      <c r="A504" s="181" t="s">
        <v>1186</v>
      </c>
      <c r="B504" s="182" t="s">
        <v>1187</v>
      </c>
      <c r="C504" s="608">
        <v>0</v>
      </c>
      <c r="D504" s="706">
        <v>0</v>
      </c>
      <c r="E504" s="332"/>
    </row>
    <row r="505" spans="1:5" ht="12.75">
      <c r="A505" s="181" t="s">
        <v>1188</v>
      </c>
      <c r="B505" s="182" t="s">
        <v>1189</v>
      </c>
      <c r="C505" s="608">
        <v>0</v>
      </c>
      <c r="D505" s="706">
        <v>0</v>
      </c>
      <c r="E505" s="332"/>
    </row>
    <row r="506" spans="1:5" ht="12.75">
      <c r="A506" s="181" t="s">
        <v>1190</v>
      </c>
      <c r="B506" s="182" t="s">
        <v>1191</v>
      </c>
      <c r="C506" s="608">
        <v>0</v>
      </c>
      <c r="D506" s="706">
        <v>0</v>
      </c>
      <c r="E506" s="332"/>
    </row>
    <row r="507" spans="1:5" ht="12.75">
      <c r="A507" s="181" t="s">
        <v>1192</v>
      </c>
      <c r="B507" s="182" t="s">
        <v>1193</v>
      </c>
      <c r="C507" s="608">
        <v>0</v>
      </c>
      <c r="D507" s="706">
        <v>0</v>
      </c>
      <c r="E507" s="332"/>
    </row>
    <row r="508" spans="1:5" ht="12.75">
      <c r="A508" s="181" t="s">
        <v>1194</v>
      </c>
      <c r="B508" s="182" t="s">
        <v>1195</v>
      </c>
      <c r="C508" s="608">
        <v>0</v>
      </c>
      <c r="D508" s="706">
        <v>0</v>
      </c>
      <c r="E508" s="332"/>
    </row>
    <row r="509" spans="1:5" ht="12.75">
      <c r="A509" s="181" t="s">
        <v>1196</v>
      </c>
      <c r="B509" s="182" t="s">
        <v>1197</v>
      </c>
      <c r="C509" s="608">
        <v>9</v>
      </c>
      <c r="D509" s="706">
        <v>0</v>
      </c>
      <c r="E509" s="332"/>
    </row>
    <row r="510" spans="1:5" ht="12.75">
      <c r="A510" s="181" t="s">
        <v>1198</v>
      </c>
      <c r="B510" s="182" t="s">
        <v>1199</v>
      </c>
      <c r="C510" s="608">
        <v>3</v>
      </c>
      <c r="D510" s="706">
        <v>0</v>
      </c>
      <c r="E510" s="332"/>
    </row>
    <row r="511" spans="1:5" ht="12.75">
      <c r="A511" s="181" t="s">
        <v>1200</v>
      </c>
      <c r="B511" s="182" t="s">
        <v>1201</v>
      </c>
      <c r="C511" s="608">
        <v>10</v>
      </c>
      <c r="D511" s="706">
        <v>17</v>
      </c>
      <c r="E511" s="332"/>
    </row>
    <row r="512" spans="1:5" ht="12.75">
      <c r="A512" s="181" t="s">
        <v>1202</v>
      </c>
      <c r="B512" s="182" t="s">
        <v>1203</v>
      </c>
      <c r="C512" s="608">
        <v>0</v>
      </c>
      <c r="D512" s="706">
        <v>0</v>
      </c>
      <c r="E512" s="332"/>
    </row>
    <row r="513" spans="1:5" ht="12.75">
      <c r="A513" s="181" t="s">
        <v>1204</v>
      </c>
      <c r="B513" s="182" t="s">
        <v>1205</v>
      </c>
      <c r="C513" s="608">
        <v>0</v>
      </c>
      <c r="D513" s="706">
        <v>0</v>
      </c>
      <c r="E513" s="332"/>
    </row>
    <row r="514" spans="1:5" ht="12.75">
      <c r="A514" s="181" t="s">
        <v>1206</v>
      </c>
      <c r="B514" s="182" t="s">
        <v>1207</v>
      </c>
      <c r="C514" s="608">
        <v>0</v>
      </c>
      <c r="D514" s="706">
        <v>0</v>
      </c>
      <c r="E514" s="332"/>
    </row>
    <row r="515" spans="1:5" ht="12.75">
      <c r="A515" s="181" t="s">
        <v>1208</v>
      </c>
      <c r="B515" s="182" t="s">
        <v>1209</v>
      </c>
      <c r="C515" s="608">
        <v>2</v>
      </c>
      <c r="D515" s="706">
        <v>1</v>
      </c>
      <c r="E515" s="332"/>
    </row>
    <row r="516" spans="1:5" ht="12.75">
      <c r="A516" s="181" t="s">
        <v>1210</v>
      </c>
      <c r="B516" s="182" t="s">
        <v>1211</v>
      </c>
      <c r="C516" s="608">
        <v>2</v>
      </c>
      <c r="D516" s="706">
        <v>2</v>
      </c>
      <c r="E516" s="332"/>
    </row>
    <row r="517" spans="1:5" ht="12.75">
      <c r="A517" s="181" t="s">
        <v>1212</v>
      </c>
      <c r="B517" s="182" t="s">
        <v>1213</v>
      </c>
      <c r="C517" s="608">
        <v>2</v>
      </c>
      <c r="D517" s="706">
        <v>7</v>
      </c>
      <c r="E517" s="332"/>
    </row>
    <row r="518" spans="1:5" ht="12.75">
      <c r="A518" s="181" t="s">
        <v>1214</v>
      </c>
      <c r="B518" s="182" t="s">
        <v>1215</v>
      </c>
      <c r="C518" s="608">
        <v>0</v>
      </c>
      <c r="D518" s="706">
        <v>0</v>
      </c>
      <c r="E518" s="332"/>
    </row>
    <row r="519" spans="1:5" ht="12.75">
      <c r="A519" s="181" t="s">
        <v>1216</v>
      </c>
      <c r="B519" s="182" t="s">
        <v>1217</v>
      </c>
      <c r="C519" s="608">
        <v>4</v>
      </c>
      <c r="D519" s="706">
        <v>1</v>
      </c>
      <c r="E519" s="332"/>
    </row>
    <row r="520" spans="1:5" ht="12.75">
      <c r="A520" s="181" t="s">
        <v>1218</v>
      </c>
      <c r="B520" s="182" t="s">
        <v>1219</v>
      </c>
      <c r="C520" s="608">
        <v>8</v>
      </c>
      <c r="D520" s="706">
        <v>7</v>
      </c>
      <c r="E520" s="332"/>
    </row>
    <row r="521" spans="1:5" ht="12.75">
      <c r="A521" s="181" t="s">
        <v>1220</v>
      </c>
      <c r="B521" s="182" t="s">
        <v>1221</v>
      </c>
      <c r="C521" s="608">
        <v>8</v>
      </c>
      <c r="D521" s="706">
        <v>2</v>
      </c>
      <c r="E521" s="332"/>
    </row>
    <row r="522" spans="1:5" ht="12.75">
      <c r="A522" s="181" t="s">
        <v>1222</v>
      </c>
      <c r="B522" s="182" t="s">
        <v>1223</v>
      </c>
      <c r="C522" s="608">
        <v>40</v>
      </c>
      <c r="D522" s="706">
        <v>23</v>
      </c>
      <c r="E522" s="332"/>
    </row>
    <row r="523" spans="1:5" ht="12.75">
      <c r="A523" s="181" t="s">
        <v>1224</v>
      </c>
      <c r="B523" s="182" t="s">
        <v>1225</v>
      </c>
      <c r="C523" s="608">
        <v>50</v>
      </c>
      <c r="D523" s="706">
        <v>18</v>
      </c>
      <c r="E523" s="332"/>
    </row>
    <row r="524" spans="1:5" ht="12.75">
      <c r="A524" s="181" t="s">
        <v>1226</v>
      </c>
      <c r="B524" s="182" t="s">
        <v>1227</v>
      </c>
      <c r="C524" s="608">
        <v>6</v>
      </c>
      <c r="D524" s="706">
        <v>0</v>
      </c>
      <c r="E524" s="332"/>
    </row>
    <row r="525" spans="1:5" ht="12.75">
      <c r="A525" s="181" t="s">
        <v>1228</v>
      </c>
      <c r="B525" s="182" t="s">
        <v>1229</v>
      </c>
      <c r="C525" s="608">
        <v>1</v>
      </c>
      <c r="D525" s="706">
        <v>2</v>
      </c>
      <c r="E525" s="332"/>
    </row>
    <row r="526" spans="1:5" ht="12.75">
      <c r="A526" s="181" t="s">
        <v>1230</v>
      </c>
      <c r="B526" s="182" t="s">
        <v>1231</v>
      </c>
      <c r="C526" s="608">
        <v>0</v>
      </c>
      <c r="D526" s="706">
        <v>0</v>
      </c>
      <c r="E526" s="332"/>
    </row>
    <row r="527" spans="1:5" ht="12.75">
      <c r="A527" s="181" t="s">
        <v>1232</v>
      </c>
      <c r="B527" s="182" t="s">
        <v>1233</v>
      </c>
      <c r="C527" s="608">
        <v>5</v>
      </c>
      <c r="D527" s="706">
        <v>2</v>
      </c>
      <c r="E527" s="332"/>
    </row>
    <row r="528" spans="1:5" ht="12.75">
      <c r="A528" s="181" t="s">
        <v>1234</v>
      </c>
      <c r="B528" s="182" t="s">
        <v>1235</v>
      </c>
      <c r="C528" s="608">
        <v>7</v>
      </c>
      <c r="D528" s="706">
        <v>12</v>
      </c>
      <c r="E528" s="332"/>
    </row>
    <row r="529" spans="1:5" ht="12.75">
      <c r="A529" s="181" t="s">
        <v>1236</v>
      </c>
      <c r="B529" s="183" t="s">
        <v>1237</v>
      </c>
      <c r="C529" s="608">
        <v>0</v>
      </c>
      <c r="D529" s="706">
        <v>0</v>
      </c>
      <c r="E529" s="332"/>
    </row>
    <row r="530" spans="1:5" ht="18.75">
      <c r="A530" s="180">
        <v>12</v>
      </c>
      <c r="B530" s="187" t="s">
        <v>1238</v>
      </c>
      <c r="C530" s="609">
        <f>SUM(C531:C546)</f>
        <v>103</v>
      </c>
      <c r="D530" s="607">
        <v>12</v>
      </c>
      <c r="E530" s="332"/>
    </row>
    <row r="531" spans="1:5" ht="12.75">
      <c r="A531" s="181" t="s">
        <v>1239</v>
      </c>
      <c r="B531" s="191" t="s">
        <v>1240</v>
      </c>
      <c r="C531" s="608">
        <v>1</v>
      </c>
      <c r="D531" s="706">
        <v>0</v>
      </c>
      <c r="E531" s="332"/>
    </row>
    <row r="532" spans="1:5" ht="12.75">
      <c r="A532" s="181" t="s">
        <v>1241</v>
      </c>
      <c r="B532" s="191" t="s">
        <v>1242</v>
      </c>
      <c r="C532" s="608">
        <v>1</v>
      </c>
      <c r="D532" s="706">
        <v>0</v>
      </c>
      <c r="E532" s="332"/>
    </row>
    <row r="533" spans="1:5" ht="12.75">
      <c r="A533" s="181" t="s">
        <v>1243</v>
      </c>
      <c r="B533" s="182" t="s">
        <v>1244</v>
      </c>
      <c r="C533" s="608">
        <v>0</v>
      </c>
      <c r="D533" s="706">
        <v>0</v>
      </c>
      <c r="E533" s="332"/>
    </row>
    <row r="534" spans="1:5" ht="12.75">
      <c r="A534" s="181" t="s">
        <v>1245</v>
      </c>
      <c r="B534" s="182" t="s">
        <v>1246</v>
      </c>
      <c r="C534" s="608">
        <v>0</v>
      </c>
      <c r="D534" s="706">
        <v>0</v>
      </c>
      <c r="E534" s="332"/>
    </row>
    <row r="535" spans="1:5" ht="12.75">
      <c r="A535" s="181" t="s">
        <v>1247</v>
      </c>
      <c r="B535" s="182" t="s">
        <v>1248</v>
      </c>
      <c r="C535" s="608">
        <v>0</v>
      </c>
      <c r="D535" s="706">
        <v>0</v>
      </c>
      <c r="E535" s="332"/>
    </row>
    <row r="536" spans="1:5" ht="12.75">
      <c r="A536" s="181" t="s">
        <v>1249</v>
      </c>
      <c r="B536" s="183" t="s">
        <v>1250</v>
      </c>
      <c r="C536" s="608">
        <v>6</v>
      </c>
      <c r="D536" s="706">
        <v>3</v>
      </c>
      <c r="E536" s="332"/>
    </row>
    <row r="537" spans="1:5" ht="12.75">
      <c r="A537" s="181" t="s">
        <v>1251</v>
      </c>
      <c r="B537" s="182" t="s">
        <v>1252</v>
      </c>
      <c r="C537" s="608">
        <v>10</v>
      </c>
      <c r="D537" s="706">
        <v>0</v>
      </c>
      <c r="E537" s="332"/>
    </row>
    <row r="538" spans="1:5" ht="12.75">
      <c r="A538" s="181" t="s">
        <v>1253</v>
      </c>
      <c r="B538" s="182" t="s">
        <v>1254</v>
      </c>
      <c r="C538" s="608">
        <v>0</v>
      </c>
      <c r="D538" s="706">
        <v>0</v>
      </c>
      <c r="E538" s="332"/>
    </row>
    <row r="539" spans="1:5" ht="12.75">
      <c r="A539" s="181" t="s">
        <v>1255</v>
      </c>
      <c r="B539" s="182" t="s">
        <v>1256</v>
      </c>
      <c r="C539" s="608">
        <v>0</v>
      </c>
      <c r="D539" s="706">
        <v>0</v>
      </c>
      <c r="E539" s="332"/>
    </row>
    <row r="540" spans="1:5" ht="12.75">
      <c r="A540" s="181" t="s">
        <v>1257</v>
      </c>
      <c r="B540" s="182" t="s">
        <v>1258</v>
      </c>
      <c r="C540" s="608">
        <v>0</v>
      </c>
      <c r="D540" s="706">
        <v>0</v>
      </c>
      <c r="E540" s="332"/>
    </row>
    <row r="541" spans="1:5" ht="12.75">
      <c r="A541" s="181" t="s">
        <v>1259</v>
      </c>
      <c r="B541" s="182" t="s">
        <v>1260</v>
      </c>
      <c r="C541" s="608">
        <v>2</v>
      </c>
      <c r="D541" s="706">
        <v>1</v>
      </c>
      <c r="E541" s="332"/>
    </row>
    <row r="542" spans="1:5" ht="12.75">
      <c r="A542" s="181" t="s">
        <v>1261</v>
      </c>
      <c r="B542" s="182" t="s">
        <v>1262</v>
      </c>
      <c r="C542" s="608">
        <v>80</v>
      </c>
      <c r="D542" s="706">
        <v>3</v>
      </c>
      <c r="E542" s="332"/>
    </row>
    <row r="543" spans="1:5" ht="12.75">
      <c r="A543" s="181" t="s">
        <v>1263</v>
      </c>
      <c r="B543" s="191" t="s">
        <v>1264</v>
      </c>
      <c r="C543" s="608">
        <v>3</v>
      </c>
      <c r="D543" s="706">
        <v>1</v>
      </c>
      <c r="E543" s="332"/>
    </row>
    <row r="544" spans="1:5" ht="12.75">
      <c r="A544" s="181" t="s">
        <v>1265</v>
      </c>
      <c r="B544" s="183" t="s">
        <v>1266</v>
      </c>
      <c r="C544" s="608">
        <v>0</v>
      </c>
      <c r="D544" s="706">
        <v>4</v>
      </c>
      <c r="E544" s="332"/>
    </row>
    <row r="545" spans="1:5" ht="12.75">
      <c r="A545" s="181" t="s">
        <v>1267</v>
      </c>
      <c r="B545" s="182" t="s">
        <v>1268</v>
      </c>
      <c r="C545" s="608">
        <v>0</v>
      </c>
      <c r="D545" s="706">
        <v>0</v>
      </c>
      <c r="E545" s="332"/>
    </row>
    <row r="546" spans="1:5" ht="12.75">
      <c r="A546" s="181" t="s">
        <v>1269</v>
      </c>
      <c r="B546" s="182" t="s">
        <v>1270</v>
      </c>
      <c r="C546" s="608">
        <v>0</v>
      </c>
      <c r="D546" s="706">
        <v>0</v>
      </c>
      <c r="E546" s="332"/>
    </row>
    <row r="547" spans="1:5" ht="18.75">
      <c r="A547" s="180">
        <v>13</v>
      </c>
      <c r="B547" s="187" t="s">
        <v>1271</v>
      </c>
      <c r="C547" s="609">
        <f>SUM(C548:C565)</f>
        <v>609</v>
      </c>
      <c r="D547" s="607">
        <v>473</v>
      </c>
      <c r="E547" s="332"/>
    </row>
    <row r="548" spans="1:5" ht="12.75">
      <c r="A548" s="181" t="s">
        <v>1272</v>
      </c>
      <c r="B548" s="182" t="s">
        <v>1273</v>
      </c>
      <c r="C548" s="608">
        <v>0</v>
      </c>
      <c r="D548" s="706">
        <v>0</v>
      </c>
      <c r="E548" s="332"/>
    </row>
    <row r="549" spans="1:5" ht="12.75">
      <c r="A549" s="181" t="s">
        <v>1274</v>
      </c>
      <c r="B549" s="182" t="s">
        <v>1275</v>
      </c>
      <c r="C549" s="608">
        <v>7</v>
      </c>
      <c r="D549" s="706">
        <v>0</v>
      </c>
      <c r="E549" s="332"/>
    </row>
    <row r="550" spans="1:5" ht="12.75">
      <c r="A550" s="181" t="s">
        <v>1276</v>
      </c>
      <c r="B550" s="182" t="s">
        <v>1277</v>
      </c>
      <c r="C550" s="608">
        <v>110</v>
      </c>
      <c r="D550" s="706">
        <v>13</v>
      </c>
      <c r="E550" s="332"/>
    </row>
    <row r="551" spans="1:5" ht="25.5">
      <c r="A551" s="181" t="s">
        <v>1278</v>
      </c>
      <c r="B551" s="182" t="s">
        <v>1279</v>
      </c>
      <c r="C551" s="608">
        <v>2</v>
      </c>
      <c r="D551" s="706">
        <v>0</v>
      </c>
      <c r="E551" s="332"/>
    </row>
    <row r="552" spans="1:5" ht="25.5">
      <c r="A552" s="181" t="s">
        <v>1280</v>
      </c>
      <c r="B552" s="182" t="s">
        <v>1281</v>
      </c>
      <c r="C552" s="608">
        <v>12</v>
      </c>
      <c r="D552" s="706">
        <v>0</v>
      </c>
      <c r="E552" s="332"/>
    </row>
    <row r="553" spans="1:5" ht="25.5">
      <c r="A553" s="181" t="s">
        <v>1282</v>
      </c>
      <c r="B553" s="182" t="s">
        <v>1283</v>
      </c>
      <c r="C553" s="608">
        <v>2</v>
      </c>
      <c r="D553" s="706">
        <v>0</v>
      </c>
      <c r="E553" s="332"/>
    </row>
    <row r="554" spans="1:5" ht="25.5">
      <c r="A554" s="181" t="s">
        <v>1284</v>
      </c>
      <c r="B554" s="182" t="s">
        <v>1285</v>
      </c>
      <c r="C554" s="608">
        <v>11</v>
      </c>
      <c r="D554" s="706">
        <v>6</v>
      </c>
      <c r="E554" s="332"/>
    </row>
    <row r="555" spans="1:5" ht="12.75">
      <c r="A555" s="181" t="s">
        <v>1286</v>
      </c>
      <c r="B555" s="182" t="s">
        <v>1287</v>
      </c>
      <c r="C555" s="608">
        <v>12</v>
      </c>
      <c r="D555" s="706">
        <v>1</v>
      </c>
      <c r="E555" s="332"/>
    </row>
    <row r="556" spans="1:5" ht="12.75">
      <c r="A556" s="181" t="s">
        <v>1288</v>
      </c>
      <c r="B556" s="182" t="s">
        <v>1289</v>
      </c>
      <c r="C556" s="608">
        <v>1</v>
      </c>
      <c r="D556" s="706">
        <v>0</v>
      </c>
      <c r="E556" s="332"/>
    </row>
    <row r="557" spans="1:5" ht="12.75">
      <c r="A557" s="181" t="s">
        <v>1290</v>
      </c>
      <c r="B557" s="182" t="s">
        <v>1291</v>
      </c>
      <c r="C557" s="608">
        <v>70</v>
      </c>
      <c r="D557" s="706">
        <v>155</v>
      </c>
      <c r="E557" s="332"/>
    </row>
    <row r="558" spans="1:5" ht="12.75">
      <c r="A558" s="181" t="s">
        <v>1292</v>
      </c>
      <c r="B558" s="182" t="s">
        <v>1293</v>
      </c>
      <c r="C558" s="608">
        <v>150</v>
      </c>
      <c r="D558" s="706">
        <v>125</v>
      </c>
      <c r="E558" s="332"/>
    </row>
    <row r="559" spans="1:5" ht="12.75">
      <c r="A559" s="181" t="s">
        <v>1294</v>
      </c>
      <c r="B559" s="182" t="s">
        <v>1295</v>
      </c>
      <c r="C559" s="608">
        <v>2</v>
      </c>
      <c r="D559" s="706">
        <v>0</v>
      </c>
      <c r="E559" s="332"/>
    </row>
    <row r="560" spans="1:5" ht="12.75">
      <c r="A560" s="186" t="s">
        <v>1296</v>
      </c>
      <c r="B560" s="191" t="s">
        <v>1297</v>
      </c>
      <c r="C560" s="608">
        <v>0</v>
      </c>
      <c r="D560" s="706">
        <v>0</v>
      </c>
      <c r="E560" s="332"/>
    </row>
    <row r="561" spans="1:5" ht="12.75">
      <c r="A561" s="186" t="s">
        <v>1298</v>
      </c>
      <c r="B561" s="191" t="s">
        <v>1299</v>
      </c>
      <c r="C561" s="608">
        <v>11</v>
      </c>
      <c r="D561" s="706">
        <v>27</v>
      </c>
      <c r="E561" s="332"/>
    </row>
    <row r="562" spans="1:5" ht="12.75">
      <c r="A562" s="181" t="s">
        <v>1300</v>
      </c>
      <c r="B562" s="182" t="s">
        <v>1301</v>
      </c>
      <c r="C562" s="608">
        <v>4</v>
      </c>
      <c r="D562" s="706">
        <v>1</v>
      </c>
      <c r="E562" s="332"/>
    </row>
    <row r="563" spans="1:5" ht="12.75">
      <c r="A563" s="181" t="s">
        <v>1302</v>
      </c>
      <c r="B563" s="182" t="s">
        <v>1303</v>
      </c>
      <c r="C563" s="608">
        <v>36</v>
      </c>
      <c r="D563" s="706">
        <v>28</v>
      </c>
      <c r="E563" s="332"/>
    </row>
    <row r="564" spans="1:5" ht="12.75">
      <c r="A564" s="181" t="s">
        <v>1304</v>
      </c>
      <c r="B564" s="182" t="s">
        <v>1305</v>
      </c>
      <c r="C564" s="608">
        <v>9</v>
      </c>
      <c r="D564" s="706">
        <v>14</v>
      </c>
      <c r="E564" s="332"/>
    </row>
    <row r="565" spans="1:5" ht="12.75">
      <c r="A565" s="181" t="s">
        <v>1306</v>
      </c>
      <c r="B565" s="191" t="s">
        <v>1307</v>
      </c>
      <c r="C565" s="608">
        <v>170</v>
      </c>
      <c r="D565" s="706">
        <v>103</v>
      </c>
      <c r="E565" s="332"/>
    </row>
    <row r="566" spans="1:5" ht="18.75">
      <c r="A566" s="180">
        <v>14</v>
      </c>
      <c r="B566" s="187" t="s">
        <v>1308</v>
      </c>
      <c r="C566" s="609">
        <f>SUM(C567:C580)</f>
        <v>1316</v>
      </c>
      <c r="D566" s="607">
        <v>813</v>
      </c>
      <c r="E566" s="332"/>
    </row>
    <row r="567" spans="1:5" ht="12.75">
      <c r="A567" s="181" t="s">
        <v>1309</v>
      </c>
      <c r="B567" s="182" t="s">
        <v>1310</v>
      </c>
      <c r="C567" s="608">
        <v>18</v>
      </c>
      <c r="D567" s="706">
        <v>12</v>
      </c>
      <c r="E567" s="332"/>
    </row>
    <row r="568" spans="1:5" ht="12.75">
      <c r="A568" s="181" t="s">
        <v>1311</v>
      </c>
      <c r="B568" s="182" t="s">
        <v>1312</v>
      </c>
      <c r="C568" s="610">
        <v>216</v>
      </c>
      <c r="D568" s="706">
        <v>110</v>
      </c>
      <c r="E568" s="332"/>
    </row>
    <row r="569" spans="1:5" ht="12.75">
      <c r="A569" s="181" t="s">
        <v>1313</v>
      </c>
      <c r="B569" s="182" t="s">
        <v>1314</v>
      </c>
      <c r="C569" s="608">
        <v>2</v>
      </c>
      <c r="D569" s="706">
        <v>3</v>
      </c>
      <c r="E569" s="332"/>
    </row>
    <row r="570" spans="1:5" ht="12.75">
      <c r="A570" s="181" t="s">
        <v>1315</v>
      </c>
      <c r="B570" s="182" t="s">
        <v>1316</v>
      </c>
      <c r="C570" s="608">
        <v>4</v>
      </c>
      <c r="D570" s="706">
        <v>3</v>
      </c>
      <c r="E570" s="332"/>
    </row>
    <row r="571" spans="1:5" ht="12.75">
      <c r="A571" s="181" t="s">
        <v>1317</v>
      </c>
      <c r="B571" s="191" t="s">
        <v>1318</v>
      </c>
      <c r="C571" s="608">
        <v>0</v>
      </c>
      <c r="D571" s="706">
        <v>0</v>
      </c>
      <c r="E571" s="332"/>
    </row>
    <row r="572" spans="1:5" ht="12.75">
      <c r="A572" s="181" t="s">
        <v>1319</v>
      </c>
      <c r="B572" s="191" t="s">
        <v>1320</v>
      </c>
      <c r="C572" s="608">
        <v>2</v>
      </c>
      <c r="D572" s="706">
        <v>3</v>
      </c>
      <c r="E572" s="332"/>
    </row>
    <row r="573" spans="1:5" ht="25.5">
      <c r="A573" s="181" t="s">
        <v>1321</v>
      </c>
      <c r="B573" s="191" t="s">
        <v>1322</v>
      </c>
      <c r="C573" s="608">
        <v>0</v>
      </c>
      <c r="D573" s="706">
        <v>0</v>
      </c>
      <c r="E573" s="332"/>
    </row>
    <row r="574" spans="1:5" ht="25.5">
      <c r="A574" s="181" t="s">
        <v>1323</v>
      </c>
      <c r="B574" s="191" t="s">
        <v>1324</v>
      </c>
      <c r="C574" s="608">
        <v>1</v>
      </c>
      <c r="D574" s="706">
        <v>4</v>
      </c>
      <c r="E574" s="332"/>
    </row>
    <row r="575" spans="1:5" ht="12.75">
      <c r="A575" s="181" t="s">
        <v>1325</v>
      </c>
      <c r="B575" s="182" t="s">
        <v>1326</v>
      </c>
      <c r="C575" s="608">
        <v>65</v>
      </c>
      <c r="D575" s="706">
        <v>86</v>
      </c>
      <c r="E575" s="332"/>
    </row>
    <row r="576" spans="1:5" ht="12.75">
      <c r="A576" s="192" t="s">
        <v>1327</v>
      </c>
      <c r="B576" s="193" t="s">
        <v>1328</v>
      </c>
      <c r="C576" s="608">
        <v>600</v>
      </c>
      <c r="D576" s="706">
        <v>463</v>
      </c>
      <c r="E576" s="332"/>
    </row>
    <row r="577" spans="1:5" ht="12.75">
      <c r="A577" s="192" t="s">
        <v>1329</v>
      </c>
      <c r="B577" s="193" t="s">
        <v>1330</v>
      </c>
      <c r="C577" s="608">
        <v>3</v>
      </c>
      <c r="D577" s="706">
        <v>0</v>
      </c>
      <c r="E577" s="332"/>
    </row>
    <row r="578" spans="1:5" ht="12.75">
      <c r="A578" s="192" t="s">
        <v>1331</v>
      </c>
      <c r="B578" s="193" t="s">
        <v>1332</v>
      </c>
      <c r="C578" s="608">
        <v>5</v>
      </c>
      <c r="D578" s="706">
        <v>5</v>
      </c>
      <c r="E578" s="332"/>
    </row>
    <row r="579" spans="1:5" ht="12.75">
      <c r="A579" s="192" t="s">
        <v>1333</v>
      </c>
      <c r="B579" s="193" t="s">
        <v>1334</v>
      </c>
      <c r="C579" s="608">
        <v>0</v>
      </c>
      <c r="D579" s="706">
        <v>0</v>
      </c>
      <c r="E579" s="332"/>
    </row>
    <row r="580" spans="1:5" ht="12.75">
      <c r="A580" s="192" t="s">
        <v>1335</v>
      </c>
      <c r="B580" s="193" t="s">
        <v>1336</v>
      </c>
      <c r="C580" s="608">
        <v>400</v>
      </c>
      <c r="D580" s="706">
        <v>124</v>
      </c>
      <c r="E580" s="332"/>
    </row>
    <row r="581" spans="1:5" ht="18.75">
      <c r="A581" s="180">
        <v>15</v>
      </c>
      <c r="B581" s="187" t="s">
        <v>1337</v>
      </c>
      <c r="C581" s="609">
        <f>SUM(C582:C606)</f>
        <v>729</v>
      </c>
      <c r="D581" s="607">
        <v>591</v>
      </c>
      <c r="E581" s="332"/>
    </row>
    <row r="582" spans="1:5" ht="25.5">
      <c r="A582" s="181" t="s">
        <v>1338</v>
      </c>
      <c r="B582" s="182" t="s">
        <v>1339</v>
      </c>
      <c r="C582" s="608">
        <v>0</v>
      </c>
      <c r="D582" s="706">
        <v>0</v>
      </c>
      <c r="E582" s="332"/>
    </row>
    <row r="583" spans="1:5" ht="12.75">
      <c r="A583" s="181" t="s">
        <v>1340</v>
      </c>
      <c r="B583" s="182" t="s">
        <v>1341</v>
      </c>
      <c r="C583" s="608">
        <v>0</v>
      </c>
      <c r="D583" s="706">
        <v>0</v>
      </c>
      <c r="E583" s="332"/>
    </row>
    <row r="584" spans="1:5" ht="12.75">
      <c r="A584" s="181" t="s">
        <v>1342</v>
      </c>
      <c r="B584" s="182" t="s">
        <v>1343</v>
      </c>
      <c r="C584" s="608">
        <v>0</v>
      </c>
      <c r="D584" s="706">
        <v>0</v>
      </c>
      <c r="E584" s="332"/>
    </row>
    <row r="585" spans="1:5" ht="12.75">
      <c r="A585" s="181" t="s">
        <v>1344</v>
      </c>
      <c r="B585" s="182" t="s">
        <v>1345</v>
      </c>
      <c r="C585" s="608">
        <v>0</v>
      </c>
      <c r="D585" s="706">
        <v>0</v>
      </c>
      <c r="E585" s="332"/>
    </row>
    <row r="586" spans="1:5" ht="12.75">
      <c r="A586" s="181" t="s">
        <v>1346</v>
      </c>
      <c r="B586" s="182" t="s">
        <v>1347</v>
      </c>
      <c r="C586" s="608">
        <v>1</v>
      </c>
      <c r="D586" s="706">
        <v>0</v>
      </c>
      <c r="E586" s="332"/>
    </row>
    <row r="587" spans="1:5" ht="25.5">
      <c r="A587" s="181" t="s">
        <v>1348</v>
      </c>
      <c r="B587" s="182" t="s">
        <v>1349</v>
      </c>
      <c r="C587" s="608">
        <v>0</v>
      </c>
      <c r="D587" s="706">
        <v>0</v>
      </c>
      <c r="E587" s="332"/>
    </row>
    <row r="588" spans="1:5" ht="25.5">
      <c r="A588" s="181" t="s">
        <v>1350</v>
      </c>
      <c r="B588" s="182" t="s">
        <v>1351</v>
      </c>
      <c r="C588" s="608">
        <v>0</v>
      </c>
      <c r="D588" s="706">
        <v>0</v>
      </c>
      <c r="E588" s="332"/>
    </row>
    <row r="589" spans="1:5" ht="25.5">
      <c r="A589" s="181" t="s">
        <v>1352</v>
      </c>
      <c r="B589" s="182" t="s">
        <v>1353</v>
      </c>
      <c r="C589" s="608">
        <v>0</v>
      </c>
      <c r="D589" s="706">
        <v>1</v>
      </c>
      <c r="E589" s="332"/>
    </row>
    <row r="590" spans="1:5" ht="25.5">
      <c r="A590" s="181" t="s">
        <v>1354</v>
      </c>
      <c r="B590" s="182" t="s">
        <v>1355</v>
      </c>
      <c r="C590" s="608">
        <v>0</v>
      </c>
      <c r="D590" s="706">
        <v>0</v>
      </c>
      <c r="E590" s="332"/>
    </row>
    <row r="591" spans="1:5" ht="12.75">
      <c r="A591" s="181" t="s">
        <v>1356</v>
      </c>
      <c r="B591" s="182" t="s">
        <v>1357</v>
      </c>
      <c r="C591" s="608">
        <v>0</v>
      </c>
      <c r="D591" s="706">
        <v>0</v>
      </c>
      <c r="E591" s="332"/>
    </row>
    <row r="592" spans="1:5" ht="12.75">
      <c r="A592" s="181" t="s">
        <v>1358</v>
      </c>
      <c r="B592" s="182" t="s">
        <v>1359</v>
      </c>
      <c r="C592" s="608">
        <v>0</v>
      </c>
      <c r="D592" s="706">
        <v>0</v>
      </c>
      <c r="E592" s="332"/>
    </row>
    <row r="593" spans="1:5" ht="12.75">
      <c r="A593" s="181" t="s">
        <v>1360</v>
      </c>
      <c r="B593" s="182" t="s">
        <v>1361</v>
      </c>
      <c r="C593" s="608">
        <v>0</v>
      </c>
      <c r="D593" s="706">
        <v>0</v>
      </c>
      <c r="E593" s="332"/>
    </row>
    <row r="594" spans="1:5" ht="12.75">
      <c r="A594" s="181" t="s">
        <v>1362</v>
      </c>
      <c r="B594" s="182" t="s">
        <v>1363</v>
      </c>
      <c r="C594" s="608">
        <v>0</v>
      </c>
      <c r="D594" s="706">
        <v>0</v>
      </c>
      <c r="E594" s="332"/>
    </row>
    <row r="595" spans="1:5" ht="25.5">
      <c r="A595" s="181" t="s">
        <v>1364</v>
      </c>
      <c r="B595" s="182" t="s">
        <v>1365</v>
      </c>
      <c r="C595" s="608">
        <v>0</v>
      </c>
      <c r="D595" s="706">
        <v>0</v>
      </c>
      <c r="E595" s="332"/>
    </row>
    <row r="596" spans="1:5" ht="25.5">
      <c r="A596" s="181" t="s">
        <v>1366</v>
      </c>
      <c r="B596" s="182" t="s">
        <v>1367</v>
      </c>
      <c r="C596" s="608">
        <v>0</v>
      </c>
      <c r="D596" s="706">
        <v>1</v>
      </c>
      <c r="E596" s="332"/>
    </row>
    <row r="597" spans="1:5" ht="25.5">
      <c r="A597" s="181" t="s">
        <v>1368</v>
      </c>
      <c r="B597" s="182" t="s">
        <v>1369</v>
      </c>
      <c r="C597" s="608">
        <v>2</v>
      </c>
      <c r="D597" s="706">
        <v>0</v>
      </c>
      <c r="E597" s="332"/>
    </row>
    <row r="598" spans="1:5" ht="25.5">
      <c r="A598" s="181" t="s">
        <v>1370</v>
      </c>
      <c r="B598" s="182" t="s">
        <v>1371</v>
      </c>
      <c r="C598" s="608">
        <v>0</v>
      </c>
      <c r="D598" s="706">
        <v>2</v>
      </c>
      <c r="E598" s="332"/>
    </row>
    <row r="599" spans="1:5" ht="25.5">
      <c r="A599" s="181" t="s">
        <v>1372</v>
      </c>
      <c r="B599" s="182" t="s">
        <v>1373</v>
      </c>
      <c r="C599" s="608">
        <v>0</v>
      </c>
      <c r="D599" s="706">
        <v>0</v>
      </c>
      <c r="E599" s="332"/>
    </row>
    <row r="600" spans="1:5" ht="25.5">
      <c r="A600" s="181" t="s">
        <v>1374</v>
      </c>
      <c r="B600" s="182" t="s">
        <v>1375</v>
      </c>
      <c r="C600" s="608">
        <v>0</v>
      </c>
      <c r="D600" s="706">
        <v>0</v>
      </c>
      <c r="E600" s="332"/>
    </row>
    <row r="601" spans="1:5" ht="25.5">
      <c r="A601" s="181" t="s">
        <v>1376</v>
      </c>
      <c r="B601" s="182" t="s">
        <v>1377</v>
      </c>
      <c r="C601" s="608">
        <v>12</v>
      </c>
      <c r="D601" s="706">
        <v>6</v>
      </c>
      <c r="E601" s="332"/>
    </row>
    <row r="602" spans="1:5" ht="25.5">
      <c r="A602" s="181" t="s">
        <v>1378</v>
      </c>
      <c r="B602" s="182" t="s">
        <v>1379</v>
      </c>
      <c r="C602" s="608">
        <v>0</v>
      </c>
      <c r="D602" s="706">
        <v>3</v>
      </c>
      <c r="E602" s="332"/>
    </row>
    <row r="603" spans="1:5" ht="25.5">
      <c r="A603" s="181" t="s">
        <v>1380</v>
      </c>
      <c r="B603" s="182" t="s">
        <v>1381</v>
      </c>
      <c r="C603" s="608">
        <v>2</v>
      </c>
      <c r="D603" s="706">
        <v>3</v>
      </c>
      <c r="E603" s="332"/>
    </row>
    <row r="604" spans="1:5" ht="25.5">
      <c r="A604" s="181" t="s">
        <v>1382</v>
      </c>
      <c r="B604" s="182" t="s">
        <v>1383</v>
      </c>
      <c r="C604" s="608">
        <v>10</v>
      </c>
      <c r="D604" s="706">
        <v>9</v>
      </c>
      <c r="E604" s="332"/>
    </row>
    <row r="605" spans="1:5" ht="25.5">
      <c r="A605" s="181" t="s">
        <v>1384</v>
      </c>
      <c r="B605" s="182" t="s">
        <v>1385</v>
      </c>
      <c r="C605" s="608">
        <v>700</v>
      </c>
      <c r="D605" s="706">
        <v>537</v>
      </c>
      <c r="E605" s="332"/>
    </row>
    <row r="606" spans="1:5" ht="25.5">
      <c r="A606" s="181" t="s">
        <v>1386</v>
      </c>
      <c r="B606" s="182" t="s">
        <v>1387</v>
      </c>
      <c r="C606" s="608">
        <v>2</v>
      </c>
      <c r="D606" s="706">
        <v>29</v>
      </c>
      <c r="E606" s="332"/>
    </row>
    <row r="607" spans="1:5" ht="37.5">
      <c r="A607" s="180">
        <v>16</v>
      </c>
      <c r="B607" s="187" t="s">
        <v>1388</v>
      </c>
      <c r="C607" s="609">
        <f>SUM(C608:C616)</f>
        <v>267</v>
      </c>
      <c r="D607" s="607">
        <v>131</v>
      </c>
      <c r="E607" s="332"/>
    </row>
    <row r="608" spans="1:5" ht="12.75">
      <c r="A608" s="181" t="s">
        <v>1389</v>
      </c>
      <c r="B608" s="182" t="s">
        <v>1390</v>
      </c>
      <c r="C608" s="608">
        <v>1</v>
      </c>
      <c r="D608" s="706">
        <v>0</v>
      </c>
      <c r="E608" s="332"/>
    </row>
    <row r="609" spans="1:5" ht="25.5">
      <c r="A609" s="181" t="s">
        <v>1391</v>
      </c>
      <c r="B609" s="182" t="s">
        <v>1392</v>
      </c>
      <c r="C609" s="608">
        <v>50</v>
      </c>
      <c r="D609" s="706">
        <v>0</v>
      </c>
      <c r="E609" s="332"/>
    </row>
    <row r="610" spans="1:5" ht="25.5">
      <c r="A610" s="181" t="s">
        <v>1393</v>
      </c>
      <c r="B610" s="182" t="s">
        <v>1394</v>
      </c>
      <c r="C610" s="608">
        <v>60</v>
      </c>
      <c r="D610" s="706">
        <v>1</v>
      </c>
      <c r="E610" s="332"/>
    </row>
    <row r="611" spans="1:5" ht="12.75">
      <c r="A611" s="181" t="s">
        <v>1395</v>
      </c>
      <c r="B611" s="182" t="s">
        <v>1396</v>
      </c>
      <c r="C611" s="608">
        <v>2</v>
      </c>
      <c r="D611" s="706">
        <v>3</v>
      </c>
      <c r="E611" s="332"/>
    </row>
    <row r="612" spans="1:5" ht="25.5">
      <c r="A612" s="181" t="s">
        <v>1397</v>
      </c>
      <c r="B612" s="182" t="s">
        <v>1398</v>
      </c>
      <c r="C612" s="608">
        <v>5</v>
      </c>
      <c r="D612" s="706">
        <v>33</v>
      </c>
      <c r="E612" s="332"/>
    </row>
    <row r="613" spans="1:5" ht="25.5">
      <c r="A613" s="181" t="s">
        <v>1399</v>
      </c>
      <c r="B613" s="182" t="s">
        <v>1400</v>
      </c>
      <c r="C613" s="608">
        <v>9</v>
      </c>
      <c r="D613" s="706">
        <v>22</v>
      </c>
      <c r="E613" s="332"/>
    </row>
    <row r="614" spans="1:5" ht="12.75">
      <c r="A614" s="181" t="s">
        <v>1401</v>
      </c>
      <c r="B614" s="182" t="s">
        <v>1402</v>
      </c>
      <c r="C614" s="608">
        <v>40</v>
      </c>
      <c r="D614" s="706">
        <v>1</v>
      </c>
      <c r="E614" s="332"/>
    </row>
    <row r="615" spans="1:5" ht="12.75">
      <c r="A615" s="181" t="s">
        <v>1403</v>
      </c>
      <c r="B615" s="182" t="s">
        <v>1404</v>
      </c>
      <c r="C615" s="608">
        <v>80</v>
      </c>
      <c r="D615" s="706">
        <v>50</v>
      </c>
      <c r="E615" s="332"/>
    </row>
    <row r="616" spans="1:5" ht="12.75">
      <c r="A616" s="181" t="s">
        <v>1405</v>
      </c>
      <c r="B616" s="182" t="s">
        <v>1406</v>
      </c>
      <c r="C616" s="608">
        <v>20</v>
      </c>
      <c r="D616" s="706">
        <v>21</v>
      </c>
      <c r="E616" s="332"/>
    </row>
    <row r="617" spans="1:5" ht="23.25">
      <c r="A617" s="194">
        <v>17</v>
      </c>
      <c r="B617" s="187" t="s">
        <v>1407</v>
      </c>
      <c r="C617" s="609">
        <f>SUM(C618:C635)</f>
        <v>2019</v>
      </c>
      <c r="D617" s="607">
        <v>3155</v>
      </c>
      <c r="E617" s="332"/>
    </row>
    <row r="618" spans="1:5" ht="12.75">
      <c r="A618" s="181" t="s">
        <v>1408</v>
      </c>
      <c r="B618" s="183" t="s">
        <v>1409</v>
      </c>
      <c r="C618" s="608">
        <v>1</v>
      </c>
      <c r="D618" s="706">
        <v>0</v>
      </c>
      <c r="E618" s="332"/>
    </row>
    <row r="619" spans="1:5" ht="12.75">
      <c r="A619" s="181" t="s">
        <v>1410</v>
      </c>
      <c r="B619" s="182" t="s">
        <v>1411</v>
      </c>
      <c r="C619" s="608">
        <v>2</v>
      </c>
      <c r="D619" s="706">
        <v>0</v>
      </c>
      <c r="E619" s="332"/>
    </row>
    <row r="620" spans="1:5" ht="12.75">
      <c r="A620" s="181" t="s">
        <v>1412</v>
      </c>
      <c r="B620" s="182" t="s">
        <v>1413</v>
      </c>
      <c r="C620" s="608">
        <v>2</v>
      </c>
      <c r="D620" s="706">
        <v>0</v>
      </c>
      <c r="E620" s="332"/>
    </row>
    <row r="621" spans="1:5" ht="25.5">
      <c r="A621" s="181" t="s">
        <v>1414</v>
      </c>
      <c r="B621" s="182" t="s">
        <v>1415</v>
      </c>
      <c r="C621" s="608">
        <v>0</v>
      </c>
      <c r="D621" s="706">
        <v>0</v>
      </c>
      <c r="E621" s="332"/>
    </row>
    <row r="622" spans="1:5" ht="12.75">
      <c r="A622" s="181" t="s">
        <v>1416</v>
      </c>
      <c r="B622" s="182" t="s">
        <v>1417</v>
      </c>
      <c r="C622" s="608">
        <v>3</v>
      </c>
      <c r="D622" s="706">
        <v>0</v>
      </c>
      <c r="E622" s="332"/>
    </row>
    <row r="623" spans="1:5" ht="12.75">
      <c r="A623" s="181" t="s">
        <v>1418</v>
      </c>
      <c r="B623" s="182" t="s">
        <v>1419</v>
      </c>
      <c r="C623" s="608">
        <v>0</v>
      </c>
      <c r="D623" s="706">
        <v>0</v>
      </c>
      <c r="E623" s="332"/>
    </row>
    <row r="624" spans="1:5" ht="12.75">
      <c r="A624" s="181" t="s">
        <v>1420</v>
      </c>
      <c r="B624" s="182" t="s">
        <v>1421</v>
      </c>
      <c r="C624" s="608">
        <v>0</v>
      </c>
      <c r="D624" s="706">
        <v>0</v>
      </c>
      <c r="E624" s="332"/>
    </row>
    <row r="625" spans="1:5" ht="25.5">
      <c r="A625" s="181" t="s">
        <v>1422</v>
      </c>
      <c r="B625" s="182" t="s">
        <v>1423</v>
      </c>
      <c r="C625" s="608">
        <v>2</v>
      </c>
      <c r="D625" s="706">
        <v>0</v>
      </c>
      <c r="E625" s="332"/>
    </row>
    <row r="626" spans="1:5" ht="25.5">
      <c r="A626" s="181" t="s">
        <v>1424</v>
      </c>
      <c r="B626" s="182" t="s">
        <v>1425</v>
      </c>
      <c r="C626" s="608">
        <v>0</v>
      </c>
      <c r="D626" s="706">
        <v>0</v>
      </c>
      <c r="E626" s="332"/>
    </row>
    <row r="627" spans="1:5" ht="12.75">
      <c r="A627" s="181" t="s">
        <v>1426</v>
      </c>
      <c r="B627" s="182" t="s">
        <v>1427</v>
      </c>
      <c r="C627" s="608">
        <v>0</v>
      </c>
      <c r="D627" s="706">
        <v>0</v>
      </c>
      <c r="E627" s="332"/>
    </row>
    <row r="628" spans="1:5" ht="12.75">
      <c r="A628" s="181" t="s">
        <v>1428</v>
      </c>
      <c r="B628" s="182" t="s">
        <v>1429</v>
      </c>
      <c r="C628" s="608">
        <v>1</v>
      </c>
      <c r="D628" s="706">
        <v>0</v>
      </c>
      <c r="E628" s="332"/>
    </row>
    <row r="629" spans="1:5" ht="12.75">
      <c r="A629" s="181" t="s">
        <v>1430</v>
      </c>
      <c r="B629" s="182" t="s">
        <v>1431</v>
      </c>
      <c r="C629" s="608">
        <v>1</v>
      </c>
      <c r="D629" s="706">
        <v>1</v>
      </c>
      <c r="E629" s="332"/>
    </row>
    <row r="630" spans="1:5" ht="12.75">
      <c r="A630" s="181" t="s">
        <v>1432</v>
      </c>
      <c r="B630" s="182" t="s">
        <v>1433</v>
      </c>
      <c r="C630" s="608">
        <v>20</v>
      </c>
      <c r="D630" s="706">
        <v>46</v>
      </c>
      <c r="E630" s="332"/>
    </row>
    <row r="631" spans="1:5" ht="12.75">
      <c r="A631" s="181" t="s">
        <v>1434</v>
      </c>
      <c r="B631" s="182" t="s">
        <v>1435</v>
      </c>
      <c r="C631" s="608">
        <v>103</v>
      </c>
      <c r="D631" s="706">
        <v>144</v>
      </c>
      <c r="E631" s="332"/>
    </row>
    <row r="632" spans="1:5" ht="12.75">
      <c r="A632" s="181" t="s">
        <v>1436</v>
      </c>
      <c r="B632" s="182" t="s">
        <v>1437</v>
      </c>
      <c r="C632" s="608">
        <v>3</v>
      </c>
      <c r="D632" s="706">
        <v>4</v>
      </c>
      <c r="E632" s="332"/>
    </row>
    <row r="633" spans="1:5" ht="12.75">
      <c r="A633" s="181" t="s">
        <v>1438</v>
      </c>
      <c r="B633" s="182" t="s">
        <v>1439</v>
      </c>
      <c r="C633" s="608">
        <v>1</v>
      </c>
      <c r="D633" s="706">
        <v>5</v>
      </c>
      <c r="E633" s="332"/>
    </row>
    <row r="634" spans="1:5" ht="12.75">
      <c r="A634" s="181" t="s">
        <v>1440</v>
      </c>
      <c r="B634" s="182" t="s">
        <v>1441</v>
      </c>
      <c r="C634" s="610">
        <v>1880</v>
      </c>
      <c r="D634" s="706">
        <v>2954</v>
      </c>
      <c r="E634" s="332"/>
    </row>
    <row r="635" spans="1:5" ht="12.75">
      <c r="A635" s="181" t="s">
        <v>1442</v>
      </c>
      <c r="B635" s="182" t="s">
        <v>1443</v>
      </c>
      <c r="C635" s="610">
        <v>0</v>
      </c>
      <c r="D635" s="706">
        <v>0</v>
      </c>
      <c r="E635" s="332"/>
    </row>
    <row r="636" spans="1:5" ht="18.75">
      <c r="A636" s="180">
        <v>18</v>
      </c>
      <c r="B636" s="187" t="s">
        <v>1444</v>
      </c>
      <c r="C636" s="609">
        <f>SUM(C637:C654)</f>
        <v>53</v>
      </c>
      <c r="D636" s="607">
        <v>35</v>
      </c>
      <c r="E636" s="332"/>
    </row>
    <row r="637" spans="1:5" ht="12.75">
      <c r="A637" s="181" t="s">
        <v>1445</v>
      </c>
      <c r="B637" s="182" t="s">
        <v>1446</v>
      </c>
      <c r="C637" s="608">
        <v>0</v>
      </c>
      <c r="D637" s="706">
        <v>0</v>
      </c>
      <c r="E637" s="332"/>
    </row>
    <row r="638" spans="1:5" ht="12.75">
      <c r="A638" s="181" t="s">
        <v>1447</v>
      </c>
      <c r="B638" s="182" t="s">
        <v>1448</v>
      </c>
      <c r="C638" s="608">
        <v>0</v>
      </c>
      <c r="D638" s="706">
        <v>0</v>
      </c>
      <c r="E638" s="332"/>
    </row>
    <row r="639" spans="1:5" ht="12.75">
      <c r="A639" s="181" t="s">
        <v>1449</v>
      </c>
      <c r="B639" s="182" t="s">
        <v>1450</v>
      </c>
      <c r="C639" s="608">
        <v>0</v>
      </c>
      <c r="D639" s="706">
        <v>0</v>
      </c>
      <c r="E639" s="332"/>
    </row>
    <row r="640" spans="1:5" ht="12.75">
      <c r="A640" s="181" t="s">
        <v>1451</v>
      </c>
      <c r="B640" s="182" t="s">
        <v>1452</v>
      </c>
      <c r="C640" s="608">
        <v>0</v>
      </c>
      <c r="D640" s="706">
        <v>0</v>
      </c>
      <c r="E640" s="332"/>
    </row>
    <row r="641" spans="1:5" ht="12.75">
      <c r="A641" s="181" t="s">
        <v>1453</v>
      </c>
      <c r="B641" s="182" t="s">
        <v>1454</v>
      </c>
      <c r="C641" s="608">
        <v>0</v>
      </c>
      <c r="D641" s="706">
        <v>0</v>
      </c>
      <c r="E641" s="332"/>
    </row>
    <row r="642" spans="1:5" ht="12.75">
      <c r="A642" s="181" t="s">
        <v>1455</v>
      </c>
      <c r="B642" s="182" t="s">
        <v>1456</v>
      </c>
      <c r="C642" s="608">
        <v>0</v>
      </c>
      <c r="D642" s="706">
        <v>0</v>
      </c>
      <c r="E642" s="332"/>
    </row>
    <row r="643" spans="1:5" ht="12.75">
      <c r="A643" s="181" t="s">
        <v>1457</v>
      </c>
      <c r="B643" s="182" t="s">
        <v>1458</v>
      </c>
      <c r="C643" s="608">
        <v>1</v>
      </c>
      <c r="D643" s="706">
        <v>0</v>
      </c>
      <c r="E643" s="332"/>
    </row>
    <row r="644" spans="1:5" ht="12.75">
      <c r="A644" s="181" t="s">
        <v>1459</v>
      </c>
      <c r="B644" s="182" t="s">
        <v>1460</v>
      </c>
      <c r="C644" s="608">
        <v>0</v>
      </c>
      <c r="D644" s="706">
        <v>0</v>
      </c>
      <c r="E644" s="332"/>
    </row>
    <row r="645" spans="1:5" ht="12.75">
      <c r="A645" s="181" t="s">
        <v>1461</v>
      </c>
      <c r="B645" s="182" t="s">
        <v>1462</v>
      </c>
      <c r="C645" s="608">
        <v>2</v>
      </c>
      <c r="D645" s="706">
        <v>0</v>
      </c>
      <c r="E645" s="332"/>
    </row>
    <row r="646" spans="1:5" ht="12.75">
      <c r="A646" s="181" t="s">
        <v>1463</v>
      </c>
      <c r="B646" s="182" t="s">
        <v>1464</v>
      </c>
      <c r="C646" s="608">
        <v>1</v>
      </c>
      <c r="D646" s="706">
        <v>3</v>
      </c>
      <c r="E646" s="332"/>
    </row>
    <row r="647" spans="1:5" ht="25.5">
      <c r="A647" s="181" t="s">
        <v>1465</v>
      </c>
      <c r="B647" s="182" t="s">
        <v>1466</v>
      </c>
      <c r="C647" s="608">
        <v>0</v>
      </c>
      <c r="D647" s="706">
        <v>0</v>
      </c>
      <c r="E647" s="332"/>
    </row>
    <row r="648" spans="1:5" ht="25.5">
      <c r="A648" s="181" t="s">
        <v>1467</v>
      </c>
      <c r="B648" s="182" t="s">
        <v>1468</v>
      </c>
      <c r="C648" s="608">
        <v>0</v>
      </c>
      <c r="D648" s="706">
        <v>0</v>
      </c>
      <c r="E648" s="332"/>
    </row>
    <row r="649" spans="1:5" ht="12.75">
      <c r="A649" s="181" t="s">
        <v>1469</v>
      </c>
      <c r="B649" s="182" t="s">
        <v>1470</v>
      </c>
      <c r="C649" s="608">
        <v>10</v>
      </c>
      <c r="D649" s="706">
        <v>1</v>
      </c>
      <c r="E649" s="332"/>
    </row>
    <row r="650" spans="1:5" ht="12.75">
      <c r="A650" s="181" t="s">
        <v>1471</v>
      </c>
      <c r="B650" s="182" t="s">
        <v>1472</v>
      </c>
      <c r="C650" s="608">
        <v>6</v>
      </c>
      <c r="D650" s="706">
        <v>6</v>
      </c>
      <c r="E650" s="332"/>
    </row>
    <row r="651" spans="1:5" ht="12.75">
      <c r="A651" s="181" t="s">
        <v>1473</v>
      </c>
      <c r="B651" s="182" t="s">
        <v>1474</v>
      </c>
      <c r="C651" s="608">
        <v>20</v>
      </c>
      <c r="D651" s="706">
        <v>16</v>
      </c>
      <c r="E651" s="332"/>
    </row>
    <row r="652" spans="1:5" ht="12.75">
      <c r="A652" s="181" t="s">
        <v>1475</v>
      </c>
      <c r="B652" s="182" t="s">
        <v>1476</v>
      </c>
      <c r="C652" s="608">
        <v>0</v>
      </c>
      <c r="D652" s="706">
        <v>0</v>
      </c>
      <c r="E652" s="332"/>
    </row>
    <row r="653" spans="1:5" ht="12.75">
      <c r="A653" s="181" t="s">
        <v>1477</v>
      </c>
      <c r="B653" s="182" t="s">
        <v>1478</v>
      </c>
      <c r="C653" s="608">
        <v>4</v>
      </c>
      <c r="D653" s="706">
        <v>0</v>
      </c>
      <c r="E653" s="332"/>
    </row>
    <row r="654" spans="1:5" ht="12.75">
      <c r="A654" s="181" t="s">
        <v>1479</v>
      </c>
      <c r="B654" s="182" t="s">
        <v>1480</v>
      </c>
      <c r="C654" s="608">
        <v>9</v>
      </c>
      <c r="D654" s="706">
        <v>9</v>
      </c>
      <c r="E654" s="332"/>
    </row>
    <row r="655" spans="1:5" ht="18.75">
      <c r="A655" s="180">
        <v>19</v>
      </c>
      <c r="B655" s="187" t="s">
        <v>1481</v>
      </c>
      <c r="C655" s="609">
        <f>SUM(C656:C666)</f>
        <v>217</v>
      </c>
      <c r="D655" s="607">
        <v>182</v>
      </c>
      <c r="E655" s="332"/>
    </row>
    <row r="656" spans="1:5" ht="12.75">
      <c r="A656" s="181" t="s">
        <v>1482</v>
      </c>
      <c r="B656" s="193" t="s">
        <v>1483</v>
      </c>
      <c r="C656" s="608">
        <v>0</v>
      </c>
      <c r="D656" s="706">
        <v>0</v>
      </c>
      <c r="E656" s="332"/>
    </row>
    <row r="657" spans="1:5" ht="12.75">
      <c r="A657" s="181" t="s">
        <v>1484</v>
      </c>
      <c r="B657" s="193" t="s">
        <v>1485</v>
      </c>
      <c r="C657" s="608">
        <v>1</v>
      </c>
      <c r="D657" s="706">
        <v>1</v>
      </c>
      <c r="E657" s="332"/>
    </row>
    <row r="658" spans="1:5" ht="12.75">
      <c r="A658" s="181" t="s">
        <v>1486</v>
      </c>
      <c r="B658" s="193" t="s">
        <v>1487</v>
      </c>
      <c r="C658" s="608">
        <v>70</v>
      </c>
      <c r="D658" s="706">
        <v>54</v>
      </c>
      <c r="E658" s="332"/>
    </row>
    <row r="659" spans="1:5" ht="12.75">
      <c r="A659" s="181" t="s">
        <v>1488</v>
      </c>
      <c r="B659" s="193" t="s">
        <v>1489</v>
      </c>
      <c r="C659" s="608">
        <v>3</v>
      </c>
      <c r="D659" s="706">
        <v>0</v>
      </c>
      <c r="E659" s="332"/>
    </row>
    <row r="660" spans="1:5" ht="25.5">
      <c r="A660" s="181" t="s">
        <v>1490</v>
      </c>
      <c r="B660" s="193" t="s">
        <v>1491</v>
      </c>
      <c r="C660" s="608">
        <v>60</v>
      </c>
      <c r="D660" s="706">
        <v>18</v>
      </c>
      <c r="E660" s="332"/>
    </row>
    <row r="661" spans="1:5" ht="12.75">
      <c r="A661" s="181" t="s">
        <v>1492</v>
      </c>
      <c r="B661" s="193" t="s">
        <v>1493</v>
      </c>
      <c r="C661" s="608">
        <v>70</v>
      </c>
      <c r="D661" s="706">
        <v>100</v>
      </c>
      <c r="E661" s="332"/>
    </row>
    <row r="662" spans="1:5" ht="12.75">
      <c r="A662" s="181" t="s">
        <v>1494</v>
      </c>
      <c r="B662" s="193" t="s">
        <v>1495</v>
      </c>
      <c r="C662" s="608">
        <v>3</v>
      </c>
      <c r="D662" s="706">
        <v>2</v>
      </c>
      <c r="E662" s="332"/>
    </row>
    <row r="663" spans="1:5" ht="12.75">
      <c r="A663" s="181" t="s">
        <v>1496</v>
      </c>
      <c r="B663" s="193" t="s">
        <v>1497</v>
      </c>
      <c r="C663" s="608">
        <v>2</v>
      </c>
      <c r="D663" s="706">
        <v>0</v>
      </c>
      <c r="E663" s="332"/>
    </row>
    <row r="664" spans="1:5" ht="12.75">
      <c r="A664" s="181" t="s">
        <v>1498</v>
      </c>
      <c r="B664" s="193" t="s">
        <v>1499</v>
      </c>
      <c r="C664" s="608">
        <v>0</v>
      </c>
      <c r="D664" s="706">
        <v>0</v>
      </c>
      <c r="E664" s="332"/>
    </row>
    <row r="665" spans="1:5" ht="12.75">
      <c r="A665" s="181" t="s">
        <v>1500</v>
      </c>
      <c r="B665" s="193" t="s">
        <v>1501</v>
      </c>
      <c r="C665" s="608">
        <v>8</v>
      </c>
      <c r="D665" s="706">
        <v>6</v>
      </c>
      <c r="E665" s="332"/>
    </row>
    <row r="666" spans="1:5" ht="12.75">
      <c r="A666" s="181" t="s">
        <v>1502</v>
      </c>
      <c r="B666" s="193" t="s">
        <v>1503</v>
      </c>
      <c r="C666" s="608">
        <v>0</v>
      </c>
      <c r="D666" s="706">
        <v>1</v>
      </c>
      <c r="E666" s="332"/>
    </row>
    <row r="667" spans="1:5" ht="37.5">
      <c r="A667" s="180">
        <v>20</v>
      </c>
      <c r="B667" s="187" t="s">
        <v>1504</v>
      </c>
      <c r="C667" s="609">
        <f>SUM(C668:C673)</f>
        <v>9</v>
      </c>
      <c r="D667" s="607">
        <v>4</v>
      </c>
      <c r="E667" s="332"/>
    </row>
    <row r="668" spans="1:5" ht="12.75">
      <c r="A668" s="181" t="s">
        <v>1505</v>
      </c>
      <c r="B668" s="182" t="s">
        <v>1506</v>
      </c>
      <c r="C668" s="608">
        <v>3</v>
      </c>
      <c r="D668" s="706">
        <v>0</v>
      </c>
      <c r="E668" s="332"/>
    </row>
    <row r="669" spans="1:5" ht="12.75">
      <c r="A669" s="181" t="s">
        <v>1507</v>
      </c>
      <c r="B669" s="182" t="s">
        <v>1508</v>
      </c>
      <c r="C669" s="608">
        <v>0</v>
      </c>
      <c r="D669" s="706">
        <v>1</v>
      </c>
      <c r="E669" s="332"/>
    </row>
    <row r="670" spans="1:5" ht="12.75">
      <c r="A670" s="181" t="s">
        <v>1509</v>
      </c>
      <c r="B670" s="182" t="s">
        <v>1510</v>
      </c>
      <c r="C670" s="608">
        <v>6</v>
      </c>
      <c r="D670" s="706">
        <v>3</v>
      </c>
      <c r="E670" s="332"/>
    </row>
    <row r="671" spans="1:5" ht="12.75">
      <c r="A671" s="181" t="s">
        <v>1511</v>
      </c>
      <c r="B671" s="182" t="s">
        <v>1512</v>
      </c>
      <c r="C671" s="608">
        <v>0</v>
      </c>
      <c r="D671" s="706">
        <v>0</v>
      </c>
      <c r="E671" s="332"/>
    </row>
    <row r="672" spans="1:5" ht="12.75">
      <c r="A672" s="181" t="s">
        <v>1513</v>
      </c>
      <c r="B672" s="182" t="s">
        <v>1514</v>
      </c>
      <c r="C672" s="608">
        <v>0</v>
      </c>
      <c r="D672" s="706">
        <v>0</v>
      </c>
      <c r="E672" s="332"/>
    </row>
    <row r="673" spans="1:5" ht="12.75">
      <c r="A673" s="181" t="s">
        <v>1515</v>
      </c>
      <c r="B673" s="182" t="s">
        <v>1516</v>
      </c>
      <c r="C673" s="608">
        <v>0</v>
      </c>
      <c r="D673" s="706">
        <v>0</v>
      </c>
      <c r="E673" s="332"/>
    </row>
    <row r="674" spans="1:5" ht="18.75">
      <c r="A674" s="180">
        <v>21</v>
      </c>
      <c r="B674" s="187" t="s">
        <v>1517</v>
      </c>
      <c r="C674" s="609">
        <f>SUM(C675:C703)</f>
        <v>59</v>
      </c>
      <c r="D674" s="607">
        <v>11</v>
      </c>
      <c r="E674" s="332"/>
    </row>
    <row r="675" spans="1:5" ht="12.75">
      <c r="A675" s="181" t="s">
        <v>1518</v>
      </c>
      <c r="B675" s="182" t="s">
        <v>1519</v>
      </c>
      <c r="C675" s="608">
        <v>1</v>
      </c>
      <c r="D675" s="706">
        <v>0</v>
      </c>
      <c r="E675" s="332"/>
    </row>
    <row r="676" spans="1:5" ht="25.5">
      <c r="A676" s="181" t="s">
        <v>1520</v>
      </c>
      <c r="B676" s="182" t="s">
        <v>1521</v>
      </c>
      <c r="C676" s="608">
        <v>0</v>
      </c>
      <c r="D676" s="706">
        <v>0</v>
      </c>
      <c r="E676" s="332"/>
    </row>
    <row r="677" spans="1:5" ht="25.5">
      <c r="A677" s="181" t="s">
        <v>1522</v>
      </c>
      <c r="B677" s="182" t="s">
        <v>1523</v>
      </c>
      <c r="C677" s="608">
        <v>1</v>
      </c>
      <c r="D677" s="706">
        <v>0</v>
      </c>
      <c r="E677" s="332"/>
    </row>
    <row r="678" spans="1:5" ht="12.75">
      <c r="A678" s="181" t="s">
        <v>1524</v>
      </c>
      <c r="B678" s="182" t="s">
        <v>1525</v>
      </c>
      <c r="C678" s="608">
        <v>0</v>
      </c>
      <c r="D678" s="706">
        <v>0</v>
      </c>
      <c r="E678" s="332"/>
    </row>
    <row r="679" spans="1:5" ht="12.75">
      <c r="A679" s="181" t="s">
        <v>1526</v>
      </c>
      <c r="B679" s="191" t="s">
        <v>1527</v>
      </c>
      <c r="C679" s="608">
        <v>0</v>
      </c>
      <c r="D679" s="706">
        <v>0</v>
      </c>
      <c r="E679" s="332"/>
    </row>
    <row r="680" spans="1:5" ht="12.75">
      <c r="A680" s="181" t="s">
        <v>1528</v>
      </c>
      <c r="B680" s="191" t="s">
        <v>1529</v>
      </c>
      <c r="C680" s="608">
        <v>0</v>
      </c>
      <c r="D680" s="706">
        <v>0</v>
      </c>
      <c r="E680" s="332"/>
    </row>
    <row r="681" spans="1:5" ht="12.75">
      <c r="A681" s="181" t="s">
        <v>1530</v>
      </c>
      <c r="B681" s="182" t="s">
        <v>1531</v>
      </c>
      <c r="C681" s="608">
        <v>0</v>
      </c>
      <c r="D681" s="706">
        <v>0</v>
      </c>
      <c r="E681" s="332"/>
    </row>
    <row r="682" spans="1:5" ht="12.75">
      <c r="A682" s="181" t="s">
        <v>1532</v>
      </c>
      <c r="B682" s="191" t="s">
        <v>1533</v>
      </c>
      <c r="C682" s="608">
        <v>0</v>
      </c>
      <c r="D682" s="706">
        <v>0</v>
      </c>
      <c r="E682" s="332"/>
    </row>
    <row r="683" spans="1:5" ht="12.75">
      <c r="A683" s="181" t="s">
        <v>1534</v>
      </c>
      <c r="B683" s="191" t="s">
        <v>1535</v>
      </c>
      <c r="C683" s="608">
        <v>1</v>
      </c>
      <c r="D683" s="706">
        <v>0</v>
      </c>
      <c r="E683" s="332"/>
    </row>
    <row r="684" spans="1:5" ht="25.5">
      <c r="A684" s="181" t="s">
        <v>1536</v>
      </c>
      <c r="B684" s="191" t="s">
        <v>1537</v>
      </c>
      <c r="C684" s="608">
        <v>0</v>
      </c>
      <c r="D684" s="706">
        <v>1</v>
      </c>
      <c r="E684" s="332"/>
    </row>
    <row r="685" spans="1:5" ht="12.75">
      <c r="A685" s="181" t="s">
        <v>1538</v>
      </c>
      <c r="B685" s="183" t="s">
        <v>1539</v>
      </c>
      <c r="C685" s="608">
        <v>0</v>
      </c>
      <c r="D685" s="706">
        <v>0</v>
      </c>
      <c r="E685" s="332"/>
    </row>
    <row r="686" spans="1:5" ht="12.75">
      <c r="A686" s="181" t="s">
        <v>1540</v>
      </c>
      <c r="B686" s="182" t="s">
        <v>1541</v>
      </c>
      <c r="C686" s="608">
        <v>0</v>
      </c>
      <c r="D686" s="706">
        <v>0</v>
      </c>
      <c r="E686" s="332"/>
    </row>
    <row r="687" spans="1:5" ht="12.75">
      <c r="A687" s="181" t="s">
        <v>1542</v>
      </c>
      <c r="B687" s="182" t="s">
        <v>1543</v>
      </c>
      <c r="C687" s="608">
        <v>0</v>
      </c>
      <c r="D687" s="706">
        <v>0</v>
      </c>
      <c r="E687" s="332"/>
    </row>
    <row r="688" spans="1:5" ht="12.75">
      <c r="A688" s="181" t="s">
        <v>1544</v>
      </c>
      <c r="B688" s="191" t="s">
        <v>1545</v>
      </c>
      <c r="C688" s="608">
        <v>0</v>
      </c>
      <c r="D688" s="706">
        <v>0</v>
      </c>
      <c r="E688" s="332"/>
    </row>
    <row r="689" spans="1:5" ht="12.75">
      <c r="A689" s="181" t="s">
        <v>1546</v>
      </c>
      <c r="B689" s="191" t="s">
        <v>1547</v>
      </c>
      <c r="C689" s="608">
        <v>15</v>
      </c>
      <c r="D689" s="706">
        <v>0</v>
      </c>
      <c r="E689" s="332"/>
    </row>
    <row r="690" spans="1:5" ht="12.75">
      <c r="A690" s="181" t="s">
        <v>1548</v>
      </c>
      <c r="B690" s="182" t="s">
        <v>1549</v>
      </c>
      <c r="C690" s="608">
        <v>6</v>
      </c>
      <c r="D690" s="706">
        <v>0</v>
      </c>
      <c r="E690" s="332"/>
    </row>
    <row r="691" spans="1:5" ht="12.75">
      <c r="A691" s="181" t="s">
        <v>1550</v>
      </c>
      <c r="B691" s="182" t="s">
        <v>1551</v>
      </c>
      <c r="C691" s="608">
        <v>5</v>
      </c>
      <c r="D691" s="706">
        <v>1</v>
      </c>
      <c r="E691" s="332"/>
    </row>
    <row r="692" spans="1:5" ht="25.5">
      <c r="A692" s="181" t="s">
        <v>1552</v>
      </c>
      <c r="B692" s="182" t="s">
        <v>1553</v>
      </c>
      <c r="C692" s="608">
        <v>0</v>
      </c>
      <c r="D692" s="706">
        <v>0</v>
      </c>
      <c r="E692" s="332"/>
    </row>
    <row r="693" spans="1:5" ht="25.5">
      <c r="A693" s="181" t="s">
        <v>1554</v>
      </c>
      <c r="B693" s="182" t="s">
        <v>1555</v>
      </c>
      <c r="C693" s="608">
        <v>0</v>
      </c>
      <c r="D693" s="706">
        <v>0</v>
      </c>
      <c r="E693" s="332"/>
    </row>
    <row r="694" spans="1:5" ht="12.75">
      <c r="A694" s="181" t="s">
        <v>1556</v>
      </c>
      <c r="B694" s="182" t="s">
        <v>1557</v>
      </c>
      <c r="C694" s="608">
        <v>0</v>
      </c>
      <c r="D694" s="706">
        <v>0</v>
      </c>
      <c r="E694" s="332"/>
    </row>
    <row r="695" spans="1:5" ht="12.75">
      <c r="A695" s="181" t="s">
        <v>1558</v>
      </c>
      <c r="B695" s="182" t="s">
        <v>1559</v>
      </c>
      <c r="C695" s="608">
        <v>1</v>
      </c>
      <c r="D695" s="706">
        <v>0</v>
      </c>
      <c r="E695" s="332"/>
    </row>
    <row r="696" spans="1:5" ht="12.75">
      <c r="A696" s="181" t="s">
        <v>1560</v>
      </c>
      <c r="B696" s="182" t="s">
        <v>1561</v>
      </c>
      <c r="C696" s="608">
        <v>18</v>
      </c>
      <c r="D696" s="706">
        <v>6</v>
      </c>
      <c r="E696" s="332"/>
    </row>
    <row r="697" spans="1:5" ht="12.75">
      <c r="A697" s="181" t="s">
        <v>1562</v>
      </c>
      <c r="B697" s="182" t="s">
        <v>1563</v>
      </c>
      <c r="C697" s="608">
        <v>0</v>
      </c>
      <c r="D697" s="706">
        <v>1</v>
      </c>
      <c r="E697" s="332"/>
    </row>
    <row r="698" spans="1:5" ht="12.75">
      <c r="A698" s="181" t="s">
        <v>1564</v>
      </c>
      <c r="B698" s="182" t="s">
        <v>1565</v>
      </c>
      <c r="C698" s="608">
        <v>4</v>
      </c>
      <c r="D698" s="706">
        <v>0</v>
      </c>
      <c r="E698" s="332"/>
    </row>
    <row r="699" spans="1:5" ht="12.75">
      <c r="A699" s="181" t="s">
        <v>1566</v>
      </c>
      <c r="B699" s="182" t="s">
        <v>1567</v>
      </c>
      <c r="C699" s="608">
        <v>6</v>
      </c>
      <c r="D699" s="706">
        <v>2</v>
      </c>
      <c r="E699" s="332"/>
    </row>
    <row r="700" spans="1:5" ht="12.75">
      <c r="A700" s="181" t="s">
        <v>1568</v>
      </c>
      <c r="B700" s="182" t="s">
        <v>1569</v>
      </c>
      <c r="C700" s="608">
        <v>0</v>
      </c>
      <c r="D700" s="706">
        <v>0</v>
      </c>
      <c r="E700" s="332"/>
    </row>
    <row r="701" spans="1:5" ht="12.75">
      <c r="A701" s="181" t="s">
        <v>1570</v>
      </c>
      <c r="B701" s="182" t="s">
        <v>1571</v>
      </c>
      <c r="C701" s="608">
        <v>0</v>
      </c>
      <c r="D701" s="706">
        <v>0</v>
      </c>
      <c r="E701" s="332"/>
    </row>
    <row r="702" spans="1:5" ht="12.75">
      <c r="A702" s="181" t="s">
        <v>1572</v>
      </c>
      <c r="B702" s="182" t="s">
        <v>1573</v>
      </c>
      <c r="C702" s="608">
        <v>1</v>
      </c>
      <c r="D702" s="706">
        <v>0</v>
      </c>
      <c r="E702" s="332"/>
    </row>
    <row r="703" spans="1:5" ht="12.75">
      <c r="A703" s="181" t="s">
        <v>1574</v>
      </c>
      <c r="B703" s="182" t="s">
        <v>1575</v>
      </c>
      <c r="C703" s="608">
        <v>0</v>
      </c>
      <c r="D703" s="706">
        <v>0</v>
      </c>
      <c r="E703" s="332"/>
    </row>
    <row r="704" spans="1:5" ht="18.75">
      <c r="A704" s="180">
        <v>22</v>
      </c>
      <c r="B704" s="187" t="s">
        <v>1576</v>
      </c>
      <c r="C704" s="609">
        <f>SUM(C705:C712)</f>
        <v>1</v>
      </c>
      <c r="D704" s="607">
        <v>0</v>
      </c>
      <c r="E704" s="332"/>
    </row>
    <row r="705" spans="1:5" ht="12.75">
      <c r="A705" s="181" t="s">
        <v>1577</v>
      </c>
      <c r="B705" s="182" t="s">
        <v>1578</v>
      </c>
      <c r="C705" s="608">
        <v>0</v>
      </c>
      <c r="D705" s="706">
        <v>0</v>
      </c>
      <c r="E705" s="332"/>
    </row>
    <row r="706" spans="1:5" ht="12.75">
      <c r="A706" s="181" t="s">
        <v>1579</v>
      </c>
      <c r="B706" s="182" t="s">
        <v>1580</v>
      </c>
      <c r="C706" s="608">
        <v>0</v>
      </c>
      <c r="D706" s="706">
        <v>0</v>
      </c>
      <c r="E706" s="332"/>
    </row>
    <row r="707" spans="1:5" ht="12.75">
      <c r="A707" s="181" t="s">
        <v>1581</v>
      </c>
      <c r="B707" s="182" t="s">
        <v>1582</v>
      </c>
      <c r="C707" s="608">
        <v>0</v>
      </c>
      <c r="D707" s="706">
        <v>0</v>
      </c>
      <c r="E707" s="332"/>
    </row>
    <row r="708" spans="1:5" ht="12.75">
      <c r="A708" s="181" t="s">
        <v>1583</v>
      </c>
      <c r="B708" s="182" t="s">
        <v>1584</v>
      </c>
      <c r="C708" s="608">
        <v>0</v>
      </c>
      <c r="D708" s="706">
        <v>0</v>
      </c>
      <c r="E708" s="332"/>
    </row>
    <row r="709" spans="1:5" ht="12.75">
      <c r="A709" s="181" t="s">
        <v>1585</v>
      </c>
      <c r="B709" s="182" t="s">
        <v>1586</v>
      </c>
      <c r="C709" s="608">
        <v>0</v>
      </c>
      <c r="D709" s="706">
        <v>0</v>
      </c>
      <c r="E709" s="332"/>
    </row>
    <row r="710" spans="1:5" ht="12.75">
      <c r="A710" s="181" t="s">
        <v>1587</v>
      </c>
      <c r="B710" s="182" t="s">
        <v>1588</v>
      </c>
      <c r="C710" s="608">
        <v>0</v>
      </c>
      <c r="D710" s="706">
        <v>0</v>
      </c>
      <c r="E710" s="332"/>
    </row>
    <row r="711" spans="1:5" ht="12.75">
      <c r="A711" s="181" t="s">
        <v>1589</v>
      </c>
      <c r="B711" s="182" t="s">
        <v>1590</v>
      </c>
      <c r="C711" s="608">
        <v>0</v>
      </c>
      <c r="D711" s="706">
        <v>0</v>
      </c>
      <c r="E711" s="332"/>
    </row>
    <row r="712" spans="1:5" ht="12.75">
      <c r="A712" s="181" t="s">
        <v>1591</v>
      </c>
      <c r="B712" s="182" t="s">
        <v>1592</v>
      </c>
      <c r="C712" s="608">
        <v>1</v>
      </c>
      <c r="D712" s="706">
        <v>0</v>
      </c>
      <c r="E712" s="332"/>
    </row>
    <row r="713" spans="1:5" ht="37.5">
      <c r="A713" s="180">
        <v>23</v>
      </c>
      <c r="B713" s="187" t="s">
        <v>1593</v>
      </c>
      <c r="C713" s="609">
        <f>SUM(C714:C726)</f>
        <v>542</v>
      </c>
      <c r="D713" s="607">
        <v>140</v>
      </c>
      <c r="E713" s="332"/>
    </row>
    <row r="714" spans="1:5" ht="25.5">
      <c r="A714" s="181" t="s">
        <v>1594</v>
      </c>
      <c r="B714" s="182" t="s">
        <v>1595</v>
      </c>
      <c r="C714" s="608">
        <v>7</v>
      </c>
      <c r="D714" s="706">
        <v>0</v>
      </c>
      <c r="E714" s="332"/>
    </row>
    <row r="715" spans="1:5" ht="25.5">
      <c r="A715" s="181" t="s">
        <v>1596</v>
      </c>
      <c r="B715" s="182" t="s">
        <v>1597</v>
      </c>
      <c r="C715" s="608">
        <v>2</v>
      </c>
      <c r="D715" s="706">
        <v>1</v>
      </c>
      <c r="E715" s="332"/>
    </row>
    <row r="716" spans="1:5" ht="12.75">
      <c r="A716" s="181" t="s">
        <v>1598</v>
      </c>
      <c r="B716" s="182" t="s">
        <v>1599</v>
      </c>
      <c r="C716" s="608">
        <v>4</v>
      </c>
      <c r="D716" s="706">
        <v>1</v>
      </c>
      <c r="E716" s="332"/>
    </row>
    <row r="717" spans="1:5" ht="12.75">
      <c r="A717" s="181" t="s">
        <v>1600</v>
      </c>
      <c r="B717" s="182" t="s">
        <v>1601</v>
      </c>
      <c r="C717" s="608">
        <v>0</v>
      </c>
      <c r="D717" s="706">
        <v>0</v>
      </c>
      <c r="E717" s="332"/>
    </row>
    <row r="718" spans="1:5" ht="12.75">
      <c r="A718" s="181" t="s">
        <v>1602</v>
      </c>
      <c r="B718" s="182" t="s">
        <v>1603</v>
      </c>
      <c r="C718" s="608">
        <v>0</v>
      </c>
      <c r="D718" s="706">
        <v>0</v>
      </c>
      <c r="E718" s="332"/>
    </row>
    <row r="719" spans="1:5" ht="12.75">
      <c r="A719" s="181" t="s">
        <v>1604</v>
      </c>
      <c r="B719" s="183" t="s">
        <v>1605</v>
      </c>
      <c r="C719" s="608">
        <v>0</v>
      </c>
      <c r="D719" s="706">
        <v>0</v>
      </c>
      <c r="E719" s="332"/>
    </row>
    <row r="720" spans="1:5" ht="12.75">
      <c r="A720" s="181" t="s">
        <v>1606</v>
      </c>
      <c r="B720" s="183" t="s">
        <v>1607</v>
      </c>
      <c r="C720" s="608">
        <v>15</v>
      </c>
      <c r="D720" s="706">
        <v>7</v>
      </c>
      <c r="E720" s="332"/>
    </row>
    <row r="721" spans="1:5" ht="12.75">
      <c r="A721" s="181" t="s">
        <v>1608</v>
      </c>
      <c r="B721" s="183" t="s">
        <v>1609</v>
      </c>
      <c r="C721" s="608">
        <v>393</v>
      </c>
      <c r="D721" s="706">
        <v>7</v>
      </c>
      <c r="E721" s="332"/>
    </row>
    <row r="722" spans="1:5" ht="12.75">
      <c r="A722" s="181" t="s">
        <v>1610</v>
      </c>
      <c r="B722" s="182" t="s">
        <v>1611</v>
      </c>
      <c r="C722" s="608">
        <v>1</v>
      </c>
      <c r="D722" s="706">
        <v>0</v>
      </c>
      <c r="E722" s="332"/>
    </row>
    <row r="723" spans="1:5" ht="12.75">
      <c r="A723" s="181" t="s">
        <v>1612</v>
      </c>
      <c r="B723" s="182" t="s">
        <v>1613</v>
      </c>
      <c r="C723" s="608">
        <v>9</v>
      </c>
      <c r="D723" s="706">
        <v>9</v>
      </c>
      <c r="E723" s="332"/>
    </row>
    <row r="724" spans="1:5" ht="12.75">
      <c r="A724" s="181" t="s">
        <v>1614</v>
      </c>
      <c r="B724" s="182" t="s">
        <v>1615</v>
      </c>
      <c r="C724" s="608">
        <v>45</v>
      </c>
      <c r="D724" s="706">
        <v>12</v>
      </c>
      <c r="E724" s="332"/>
    </row>
    <row r="725" spans="1:5" ht="12.75">
      <c r="A725" s="181" t="s">
        <v>1616</v>
      </c>
      <c r="B725" s="182" t="s">
        <v>1617</v>
      </c>
      <c r="C725" s="608">
        <v>65</v>
      </c>
      <c r="D725" s="706">
        <v>100</v>
      </c>
      <c r="E725" s="332"/>
    </row>
    <row r="726" spans="1:5" ht="12.75">
      <c r="A726" s="181" t="s">
        <v>1618</v>
      </c>
      <c r="B726" s="182" t="s">
        <v>1619</v>
      </c>
      <c r="C726" s="608">
        <v>1</v>
      </c>
      <c r="D726" s="706">
        <v>3</v>
      </c>
      <c r="E726" s="332"/>
    </row>
    <row r="727" spans="1:5" ht="23.25">
      <c r="A727" s="195"/>
      <c r="B727" s="196" t="s">
        <v>1620</v>
      </c>
      <c r="C727" s="609">
        <f>SUM(C728:C730)</f>
        <v>65</v>
      </c>
      <c r="D727" s="179">
        <v>6</v>
      </c>
      <c r="E727" s="332"/>
    </row>
    <row r="728" spans="1:5" ht="12.75">
      <c r="A728" s="181" t="s">
        <v>1621</v>
      </c>
      <c r="B728" s="197" t="s">
        <v>1622</v>
      </c>
      <c r="C728" s="608">
        <v>20</v>
      </c>
      <c r="D728" s="706">
        <v>1</v>
      </c>
      <c r="E728" s="332"/>
    </row>
    <row r="729" spans="1:5" ht="25.5">
      <c r="A729" s="198" t="s">
        <v>1623</v>
      </c>
      <c r="B729" s="197" t="s">
        <v>1624</v>
      </c>
      <c r="C729" s="608">
        <v>25</v>
      </c>
      <c r="D729" s="706">
        <v>1</v>
      </c>
      <c r="E729" s="332"/>
    </row>
    <row r="730" spans="1:5" ht="12.75">
      <c r="A730" s="198" t="s">
        <v>1625</v>
      </c>
      <c r="B730" s="197" t="s">
        <v>1626</v>
      </c>
      <c r="C730" s="608">
        <v>20</v>
      </c>
      <c r="D730" s="706">
        <v>4</v>
      </c>
      <c r="E730" s="332"/>
    </row>
    <row r="731" spans="1:5" ht="23.25">
      <c r="A731" s="199"/>
      <c r="B731" s="196" t="s">
        <v>1627</v>
      </c>
      <c r="C731" s="609">
        <f>SUM(C732:C734)</f>
        <v>0</v>
      </c>
      <c r="D731" s="179">
        <v>17</v>
      </c>
      <c r="E731" s="332"/>
    </row>
    <row r="732" spans="1:5" ht="12.75">
      <c r="A732" s="198" t="s">
        <v>1628</v>
      </c>
      <c r="B732" s="197" t="s">
        <v>1629</v>
      </c>
      <c r="C732" s="610"/>
      <c r="D732" s="706">
        <v>15</v>
      </c>
      <c r="E732" s="332"/>
    </row>
    <row r="733" spans="1:5" ht="12.75">
      <c r="A733" s="198" t="s">
        <v>1630</v>
      </c>
      <c r="B733" s="197" t="s">
        <v>1631</v>
      </c>
      <c r="C733" s="610"/>
      <c r="D733" s="706">
        <v>0</v>
      </c>
      <c r="E733" s="332"/>
    </row>
    <row r="734" spans="1:5" ht="12.75">
      <c r="A734" s="198" t="s">
        <v>1632</v>
      </c>
      <c r="B734" s="197" t="s">
        <v>1633</v>
      </c>
      <c r="C734" s="610"/>
      <c r="D734" s="706">
        <v>2</v>
      </c>
      <c r="E734" s="332"/>
    </row>
  </sheetData>
  <pageMargins left="0.23622047244094491" right="0.23622047244094491" top="0.35433070866141736" bottom="0.35433070866141736" header="0.31496062992125984" footer="0.31496062992125984"/>
  <pageSetup paperSize="9" scale="87" fitToHeight="0" orientation="portrait" r:id="rId1"/>
  <headerFooter>
    <oddFooter>&amp;R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K2295"/>
  <sheetViews>
    <sheetView view="pageBreakPreview" zoomScaleNormal="100" zoomScaleSheetLayoutView="100" workbookViewId="0">
      <selection activeCell="C1756" sqref="C1756:C1757"/>
    </sheetView>
  </sheetViews>
  <sheetFormatPr defaultColWidth="9" defaultRowHeight="12"/>
  <cols>
    <col min="1" max="1" width="12.7109375" customWidth="1"/>
    <col min="2" max="2" width="46" customWidth="1"/>
    <col min="3" max="3" width="12.85546875" customWidth="1"/>
    <col min="4" max="4" width="9.42578125" customWidth="1"/>
    <col min="5" max="5" width="10.5703125" customWidth="1"/>
    <col min="6" max="6" width="8.7109375" customWidth="1"/>
    <col min="7" max="7" width="9.85546875" customWidth="1"/>
    <col min="8" max="8" width="10.5703125" customWidth="1"/>
    <col min="9" max="9" width="8.7109375" customWidth="1"/>
    <col min="10" max="10" width="10" customWidth="1"/>
    <col min="11" max="11" width="10.85546875" customWidth="1"/>
  </cols>
  <sheetData>
    <row r="1" spans="1:11" ht="12.75">
      <c r="A1" s="1"/>
      <c r="B1" s="2" t="s">
        <v>51</v>
      </c>
      <c r="C1" s="3" t="str">
        <f>Kadar.ode.!C1</f>
        <v>Општа болница Јагодина</v>
      </c>
      <c r="D1" s="4"/>
      <c r="E1" s="4"/>
      <c r="F1" s="4"/>
      <c r="G1" s="4"/>
      <c r="H1" s="4"/>
      <c r="I1" s="5"/>
      <c r="J1" s="6"/>
      <c r="K1" s="6"/>
    </row>
    <row r="2" spans="1:11" ht="12.75">
      <c r="A2" s="1"/>
      <c r="B2" s="2" t="s">
        <v>52</v>
      </c>
      <c r="C2" s="3">
        <f>Kadar.ode.!C2</f>
        <v>17688383</v>
      </c>
      <c r="D2" s="4"/>
      <c r="E2" s="4"/>
      <c r="F2" s="4"/>
      <c r="G2" s="4"/>
      <c r="H2" s="4"/>
      <c r="I2" s="5"/>
      <c r="J2" s="6"/>
      <c r="K2" s="6"/>
    </row>
    <row r="3" spans="1:11" ht="12.75">
      <c r="A3" s="1"/>
      <c r="B3" s="2"/>
      <c r="C3" s="3"/>
      <c r="D3" s="4"/>
      <c r="E3" s="4"/>
      <c r="F3" s="4"/>
      <c r="G3" s="4"/>
      <c r="H3" s="4"/>
      <c r="I3" s="5"/>
      <c r="J3" s="6"/>
      <c r="K3" s="6"/>
    </row>
    <row r="4" spans="1:11" ht="14.25">
      <c r="A4" s="1"/>
      <c r="B4" s="2" t="s">
        <v>1634</v>
      </c>
      <c r="C4" s="7" t="s">
        <v>32</v>
      </c>
      <c r="D4" s="8"/>
      <c r="E4" s="8"/>
      <c r="F4" s="8"/>
      <c r="G4" s="8"/>
      <c r="H4" s="8"/>
      <c r="I4" s="9"/>
      <c r="J4" s="6"/>
      <c r="K4" s="6"/>
    </row>
    <row r="5" spans="1:11" ht="14.25">
      <c r="A5" s="1"/>
      <c r="B5" s="2" t="s">
        <v>186</v>
      </c>
      <c r="C5" s="441" t="s">
        <v>1964</v>
      </c>
      <c r="D5" s="8"/>
      <c r="E5" s="8"/>
      <c r="F5" s="8"/>
      <c r="G5" s="8"/>
      <c r="H5" s="8"/>
      <c r="I5" s="9"/>
      <c r="J5" s="6"/>
      <c r="K5" s="6"/>
    </row>
    <row r="6" spans="1:11" ht="15.75">
      <c r="A6" s="10"/>
      <c r="B6" s="10"/>
      <c r="C6" s="10"/>
      <c r="D6" s="10"/>
      <c r="E6" s="10"/>
      <c r="F6" s="10"/>
      <c r="G6" s="10"/>
      <c r="H6" s="10"/>
      <c r="I6" s="11"/>
      <c r="J6" s="11"/>
      <c r="K6" s="11"/>
    </row>
    <row r="7" spans="1:11" ht="12.75" customHeight="1">
      <c r="A7" s="913" t="s">
        <v>1635</v>
      </c>
      <c r="B7" s="913" t="s">
        <v>1636</v>
      </c>
      <c r="C7" s="930" t="s">
        <v>189</v>
      </c>
      <c r="D7" s="931"/>
      <c r="E7" s="931"/>
      <c r="F7" s="907" t="s">
        <v>190</v>
      </c>
      <c r="G7" s="907"/>
      <c r="H7" s="907"/>
      <c r="I7" s="907" t="s">
        <v>129</v>
      </c>
      <c r="J7" s="907"/>
      <c r="K7" s="907"/>
    </row>
    <row r="8" spans="1:11" ht="34.5" thickBot="1">
      <c r="A8" s="914"/>
      <c r="B8" s="914"/>
      <c r="C8" s="309" t="s">
        <v>1896</v>
      </c>
      <c r="D8" s="309" t="s">
        <v>5263</v>
      </c>
      <c r="E8" s="430" t="s">
        <v>1903</v>
      </c>
      <c r="F8" s="309" t="s">
        <v>1896</v>
      </c>
      <c r="G8" s="309" t="s">
        <v>5263</v>
      </c>
      <c r="H8" s="309" t="s">
        <v>1903</v>
      </c>
      <c r="I8" s="309" t="s">
        <v>1896</v>
      </c>
      <c r="J8" s="309" t="s">
        <v>5263</v>
      </c>
      <c r="K8" s="309" t="s">
        <v>1903</v>
      </c>
    </row>
    <row r="9" spans="1:11" ht="15.75" thickTop="1">
      <c r="A9" s="85"/>
      <c r="B9" s="154" t="s">
        <v>28</v>
      </c>
      <c r="C9" s="432">
        <f>SUM(C10:C71)</f>
        <v>0</v>
      </c>
      <c r="D9" s="432">
        <f>SUM(D10:D71)</f>
        <v>0</v>
      </c>
      <c r="E9" s="433" t="e">
        <f>D9/C9</f>
        <v>#DIV/0!</v>
      </c>
      <c r="F9" s="432">
        <f>SUM(F10:F71)</f>
        <v>315</v>
      </c>
      <c r="G9" s="432">
        <f>SUM(G10:G71)</f>
        <v>255</v>
      </c>
      <c r="H9" s="433">
        <f>G9/F9</f>
        <v>0.80952380952380953</v>
      </c>
      <c r="I9" s="432">
        <f>SUM(I10:I71)</f>
        <v>315</v>
      </c>
      <c r="J9" s="432">
        <f>SUM(J10:J71)</f>
        <v>255</v>
      </c>
      <c r="K9" s="433">
        <f>J9/I9</f>
        <v>0.80952380952380953</v>
      </c>
    </row>
    <row r="10" spans="1:11" ht="25.5">
      <c r="A10" s="155" t="s">
        <v>1977</v>
      </c>
      <c r="B10" s="156" t="s">
        <v>1978</v>
      </c>
      <c r="C10" s="157"/>
      <c r="D10" s="157"/>
      <c r="E10" s="431" t="e">
        <f t="shared" ref="E10:E274" si="0">D10/C10</f>
        <v>#DIV/0!</v>
      </c>
      <c r="F10" s="316">
        <v>20</v>
      </c>
      <c r="G10" s="316">
        <v>2</v>
      </c>
      <c r="H10" s="431">
        <f t="shared" ref="H10:H274" si="1">G10/F10</f>
        <v>0.1</v>
      </c>
      <c r="I10" s="316">
        <f>C10+F10</f>
        <v>20</v>
      </c>
      <c r="J10" s="350">
        <f>D10+G10</f>
        <v>2</v>
      </c>
      <c r="K10" s="431">
        <f t="shared" ref="K10:K274" si="2">J10/I10</f>
        <v>0.1</v>
      </c>
    </row>
    <row r="11" spans="1:11" ht="25.5">
      <c r="A11" s="14" t="s">
        <v>1979</v>
      </c>
      <c r="B11" s="157" t="s">
        <v>1980</v>
      </c>
      <c r="C11" s="157"/>
      <c r="D11" s="157"/>
      <c r="E11" s="431" t="e">
        <f t="shared" ref="E11:E48" si="3">D11/C11</f>
        <v>#DIV/0!</v>
      </c>
      <c r="F11" s="350">
        <v>1</v>
      </c>
      <c r="G11" s="350"/>
      <c r="H11" s="431">
        <f t="shared" ref="H11:H48" si="4">G11/F11</f>
        <v>0</v>
      </c>
      <c r="I11" s="350">
        <f t="shared" ref="I11:I69" si="5">C11+F11</f>
        <v>1</v>
      </c>
      <c r="J11" s="350">
        <f t="shared" ref="J11:J69" si="6">D11+G11</f>
        <v>0</v>
      </c>
      <c r="K11" s="431">
        <f t="shared" ref="K11:K48" si="7">J11/I11</f>
        <v>0</v>
      </c>
    </row>
    <row r="12" spans="1:11" ht="25.5">
      <c r="A12" s="14" t="s">
        <v>1981</v>
      </c>
      <c r="B12" s="157" t="s">
        <v>1982</v>
      </c>
      <c r="C12" s="157"/>
      <c r="D12" s="157"/>
      <c r="E12" s="431" t="e">
        <f t="shared" si="3"/>
        <v>#DIV/0!</v>
      </c>
      <c r="F12" s="350">
        <v>2</v>
      </c>
      <c r="G12" s="350"/>
      <c r="H12" s="431">
        <f t="shared" si="4"/>
        <v>0</v>
      </c>
      <c r="I12" s="350">
        <f t="shared" si="5"/>
        <v>2</v>
      </c>
      <c r="J12" s="350">
        <f t="shared" si="6"/>
        <v>0</v>
      </c>
      <c r="K12" s="431">
        <f t="shared" si="7"/>
        <v>0</v>
      </c>
    </row>
    <row r="13" spans="1:11" ht="14.25">
      <c r="A13" s="158" t="s">
        <v>1983</v>
      </c>
      <c r="B13" s="159" t="s">
        <v>1984</v>
      </c>
      <c r="C13" s="157"/>
      <c r="D13" s="157"/>
      <c r="E13" s="431" t="e">
        <f t="shared" si="3"/>
        <v>#DIV/0!</v>
      </c>
      <c r="F13" s="350">
        <v>3</v>
      </c>
      <c r="G13" s="350"/>
      <c r="H13" s="431">
        <f t="shared" si="4"/>
        <v>0</v>
      </c>
      <c r="I13" s="350">
        <f t="shared" si="5"/>
        <v>3</v>
      </c>
      <c r="J13" s="350">
        <f t="shared" si="6"/>
        <v>0</v>
      </c>
      <c r="K13" s="431">
        <f t="shared" si="7"/>
        <v>0</v>
      </c>
    </row>
    <row r="14" spans="1:11" ht="14.25">
      <c r="A14" s="14" t="s">
        <v>1985</v>
      </c>
      <c r="B14" s="157" t="s">
        <v>1986</v>
      </c>
      <c r="C14" s="157"/>
      <c r="D14" s="157"/>
      <c r="E14" s="431" t="e">
        <f t="shared" si="3"/>
        <v>#DIV/0!</v>
      </c>
      <c r="F14" s="350">
        <v>15</v>
      </c>
      <c r="G14" s="350"/>
      <c r="H14" s="431">
        <f t="shared" si="4"/>
        <v>0</v>
      </c>
      <c r="I14" s="350">
        <f t="shared" si="5"/>
        <v>15</v>
      </c>
      <c r="J14" s="350">
        <f t="shared" si="6"/>
        <v>0</v>
      </c>
      <c r="K14" s="431">
        <f t="shared" si="7"/>
        <v>0</v>
      </c>
    </row>
    <row r="15" spans="1:11" ht="14.25">
      <c r="A15" s="14" t="s">
        <v>1987</v>
      </c>
      <c r="B15" s="157" t="s">
        <v>1988</v>
      </c>
      <c r="C15" s="157"/>
      <c r="D15" s="157"/>
      <c r="E15" s="431" t="e">
        <f t="shared" si="3"/>
        <v>#DIV/0!</v>
      </c>
      <c r="F15" s="350">
        <v>7</v>
      </c>
      <c r="G15" s="350"/>
      <c r="H15" s="431">
        <f t="shared" si="4"/>
        <v>0</v>
      </c>
      <c r="I15" s="350">
        <f t="shared" si="5"/>
        <v>7</v>
      </c>
      <c r="J15" s="350">
        <f t="shared" si="6"/>
        <v>0</v>
      </c>
      <c r="K15" s="431">
        <f t="shared" si="7"/>
        <v>0</v>
      </c>
    </row>
    <row r="16" spans="1:11" ht="38.25">
      <c r="A16" s="14" t="s">
        <v>1989</v>
      </c>
      <c r="B16" s="157" t="s">
        <v>1990</v>
      </c>
      <c r="C16" s="157"/>
      <c r="D16" s="157"/>
      <c r="E16" s="431" t="e">
        <f t="shared" si="3"/>
        <v>#DIV/0!</v>
      </c>
      <c r="F16" s="350">
        <v>1</v>
      </c>
      <c r="G16" s="350"/>
      <c r="H16" s="431">
        <f t="shared" si="4"/>
        <v>0</v>
      </c>
      <c r="I16" s="350">
        <f t="shared" si="5"/>
        <v>1</v>
      </c>
      <c r="J16" s="350">
        <f t="shared" si="6"/>
        <v>0</v>
      </c>
      <c r="K16" s="431">
        <f t="shared" si="7"/>
        <v>0</v>
      </c>
    </row>
    <row r="17" spans="1:11" ht="25.5">
      <c r="A17" s="14" t="s">
        <v>1991</v>
      </c>
      <c r="B17" s="157" t="s">
        <v>1992</v>
      </c>
      <c r="C17" s="157"/>
      <c r="D17" s="157"/>
      <c r="E17" s="431" t="e">
        <f t="shared" si="3"/>
        <v>#DIV/0!</v>
      </c>
      <c r="F17" s="350"/>
      <c r="G17" s="350"/>
      <c r="H17" s="431" t="e">
        <f t="shared" si="4"/>
        <v>#DIV/0!</v>
      </c>
      <c r="I17" s="350">
        <f t="shared" si="5"/>
        <v>0</v>
      </c>
      <c r="J17" s="350">
        <f t="shared" si="6"/>
        <v>0</v>
      </c>
      <c r="K17" s="431" t="e">
        <f t="shared" si="7"/>
        <v>#DIV/0!</v>
      </c>
    </row>
    <row r="18" spans="1:11" ht="25.5">
      <c r="A18" s="158" t="s">
        <v>1993</v>
      </c>
      <c r="B18" s="159" t="s">
        <v>1994</v>
      </c>
      <c r="C18" s="157"/>
      <c r="D18" s="157"/>
      <c r="E18" s="431" t="e">
        <f t="shared" si="3"/>
        <v>#DIV/0!</v>
      </c>
      <c r="F18" s="350"/>
      <c r="G18" s="350"/>
      <c r="H18" s="431" t="e">
        <f t="shared" si="4"/>
        <v>#DIV/0!</v>
      </c>
      <c r="I18" s="350">
        <f t="shared" si="5"/>
        <v>0</v>
      </c>
      <c r="J18" s="350">
        <f t="shared" si="6"/>
        <v>0</v>
      </c>
      <c r="K18" s="431" t="e">
        <f t="shared" si="7"/>
        <v>#DIV/0!</v>
      </c>
    </row>
    <row r="19" spans="1:11" ht="25.5">
      <c r="A19" s="14" t="s">
        <v>1995</v>
      </c>
      <c r="B19" s="157" t="s">
        <v>1996</v>
      </c>
      <c r="C19" s="157"/>
      <c r="D19" s="157"/>
      <c r="E19" s="431" t="e">
        <f t="shared" si="3"/>
        <v>#DIV/0!</v>
      </c>
      <c r="F19" s="350">
        <v>5</v>
      </c>
      <c r="G19" s="350">
        <v>3</v>
      </c>
      <c r="H19" s="431">
        <f t="shared" si="4"/>
        <v>0.6</v>
      </c>
      <c r="I19" s="350">
        <f t="shared" si="5"/>
        <v>5</v>
      </c>
      <c r="J19" s="350">
        <f t="shared" si="6"/>
        <v>3</v>
      </c>
      <c r="K19" s="431">
        <f t="shared" si="7"/>
        <v>0.6</v>
      </c>
    </row>
    <row r="20" spans="1:11" ht="14.25">
      <c r="A20" s="14" t="s">
        <v>1997</v>
      </c>
      <c r="B20" s="157" t="s">
        <v>1998</v>
      </c>
      <c r="C20" s="157"/>
      <c r="D20" s="157"/>
      <c r="E20" s="431" t="e">
        <f t="shared" si="3"/>
        <v>#DIV/0!</v>
      </c>
      <c r="F20" s="350">
        <v>14</v>
      </c>
      <c r="G20" s="350">
        <v>4</v>
      </c>
      <c r="H20" s="431">
        <f t="shared" si="4"/>
        <v>0.2857142857142857</v>
      </c>
      <c r="I20" s="350">
        <f t="shared" si="5"/>
        <v>14</v>
      </c>
      <c r="J20" s="350">
        <f t="shared" si="6"/>
        <v>4</v>
      </c>
      <c r="K20" s="431">
        <f t="shared" si="7"/>
        <v>0.2857142857142857</v>
      </c>
    </row>
    <row r="21" spans="1:11" ht="25.5">
      <c r="A21" s="14" t="s">
        <v>1999</v>
      </c>
      <c r="B21" s="157" t="s">
        <v>2000</v>
      </c>
      <c r="C21" s="157"/>
      <c r="D21" s="157"/>
      <c r="E21" s="431" t="e">
        <f t="shared" si="3"/>
        <v>#DIV/0!</v>
      </c>
      <c r="F21" s="350">
        <v>20</v>
      </c>
      <c r="G21" s="350">
        <v>3</v>
      </c>
      <c r="H21" s="431">
        <f t="shared" si="4"/>
        <v>0.15</v>
      </c>
      <c r="I21" s="350">
        <f t="shared" si="5"/>
        <v>20</v>
      </c>
      <c r="J21" s="350">
        <f t="shared" si="6"/>
        <v>3</v>
      </c>
      <c r="K21" s="431">
        <f t="shared" si="7"/>
        <v>0.15</v>
      </c>
    </row>
    <row r="22" spans="1:11" ht="25.5">
      <c r="A22" s="14" t="s">
        <v>2001</v>
      </c>
      <c r="B22" s="157" t="s">
        <v>2002</v>
      </c>
      <c r="C22" s="157"/>
      <c r="D22" s="157"/>
      <c r="E22" s="431" t="e">
        <f t="shared" si="3"/>
        <v>#DIV/0!</v>
      </c>
      <c r="F22" s="350">
        <v>2</v>
      </c>
      <c r="G22" s="350"/>
      <c r="H22" s="431">
        <f t="shared" si="4"/>
        <v>0</v>
      </c>
      <c r="I22" s="350">
        <f t="shared" si="5"/>
        <v>2</v>
      </c>
      <c r="J22" s="350">
        <f t="shared" si="6"/>
        <v>0</v>
      </c>
      <c r="K22" s="431">
        <f t="shared" si="7"/>
        <v>0</v>
      </c>
    </row>
    <row r="23" spans="1:11" ht="38.25">
      <c r="A23" s="158" t="s">
        <v>2003</v>
      </c>
      <c r="B23" s="159" t="s">
        <v>2004</v>
      </c>
      <c r="C23" s="157"/>
      <c r="D23" s="157"/>
      <c r="E23" s="431" t="e">
        <f t="shared" si="3"/>
        <v>#DIV/0!</v>
      </c>
      <c r="F23" s="350">
        <v>1</v>
      </c>
      <c r="G23" s="350">
        <v>1</v>
      </c>
      <c r="H23" s="431">
        <f t="shared" si="4"/>
        <v>1</v>
      </c>
      <c r="I23" s="350">
        <f t="shared" si="5"/>
        <v>1</v>
      </c>
      <c r="J23" s="350">
        <f t="shared" si="6"/>
        <v>1</v>
      </c>
      <c r="K23" s="431">
        <f t="shared" si="7"/>
        <v>1</v>
      </c>
    </row>
    <row r="24" spans="1:11" ht="14.25">
      <c r="A24" s="14" t="s">
        <v>2005</v>
      </c>
      <c r="B24" s="157" t="s">
        <v>2006</v>
      </c>
      <c r="C24" s="157"/>
      <c r="D24" s="157"/>
      <c r="E24" s="431" t="e">
        <f t="shared" si="3"/>
        <v>#DIV/0!</v>
      </c>
      <c r="F24" s="350">
        <v>6</v>
      </c>
      <c r="G24" s="350"/>
      <c r="H24" s="431">
        <f t="shared" si="4"/>
        <v>0</v>
      </c>
      <c r="I24" s="350">
        <f t="shared" si="5"/>
        <v>6</v>
      </c>
      <c r="J24" s="350">
        <f t="shared" si="6"/>
        <v>0</v>
      </c>
      <c r="K24" s="431">
        <f t="shared" si="7"/>
        <v>0</v>
      </c>
    </row>
    <row r="25" spans="1:11" ht="14.25">
      <c r="A25" s="14" t="s">
        <v>2007</v>
      </c>
      <c r="B25" s="157" t="s">
        <v>2008</v>
      </c>
      <c r="C25" s="157"/>
      <c r="D25" s="157"/>
      <c r="E25" s="431" t="e">
        <f t="shared" si="3"/>
        <v>#DIV/0!</v>
      </c>
      <c r="F25" s="350">
        <v>172</v>
      </c>
      <c r="G25" s="350">
        <v>225</v>
      </c>
      <c r="H25" s="431">
        <f t="shared" si="4"/>
        <v>1.308139534883721</v>
      </c>
      <c r="I25" s="350">
        <f t="shared" si="5"/>
        <v>172</v>
      </c>
      <c r="J25" s="350">
        <f t="shared" si="6"/>
        <v>225</v>
      </c>
      <c r="K25" s="431">
        <f t="shared" si="7"/>
        <v>1.308139534883721</v>
      </c>
    </row>
    <row r="26" spans="1:11" ht="14.25">
      <c r="A26" s="14" t="s">
        <v>2009</v>
      </c>
      <c r="B26" s="157" t="s">
        <v>2010</v>
      </c>
      <c r="C26" s="157"/>
      <c r="D26" s="157"/>
      <c r="E26" s="431" t="e">
        <f t="shared" si="3"/>
        <v>#DIV/0!</v>
      </c>
      <c r="F26" s="350"/>
      <c r="G26" s="350"/>
      <c r="H26" s="431" t="e">
        <f t="shared" si="4"/>
        <v>#DIV/0!</v>
      </c>
      <c r="I26" s="350">
        <f t="shared" si="5"/>
        <v>0</v>
      </c>
      <c r="J26" s="350">
        <f t="shared" si="6"/>
        <v>0</v>
      </c>
      <c r="K26" s="431" t="e">
        <f t="shared" si="7"/>
        <v>#DIV/0!</v>
      </c>
    </row>
    <row r="27" spans="1:11" ht="14.25">
      <c r="A27" s="14" t="s">
        <v>2011</v>
      </c>
      <c r="B27" s="157" t="s">
        <v>2012</v>
      </c>
      <c r="C27" s="157"/>
      <c r="D27" s="157"/>
      <c r="E27" s="431" t="e">
        <f t="shared" si="3"/>
        <v>#DIV/0!</v>
      </c>
      <c r="F27" s="350">
        <v>2</v>
      </c>
      <c r="G27" s="350">
        <v>1</v>
      </c>
      <c r="H27" s="431">
        <f t="shared" si="4"/>
        <v>0.5</v>
      </c>
      <c r="I27" s="350">
        <f t="shared" si="5"/>
        <v>2</v>
      </c>
      <c r="J27" s="350">
        <f t="shared" si="6"/>
        <v>1</v>
      </c>
      <c r="K27" s="431">
        <f t="shared" si="7"/>
        <v>0.5</v>
      </c>
    </row>
    <row r="28" spans="1:11" ht="38.25">
      <c r="A28" s="158" t="s">
        <v>2013</v>
      </c>
      <c r="B28" s="159" t="s">
        <v>2014</v>
      </c>
      <c r="C28" s="157"/>
      <c r="D28" s="157"/>
      <c r="E28" s="431" t="e">
        <f t="shared" si="3"/>
        <v>#DIV/0!</v>
      </c>
      <c r="F28" s="350">
        <v>1</v>
      </c>
      <c r="G28" s="350"/>
      <c r="H28" s="431">
        <f t="shared" si="4"/>
        <v>0</v>
      </c>
      <c r="I28" s="350">
        <f t="shared" si="5"/>
        <v>1</v>
      </c>
      <c r="J28" s="350">
        <f t="shared" si="6"/>
        <v>0</v>
      </c>
      <c r="K28" s="431">
        <f t="shared" si="7"/>
        <v>0</v>
      </c>
    </row>
    <row r="29" spans="1:11" ht="14.25">
      <c r="A29" s="14" t="s">
        <v>2015</v>
      </c>
      <c r="B29" s="157" t="s">
        <v>2016</v>
      </c>
      <c r="C29" s="157"/>
      <c r="D29" s="157"/>
      <c r="E29" s="431" t="e">
        <f t="shared" si="3"/>
        <v>#DIV/0!</v>
      </c>
      <c r="F29" s="350">
        <v>2</v>
      </c>
      <c r="G29" s="350"/>
      <c r="H29" s="431">
        <f t="shared" si="4"/>
        <v>0</v>
      </c>
      <c r="I29" s="350">
        <f t="shared" si="5"/>
        <v>2</v>
      </c>
      <c r="J29" s="350">
        <f t="shared" si="6"/>
        <v>0</v>
      </c>
      <c r="K29" s="431">
        <f t="shared" si="7"/>
        <v>0</v>
      </c>
    </row>
    <row r="30" spans="1:11" ht="14.25">
      <c r="A30" s="14" t="s">
        <v>2017</v>
      </c>
      <c r="B30" s="157" t="s">
        <v>2018</v>
      </c>
      <c r="C30" s="157"/>
      <c r="D30" s="157"/>
      <c r="E30" s="431" t="e">
        <f t="shared" si="3"/>
        <v>#DIV/0!</v>
      </c>
      <c r="F30" s="350">
        <v>1</v>
      </c>
      <c r="G30" s="350"/>
      <c r="H30" s="431">
        <f t="shared" si="4"/>
        <v>0</v>
      </c>
      <c r="I30" s="350">
        <f t="shared" si="5"/>
        <v>1</v>
      </c>
      <c r="J30" s="350">
        <f t="shared" si="6"/>
        <v>0</v>
      </c>
      <c r="K30" s="431">
        <f t="shared" si="7"/>
        <v>0</v>
      </c>
    </row>
    <row r="31" spans="1:11" ht="14.25">
      <c r="A31" s="14" t="s">
        <v>2019</v>
      </c>
      <c r="B31" s="157" t="s">
        <v>2020</v>
      </c>
      <c r="C31" s="157"/>
      <c r="D31" s="157"/>
      <c r="E31" s="431" t="e">
        <f t="shared" si="3"/>
        <v>#DIV/0!</v>
      </c>
      <c r="F31" s="350"/>
      <c r="G31" s="350"/>
      <c r="H31" s="431" t="e">
        <f t="shared" si="4"/>
        <v>#DIV/0!</v>
      </c>
      <c r="I31" s="350">
        <f t="shared" si="5"/>
        <v>0</v>
      </c>
      <c r="J31" s="350">
        <f t="shared" si="6"/>
        <v>0</v>
      </c>
      <c r="K31" s="431" t="e">
        <f t="shared" si="7"/>
        <v>#DIV/0!</v>
      </c>
    </row>
    <row r="32" spans="1:11" ht="14.25">
      <c r="A32" s="158" t="s">
        <v>2021</v>
      </c>
      <c r="B32" s="159" t="s">
        <v>2022</v>
      </c>
      <c r="C32" s="157"/>
      <c r="D32" s="157"/>
      <c r="E32" s="431" t="e">
        <f t="shared" si="3"/>
        <v>#DIV/0!</v>
      </c>
      <c r="F32" s="350">
        <v>12</v>
      </c>
      <c r="G32" s="350">
        <v>7</v>
      </c>
      <c r="H32" s="431">
        <f t="shared" si="4"/>
        <v>0.58333333333333337</v>
      </c>
      <c r="I32" s="350">
        <f t="shared" si="5"/>
        <v>12</v>
      </c>
      <c r="J32" s="350">
        <f t="shared" si="6"/>
        <v>7</v>
      </c>
      <c r="K32" s="431">
        <f t="shared" si="7"/>
        <v>0.58333333333333337</v>
      </c>
    </row>
    <row r="33" spans="1:11" ht="25.5">
      <c r="A33" s="14" t="s">
        <v>2023</v>
      </c>
      <c r="B33" s="157" t="s">
        <v>2024</v>
      </c>
      <c r="C33" s="157"/>
      <c r="D33" s="157"/>
      <c r="E33" s="431" t="e">
        <f t="shared" si="3"/>
        <v>#DIV/0!</v>
      </c>
      <c r="F33" s="350"/>
      <c r="G33" s="350"/>
      <c r="H33" s="431" t="e">
        <f t="shared" si="4"/>
        <v>#DIV/0!</v>
      </c>
      <c r="I33" s="350">
        <f t="shared" si="5"/>
        <v>0</v>
      </c>
      <c r="J33" s="350">
        <f t="shared" si="6"/>
        <v>0</v>
      </c>
      <c r="K33" s="431" t="e">
        <f t="shared" si="7"/>
        <v>#DIV/0!</v>
      </c>
    </row>
    <row r="34" spans="1:11" ht="25.5">
      <c r="A34" s="14" t="s">
        <v>2025</v>
      </c>
      <c r="B34" s="157" t="s">
        <v>2026</v>
      </c>
      <c r="C34" s="157"/>
      <c r="D34" s="157"/>
      <c r="E34" s="431" t="e">
        <f t="shared" si="3"/>
        <v>#DIV/0!</v>
      </c>
      <c r="F34" s="350">
        <v>1</v>
      </c>
      <c r="G34" s="350"/>
      <c r="H34" s="431">
        <f t="shared" si="4"/>
        <v>0</v>
      </c>
      <c r="I34" s="350">
        <f t="shared" si="5"/>
        <v>1</v>
      </c>
      <c r="J34" s="350">
        <f t="shared" si="6"/>
        <v>0</v>
      </c>
      <c r="K34" s="431">
        <f t="shared" si="7"/>
        <v>0</v>
      </c>
    </row>
    <row r="35" spans="1:11" ht="25.5">
      <c r="A35" s="14" t="s">
        <v>2027</v>
      </c>
      <c r="B35" s="157" t="s">
        <v>2028</v>
      </c>
      <c r="C35" s="157"/>
      <c r="D35" s="157"/>
      <c r="E35" s="431" t="e">
        <f t="shared" si="3"/>
        <v>#DIV/0!</v>
      </c>
      <c r="F35" s="350"/>
      <c r="G35" s="350"/>
      <c r="H35" s="431" t="e">
        <f t="shared" si="4"/>
        <v>#DIV/0!</v>
      </c>
      <c r="I35" s="350">
        <f t="shared" si="5"/>
        <v>0</v>
      </c>
      <c r="J35" s="350">
        <f t="shared" si="6"/>
        <v>0</v>
      </c>
      <c r="K35" s="431" t="e">
        <f t="shared" si="7"/>
        <v>#DIV/0!</v>
      </c>
    </row>
    <row r="36" spans="1:11" ht="14.25">
      <c r="A36" s="14" t="s">
        <v>2029</v>
      </c>
      <c r="B36" s="157" t="s">
        <v>2030</v>
      </c>
      <c r="C36" s="157"/>
      <c r="D36" s="157"/>
      <c r="E36" s="431" t="e">
        <f t="shared" si="3"/>
        <v>#DIV/0!</v>
      </c>
      <c r="F36" s="350"/>
      <c r="G36" s="350"/>
      <c r="H36" s="431" t="e">
        <f t="shared" si="4"/>
        <v>#DIV/0!</v>
      </c>
      <c r="I36" s="350">
        <f t="shared" si="5"/>
        <v>0</v>
      </c>
      <c r="J36" s="350">
        <f t="shared" si="6"/>
        <v>0</v>
      </c>
      <c r="K36" s="431" t="e">
        <f t="shared" si="7"/>
        <v>#DIV/0!</v>
      </c>
    </row>
    <row r="37" spans="1:11" ht="25.5">
      <c r="A37" s="158" t="s">
        <v>2031</v>
      </c>
      <c r="B37" s="159" t="s">
        <v>2032</v>
      </c>
      <c r="C37" s="157"/>
      <c r="D37" s="157"/>
      <c r="E37" s="431" t="e">
        <f t="shared" si="3"/>
        <v>#DIV/0!</v>
      </c>
      <c r="F37" s="350"/>
      <c r="G37" s="350"/>
      <c r="H37" s="431" t="e">
        <f t="shared" si="4"/>
        <v>#DIV/0!</v>
      </c>
      <c r="I37" s="350">
        <f t="shared" si="5"/>
        <v>0</v>
      </c>
      <c r="J37" s="350">
        <f t="shared" si="6"/>
        <v>0</v>
      </c>
      <c r="K37" s="431" t="e">
        <f t="shared" si="7"/>
        <v>#DIV/0!</v>
      </c>
    </row>
    <row r="38" spans="1:11" ht="25.5">
      <c r="A38" s="14" t="s">
        <v>2001</v>
      </c>
      <c r="B38" s="157" t="s">
        <v>2002</v>
      </c>
      <c r="C38" s="157"/>
      <c r="D38" s="157"/>
      <c r="E38" s="431" t="e">
        <f t="shared" si="3"/>
        <v>#DIV/0!</v>
      </c>
      <c r="F38" s="350"/>
      <c r="G38" s="350"/>
      <c r="H38" s="431" t="e">
        <f t="shared" si="4"/>
        <v>#DIV/0!</v>
      </c>
      <c r="I38" s="350">
        <f t="shared" si="5"/>
        <v>0</v>
      </c>
      <c r="J38" s="350">
        <f t="shared" si="6"/>
        <v>0</v>
      </c>
      <c r="K38" s="431" t="e">
        <f t="shared" si="7"/>
        <v>#DIV/0!</v>
      </c>
    </row>
    <row r="39" spans="1:11" ht="14.25">
      <c r="A39" s="14" t="s">
        <v>2033</v>
      </c>
      <c r="B39" s="157" t="s">
        <v>2034</v>
      </c>
      <c r="C39" s="157"/>
      <c r="D39" s="157"/>
      <c r="E39" s="431" t="e">
        <f t="shared" si="3"/>
        <v>#DIV/0!</v>
      </c>
      <c r="F39" s="350">
        <v>1</v>
      </c>
      <c r="G39" s="350"/>
      <c r="H39" s="431">
        <f t="shared" si="4"/>
        <v>0</v>
      </c>
      <c r="I39" s="350">
        <f t="shared" si="5"/>
        <v>1</v>
      </c>
      <c r="J39" s="350">
        <f t="shared" si="6"/>
        <v>0</v>
      </c>
      <c r="K39" s="431">
        <f t="shared" si="7"/>
        <v>0</v>
      </c>
    </row>
    <row r="40" spans="1:11" ht="25.5">
      <c r="A40" s="14" t="s">
        <v>2035</v>
      </c>
      <c r="B40" s="157" t="s">
        <v>2036</v>
      </c>
      <c r="C40" s="157"/>
      <c r="D40" s="157"/>
      <c r="E40" s="431" t="e">
        <f t="shared" si="3"/>
        <v>#DIV/0!</v>
      </c>
      <c r="F40" s="350"/>
      <c r="G40" s="350"/>
      <c r="H40" s="431" t="e">
        <f t="shared" si="4"/>
        <v>#DIV/0!</v>
      </c>
      <c r="I40" s="350">
        <f t="shared" si="5"/>
        <v>0</v>
      </c>
      <c r="J40" s="350">
        <f t="shared" si="6"/>
        <v>0</v>
      </c>
      <c r="K40" s="431" t="e">
        <f t="shared" si="7"/>
        <v>#DIV/0!</v>
      </c>
    </row>
    <row r="41" spans="1:11" ht="14.25">
      <c r="A41" s="14" t="s">
        <v>2037</v>
      </c>
      <c r="B41" s="157" t="s">
        <v>2038</v>
      </c>
      <c r="C41" s="157"/>
      <c r="D41" s="157"/>
      <c r="E41" s="431" t="e">
        <f t="shared" si="3"/>
        <v>#DIV/0!</v>
      </c>
      <c r="F41" s="350"/>
      <c r="G41" s="350"/>
      <c r="H41" s="431" t="e">
        <f t="shared" si="4"/>
        <v>#DIV/0!</v>
      </c>
      <c r="I41" s="350">
        <f t="shared" si="5"/>
        <v>0</v>
      </c>
      <c r="J41" s="350">
        <f t="shared" si="6"/>
        <v>0</v>
      </c>
      <c r="K41" s="431" t="e">
        <f t="shared" si="7"/>
        <v>#DIV/0!</v>
      </c>
    </row>
    <row r="42" spans="1:11" ht="25.5">
      <c r="A42" s="158" t="s">
        <v>2039</v>
      </c>
      <c r="B42" s="159" t="s">
        <v>2040</v>
      </c>
      <c r="C42" s="157"/>
      <c r="D42" s="157"/>
      <c r="E42" s="431" t="e">
        <f t="shared" si="3"/>
        <v>#DIV/0!</v>
      </c>
      <c r="F42" s="350"/>
      <c r="G42" s="350"/>
      <c r="H42" s="431" t="e">
        <f t="shared" si="4"/>
        <v>#DIV/0!</v>
      </c>
      <c r="I42" s="350">
        <f t="shared" si="5"/>
        <v>0</v>
      </c>
      <c r="J42" s="350">
        <f t="shared" si="6"/>
        <v>0</v>
      </c>
      <c r="K42" s="431" t="e">
        <f t="shared" si="7"/>
        <v>#DIV/0!</v>
      </c>
    </row>
    <row r="43" spans="1:11" ht="14.25">
      <c r="A43" s="14" t="s">
        <v>2041</v>
      </c>
      <c r="B43" s="157" t="s">
        <v>2042</v>
      </c>
      <c r="C43" s="157"/>
      <c r="D43" s="157"/>
      <c r="E43" s="431" t="e">
        <f t="shared" si="3"/>
        <v>#DIV/0!</v>
      </c>
      <c r="F43" s="350"/>
      <c r="G43" s="350"/>
      <c r="H43" s="431" t="e">
        <f t="shared" si="4"/>
        <v>#DIV/0!</v>
      </c>
      <c r="I43" s="350">
        <f t="shared" si="5"/>
        <v>0</v>
      </c>
      <c r="J43" s="350">
        <f t="shared" si="6"/>
        <v>0</v>
      </c>
      <c r="K43" s="431" t="e">
        <f t="shared" si="7"/>
        <v>#DIV/0!</v>
      </c>
    </row>
    <row r="44" spans="1:11" ht="14.25">
      <c r="A44" s="14" t="s">
        <v>2043</v>
      </c>
      <c r="B44" s="157" t="s">
        <v>2044</v>
      </c>
      <c r="C44" s="157"/>
      <c r="D44" s="157"/>
      <c r="E44" s="431" t="e">
        <f t="shared" si="3"/>
        <v>#DIV/0!</v>
      </c>
      <c r="F44" s="350"/>
      <c r="G44" s="350"/>
      <c r="H44" s="431" t="e">
        <f t="shared" si="4"/>
        <v>#DIV/0!</v>
      </c>
      <c r="I44" s="350">
        <f t="shared" si="5"/>
        <v>0</v>
      </c>
      <c r="J44" s="350">
        <f t="shared" si="6"/>
        <v>0</v>
      </c>
      <c r="K44" s="431" t="e">
        <f t="shared" si="7"/>
        <v>#DIV/0!</v>
      </c>
    </row>
    <row r="45" spans="1:11" ht="38.25">
      <c r="A45" s="14" t="s">
        <v>2003</v>
      </c>
      <c r="B45" s="157" t="s">
        <v>2045</v>
      </c>
      <c r="C45" s="157"/>
      <c r="D45" s="157"/>
      <c r="E45" s="431" t="e">
        <f t="shared" si="3"/>
        <v>#DIV/0!</v>
      </c>
      <c r="F45" s="350"/>
      <c r="G45" s="350"/>
      <c r="H45" s="431" t="e">
        <f t="shared" si="4"/>
        <v>#DIV/0!</v>
      </c>
      <c r="I45" s="350">
        <f t="shared" si="5"/>
        <v>0</v>
      </c>
      <c r="J45" s="350">
        <f t="shared" si="6"/>
        <v>0</v>
      </c>
      <c r="K45" s="431" t="e">
        <f t="shared" si="7"/>
        <v>#DIV/0!</v>
      </c>
    </row>
    <row r="46" spans="1:11" ht="14.25">
      <c r="A46" s="14" t="s">
        <v>2046</v>
      </c>
      <c r="B46" s="157" t="s">
        <v>2047</v>
      </c>
      <c r="C46" s="157"/>
      <c r="D46" s="157"/>
      <c r="E46" s="431" t="e">
        <f t="shared" si="3"/>
        <v>#DIV/0!</v>
      </c>
      <c r="F46" s="350"/>
      <c r="G46" s="350"/>
      <c r="H46" s="431" t="e">
        <f t="shared" si="4"/>
        <v>#DIV/0!</v>
      </c>
      <c r="I46" s="350">
        <f t="shared" si="5"/>
        <v>0</v>
      </c>
      <c r="J46" s="350">
        <f t="shared" si="6"/>
        <v>0</v>
      </c>
      <c r="K46" s="431" t="e">
        <f t="shared" si="7"/>
        <v>#DIV/0!</v>
      </c>
    </row>
    <row r="47" spans="1:11" ht="14.25">
      <c r="A47" s="158" t="s">
        <v>2048</v>
      </c>
      <c r="B47" s="159" t="s">
        <v>2049</v>
      </c>
      <c r="C47" s="157"/>
      <c r="D47" s="157"/>
      <c r="E47" s="431" t="e">
        <f t="shared" si="3"/>
        <v>#DIV/0!</v>
      </c>
      <c r="F47" s="350"/>
      <c r="G47" s="350"/>
      <c r="H47" s="431" t="e">
        <f t="shared" si="4"/>
        <v>#DIV/0!</v>
      </c>
      <c r="I47" s="350">
        <f t="shared" si="5"/>
        <v>0</v>
      </c>
      <c r="J47" s="350">
        <f t="shared" si="6"/>
        <v>0</v>
      </c>
      <c r="K47" s="431" t="e">
        <f t="shared" si="7"/>
        <v>#DIV/0!</v>
      </c>
    </row>
    <row r="48" spans="1:11" ht="25.5">
      <c r="A48" s="14" t="s">
        <v>2050</v>
      </c>
      <c r="B48" s="157" t="s">
        <v>2051</v>
      </c>
      <c r="C48" s="157"/>
      <c r="D48" s="157"/>
      <c r="E48" s="431" t="e">
        <f t="shared" si="3"/>
        <v>#DIV/0!</v>
      </c>
      <c r="F48" s="350"/>
      <c r="G48" s="350"/>
      <c r="H48" s="431" t="e">
        <f t="shared" si="4"/>
        <v>#DIV/0!</v>
      </c>
      <c r="I48" s="350">
        <f t="shared" si="5"/>
        <v>0</v>
      </c>
      <c r="J48" s="350">
        <f t="shared" si="6"/>
        <v>0</v>
      </c>
      <c r="K48" s="431" t="e">
        <f t="shared" si="7"/>
        <v>#DIV/0!</v>
      </c>
    </row>
    <row r="49" spans="1:11" ht="14.25">
      <c r="A49" s="14" t="s">
        <v>2052</v>
      </c>
      <c r="B49" s="157" t="s">
        <v>2053</v>
      </c>
      <c r="C49" s="157"/>
      <c r="D49" s="157"/>
      <c r="E49" s="431" t="e">
        <f t="shared" si="0"/>
        <v>#DIV/0!</v>
      </c>
      <c r="F49" s="350">
        <v>2</v>
      </c>
      <c r="G49" s="350"/>
      <c r="H49" s="431">
        <f t="shared" si="1"/>
        <v>0</v>
      </c>
      <c r="I49" s="350">
        <f t="shared" si="5"/>
        <v>2</v>
      </c>
      <c r="J49" s="350">
        <f t="shared" si="6"/>
        <v>0</v>
      </c>
      <c r="K49" s="431">
        <f t="shared" si="2"/>
        <v>0</v>
      </c>
    </row>
    <row r="50" spans="1:11" ht="14.25">
      <c r="A50" s="14" t="s">
        <v>2054</v>
      </c>
      <c r="B50" s="157" t="s">
        <v>2055</v>
      </c>
      <c r="C50" s="157"/>
      <c r="D50" s="157"/>
      <c r="E50" s="431" t="e">
        <f t="shared" si="0"/>
        <v>#DIV/0!</v>
      </c>
      <c r="F50" s="350"/>
      <c r="G50" s="350"/>
      <c r="H50" s="431" t="e">
        <f t="shared" si="1"/>
        <v>#DIV/0!</v>
      </c>
      <c r="I50" s="350">
        <f t="shared" si="5"/>
        <v>0</v>
      </c>
      <c r="J50" s="350">
        <f t="shared" si="6"/>
        <v>0</v>
      </c>
      <c r="K50" s="431" t="e">
        <f t="shared" si="2"/>
        <v>#DIV/0!</v>
      </c>
    </row>
    <row r="51" spans="1:11" ht="14.25">
      <c r="A51" s="158" t="s">
        <v>2056</v>
      </c>
      <c r="B51" s="159" t="s">
        <v>2057</v>
      </c>
      <c r="C51" s="157"/>
      <c r="D51" s="157"/>
      <c r="E51" s="431" t="e">
        <f t="shared" si="0"/>
        <v>#DIV/0!</v>
      </c>
      <c r="F51" s="350"/>
      <c r="G51" s="350"/>
      <c r="H51" s="431" t="e">
        <f t="shared" si="1"/>
        <v>#DIV/0!</v>
      </c>
      <c r="I51" s="350">
        <f t="shared" si="5"/>
        <v>0</v>
      </c>
      <c r="J51" s="350">
        <f t="shared" si="6"/>
        <v>0</v>
      </c>
      <c r="K51" s="431" t="e">
        <f t="shared" si="2"/>
        <v>#DIV/0!</v>
      </c>
    </row>
    <row r="52" spans="1:11" ht="14.25">
      <c r="A52" s="14" t="s">
        <v>2058</v>
      </c>
      <c r="B52" s="157" t="s">
        <v>2059</v>
      </c>
      <c r="C52" s="157"/>
      <c r="D52" s="157"/>
      <c r="E52" s="431" t="e">
        <f t="shared" si="0"/>
        <v>#DIV/0!</v>
      </c>
      <c r="F52" s="350"/>
      <c r="G52" s="350"/>
      <c r="H52" s="431" t="e">
        <f t="shared" si="1"/>
        <v>#DIV/0!</v>
      </c>
      <c r="I52" s="350">
        <f t="shared" si="5"/>
        <v>0</v>
      </c>
      <c r="J52" s="350">
        <f t="shared" si="6"/>
        <v>0</v>
      </c>
      <c r="K52" s="431" t="e">
        <f t="shared" si="2"/>
        <v>#DIV/0!</v>
      </c>
    </row>
    <row r="53" spans="1:11" ht="38.25">
      <c r="A53" s="14" t="s">
        <v>2060</v>
      </c>
      <c r="B53" s="157" t="s">
        <v>2061</v>
      </c>
      <c r="C53" s="157"/>
      <c r="D53" s="157"/>
      <c r="E53" s="431" t="e">
        <f t="shared" si="0"/>
        <v>#DIV/0!</v>
      </c>
      <c r="F53" s="350"/>
      <c r="G53" s="350"/>
      <c r="H53" s="431" t="e">
        <f t="shared" si="1"/>
        <v>#DIV/0!</v>
      </c>
      <c r="I53" s="350">
        <f t="shared" si="5"/>
        <v>0</v>
      </c>
      <c r="J53" s="350">
        <f t="shared" si="6"/>
        <v>0</v>
      </c>
      <c r="K53" s="431" t="e">
        <f t="shared" si="2"/>
        <v>#DIV/0!</v>
      </c>
    </row>
    <row r="54" spans="1:11" ht="14.25">
      <c r="A54" s="14" t="s">
        <v>2062</v>
      </c>
      <c r="B54" s="157" t="s">
        <v>2063</v>
      </c>
      <c r="C54" s="157"/>
      <c r="D54" s="157"/>
      <c r="E54" s="431" t="e">
        <f t="shared" si="0"/>
        <v>#DIV/0!</v>
      </c>
      <c r="F54" s="350">
        <v>1</v>
      </c>
      <c r="G54" s="350">
        <v>1</v>
      </c>
      <c r="H54" s="431">
        <f t="shared" si="1"/>
        <v>1</v>
      </c>
      <c r="I54" s="350">
        <f t="shared" si="5"/>
        <v>1</v>
      </c>
      <c r="J54" s="350">
        <f t="shared" si="6"/>
        <v>1</v>
      </c>
      <c r="K54" s="431">
        <f t="shared" si="2"/>
        <v>1</v>
      </c>
    </row>
    <row r="55" spans="1:11" ht="25.5">
      <c r="A55" s="14" t="s">
        <v>2064</v>
      </c>
      <c r="B55" s="157" t="s">
        <v>2065</v>
      </c>
      <c r="C55" s="157"/>
      <c r="D55" s="157"/>
      <c r="E55" s="431" t="e">
        <f t="shared" si="0"/>
        <v>#DIV/0!</v>
      </c>
      <c r="F55" s="350">
        <v>1</v>
      </c>
      <c r="G55" s="350"/>
      <c r="H55" s="431">
        <f t="shared" si="1"/>
        <v>0</v>
      </c>
      <c r="I55" s="350">
        <f t="shared" si="5"/>
        <v>1</v>
      </c>
      <c r="J55" s="350">
        <f t="shared" si="6"/>
        <v>0</v>
      </c>
      <c r="K55" s="431">
        <f t="shared" si="2"/>
        <v>0</v>
      </c>
    </row>
    <row r="56" spans="1:11" ht="14.25">
      <c r="A56" s="158" t="s">
        <v>2066</v>
      </c>
      <c r="B56" s="159" t="s">
        <v>2067</v>
      </c>
      <c r="C56" s="157"/>
      <c r="D56" s="157"/>
      <c r="E56" s="431" t="e">
        <f t="shared" si="0"/>
        <v>#DIV/0!</v>
      </c>
      <c r="F56" s="350"/>
      <c r="G56" s="350"/>
      <c r="H56" s="431" t="e">
        <f t="shared" si="1"/>
        <v>#DIV/0!</v>
      </c>
      <c r="I56" s="350">
        <f t="shared" si="5"/>
        <v>0</v>
      </c>
      <c r="J56" s="350">
        <f t="shared" si="6"/>
        <v>0</v>
      </c>
      <c r="K56" s="431" t="e">
        <f t="shared" si="2"/>
        <v>#DIV/0!</v>
      </c>
    </row>
    <row r="57" spans="1:11" ht="25.5">
      <c r="A57" s="14" t="s">
        <v>2068</v>
      </c>
      <c r="B57" s="157" t="s">
        <v>2069</v>
      </c>
      <c r="C57" s="157"/>
      <c r="D57" s="157"/>
      <c r="E57" s="431" t="e">
        <f t="shared" si="0"/>
        <v>#DIV/0!</v>
      </c>
      <c r="F57" s="350">
        <v>1</v>
      </c>
      <c r="G57" s="350"/>
      <c r="H57" s="431">
        <f t="shared" si="1"/>
        <v>0</v>
      </c>
      <c r="I57" s="350">
        <f t="shared" si="5"/>
        <v>1</v>
      </c>
      <c r="J57" s="350">
        <f t="shared" si="6"/>
        <v>0</v>
      </c>
      <c r="K57" s="431">
        <f t="shared" si="2"/>
        <v>0</v>
      </c>
    </row>
    <row r="58" spans="1:11" ht="25.5">
      <c r="A58" s="14" t="s">
        <v>2070</v>
      </c>
      <c r="B58" s="157" t="s">
        <v>2071</v>
      </c>
      <c r="C58" s="157"/>
      <c r="D58" s="157"/>
      <c r="E58" s="431" t="e">
        <f t="shared" si="0"/>
        <v>#DIV/0!</v>
      </c>
      <c r="F58" s="350">
        <v>1</v>
      </c>
      <c r="G58" s="350"/>
      <c r="H58" s="431">
        <f t="shared" si="1"/>
        <v>0</v>
      </c>
      <c r="I58" s="350">
        <f t="shared" si="5"/>
        <v>1</v>
      </c>
      <c r="J58" s="350">
        <f t="shared" si="6"/>
        <v>0</v>
      </c>
      <c r="K58" s="431">
        <f t="shared" si="2"/>
        <v>0</v>
      </c>
    </row>
    <row r="59" spans="1:11" ht="38.25">
      <c r="A59" s="14" t="s">
        <v>2072</v>
      </c>
      <c r="B59" s="157" t="s">
        <v>2073</v>
      </c>
      <c r="C59" s="157"/>
      <c r="D59" s="157"/>
      <c r="E59" s="431" t="e">
        <f t="shared" ref="E59:E67" si="8">D59/C59</f>
        <v>#DIV/0!</v>
      </c>
      <c r="F59" s="350">
        <v>2</v>
      </c>
      <c r="G59" s="350"/>
      <c r="H59" s="431">
        <f t="shared" ref="H59:H67" si="9">G59/F59</f>
        <v>0</v>
      </c>
      <c r="I59" s="350">
        <f t="shared" si="5"/>
        <v>2</v>
      </c>
      <c r="J59" s="350">
        <f t="shared" si="6"/>
        <v>0</v>
      </c>
      <c r="K59" s="431">
        <f t="shared" ref="K59:K67" si="10">J59/I59</f>
        <v>0</v>
      </c>
    </row>
    <row r="60" spans="1:11" ht="14.25">
      <c r="A60" s="14" t="s">
        <v>2074</v>
      </c>
      <c r="B60" s="157" t="s">
        <v>2075</v>
      </c>
      <c r="C60" s="157"/>
      <c r="D60" s="157"/>
      <c r="E60" s="431" t="e">
        <f t="shared" si="8"/>
        <v>#DIV/0!</v>
      </c>
      <c r="F60" s="350">
        <v>1</v>
      </c>
      <c r="G60" s="350">
        <v>2</v>
      </c>
      <c r="H60" s="431">
        <f t="shared" si="9"/>
        <v>2</v>
      </c>
      <c r="I60" s="350">
        <f t="shared" si="5"/>
        <v>1</v>
      </c>
      <c r="J60" s="350">
        <f t="shared" si="6"/>
        <v>2</v>
      </c>
      <c r="K60" s="431">
        <f t="shared" si="10"/>
        <v>2</v>
      </c>
    </row>
    <row r="61" spans="1:11" ht="25.5">
      <c r="A61" s="158" t="s">
        <v>2076</v>
      </c>
      <c r="B61" s="159" t="s">
        <v>2077</v>
      </c>
      <c r="C61" s="157"/>
      <c r="D61" s="157"/>
      <c r="E61" s="431" t="e">
        <f t="shared" si="8"/>
        <v>#DIV/0!</v>
      </c>
      <c r="F61" s="350">
        <v>2</v>
      </c>
      <c r="G61" s="350">
        <v>2</v>
      </c>
      <c r="H61" s="431">
        <f t="shared" si="9"/>
        <v>1</v>
      </c>
      <c r="I61" s="350">
        <f t="shared" si="5"/>
        <v>2</v>
      </c>
      <c r="J61" s="350">
        <f t="shared" si="6"/>
        <v>2</v>
      </c>
      <c r="K61" s="431">
        <f t="shared" si="10"/>
        <v>1</v>
      </c>
    </row>
    <row r="62" spans="1:11" ht="25.5">
      <c r="A62" s="14" t="s">
        <v>2078</v>
      </c>
      <c r="B62" s="157" t="s">
        <v>2079</v>
      </c>
      <c r="C62" s="157"/>
      <c r="D62" s="157"/>
      <c r="E62" s="431" t="e">
        <f t="shared" si="8"/>
        <v>#DIV/0!</v>
      </c>
      <c r="F62" s="350">
        <v>2</v>
      </c>
      <c r="G62" s="350"/>
      <c r="H62" s="431">
        <f t="shared" si="9"/>
        <v>0</v>
      </c>
      <c r="I62" s="350">
        <f t="shared" si="5"/>
        <v>2</v>
      </c>
      <c r="J62" s="350">
        <f t="shared" si="6"/>
        <v>0</v>
      </c>
      <c r="K62" s="431">
        <f t="shared" si="10"/>
        <v>0</v>
      </c>
    </row>
    <row r="63" spans="1:11" ht="14.25">
      <c r="A63" s="14" t="s">
        <v>2080</v>
      </c>
      <c r="B63" s="157" t="s">
        <v>2081</v>
      </c>
      <c r="C63" s="157"/>
      <c r="D63" s="157"/>
      <c r="E63" s="431" t="e">
        <f t="shared" si="8"/>
        <v>#DIV/0!</v>
      </c>
      <c r="F63" s="350">
        <v>1</v>
      </c>
      <c r="G63" s="350"/>
      <c r="H63" s="431">
        <f t="shared" si="9"/>
        <v>0</v>
      </c>
      <c r="I63" s="350">
        <f t="shared" si="5"/>
        <v>1</v>
      </c>
      <c r="J63" s="350">
        <f t="shared" si="6"/>
        <v>0</v>
      </c>
      <c r="K63" s="431">
        <f t="shared" si="10"/>
        <v>0</v>
      </c>
    </row>
    <row r="64" spans="1:11" ht="14.25">
      <c r="A64" s="14" t="s">
        <v>2082</v>
      </c>
      <c r="B64" s="157" t="s">
        <v>2083</v>
      </c>
      <c r="C64" s="157"/>
      <c r="D64" s="157"/>
      <c r="E64" s="431" t="e">
        <f t="shared" si="8"/>
        <v>#DIV/0!</v>
      </c>
      <c r="F64" s="350">
        <v>1</v>
      </c>
      <c r="G64" s="350">
        <v>1</v>
      </c>
      <c r="H64" s="431">
        <f t="shared" si="9"/>
        <v>1</v>
      </c>
      <c r="I64" s="350">
        <f t="shared" si="5"/>
        <v>1</v>
      </c>
      <c r="J64" s="350">
        <f t="shared" si="6"/>
        <v>1</v>
      </c>
      <c r="K64" s="431">
        <f t="shared" si="10"/>
        <v>1</v>
      </c>
    </row>
    <row r="65" spans="1:11" ht="25.5">
      <c r="A65" s="14" t="s">
        <v>2084</v>
      </c>
      <c r="B65" s="157" t="s">
        <v>2085</v>
      </c>
      <c r="C65" s="157"/>
      <c r="D65" s="157"/>
      <c r="E65" s="431" t="e">
        <f t="shared" si="8"/>
        <v>#DIV/0!</v>
      </c>
      <c r="F65" s="350">
        <v>1</v>
      </c>
      <c r="G65" s="350"/>
      <c r="H65" s="431">
        <f t="shared" si="9"/>
        <v>0</v>
      </c>
      <c r="I65" s="350">
        <f t="shared" si="5"/>
        <v>1</v>
      </c>
      <c r="J65" s="350">
        <f t="shared" si="6"/>
        <v>0</v>
      </c>
      <c r="K65" s="431">
        <f t="shared" si="10"/>
        <v>0</v>
      </c>
    </row>
    <row r="66" spans="1:11" ht="38.25">
      <c r="A66" s="158" t="s">
        <v>2086</v>
      </c>
      <c r="B66" s="159" t="s">
        <v>2087</v>
      </c>
      <c r="C66" s="157"/>
      <c r="D66" s="157"/>
      <c r="E66" s="431" t="e">
        <f t="shared" si="8"/>
        <v>#DIV/0!</v>
      </c>
      <c r="F66" s="350">
        <v>1</v>
      </c>
      <c r="G66" s="350"/>
      <c r="H66" s="431">
        <f t="shared" si="9"/>
        <v>0</v>
      </c>
      <c r="I66" s="350">
        <f t="shared" si="5"/>
        <v>1</v>
      </c>
      <c r="J66" s="350">
        <f t="shared" si="6"/>
        <v>0</v>
      </c>
      <c r="K66" s="431">
        <f t="shared" si="10"/>
        <v>0</v>
      </c>
    </row>
    <row r="67" spans="1:11" ht="14.25">
      <c r="A67" s="14" t="s">
        <v>2088</v>
      </c>
      <c r="B67" s="157" t="s">
        <v>2089</v>
      </c>
      <c r="C67" s="157"/>
      <c r="D67" s="157"/>
      <c r="E67" s="431" t="e">
        <f t="shared" si="8"/>
        <v>#DIV/0!</v>
      </c>
      <c r="F67" s="350">
        <v>2</v>
      </c>
      <c r="G67" s="350">
        <v>1</v>
      </c>
      <c r="H67" s="431">
        <f t="shared" si="9"/>
        <v>0.5</v>
      </c>
      <c r="I67" s="350">
        <f t="shared" si="5"/>
        <v>2</v>
      </c>
      <c r="J67" s="350">
        <f t="shared" si="6"/>
        <v>1</v>
      </c>
      <c r="K67" s="431">
        <f t="shared" si="10"/>
        <v>0.5</v>
      </c>
    </row>
    <row r="68" spans="1:11" ht="14.25">
      <c r="A68" s="14" t="s">
        <v>2090</v>
      </c>
      <c r="B68" s="157" t="s">
        <v>2091</v>
      </c>
      <c r="C68" s="157"/>
      <c r="D68" s="157"/>
      <c r="E68" s="431" t="e">
        <f t="shared" ref="E68:E70" si="11">D68/C68</f>
        <v>#DIV/0!</v>
      </c>
      <c r="F68" s="350">
        <v>1</v>
      </c>
      <c r="G68" s="350"/>
      <c r="H68" s="431">
        <f t="shared" ref="H68:H70" si="12">G68/F68</f>
        <v>0</v>
      </c>
      <c r="I68" s="350">
        <f t="shared" si="5"/>
        <v>1</v>
      </c>
      <c r="J68" s="350">
        <f t="shared" si="6"/>
        <v>0</v>
      </c>
      <c r="K68" s="431">
        <f t="shared" ref="K68:K70" si="13">J68/I68</f>
        <v>0</v>
      </c>
    </row>
    <row r="69" spans="1:11" ht="14.25">
      <c r="A69" s="14" t="s">
        <v>2092</v>
      </c>
      <c r="B69" s="157" t="s">
        <v>2093</v>
      </c>
      <c r="C69" s="157"/>
      <c r="D69" s="157"/>
      <c r="E69" s="431" t="e">
        <f t="shared" si="11"/>
        <v>#DIV/0!</v>
      </c>
      <c r="F69" s="350">
        <v>6</v>
      </c>
      <c r="G69" s="350">
        <v>2</v>
      </c>
      <c r="H69" s="431">
        <f t="shared" si="12"/>
        <v>0.33333333333333331</v>
      </c>
      <c r="I69" s="350">
        <f t="shared" si="5"/>
        <v>6</v>
      </c>
      <c r="J69" s="350">
        <f t="shared" si="6"/>
        <v>2</v>
      </c>
      <c r="K69" s="431">
        <f t="shared" si="13"/>
        <v>0.33333333333333331</v>
      </c>
    </row>
    <row r="70" spans="1:11" ht="14.25">
      <c r="A70" s="158"/>
      <c r="B70" s="159"/>
      <c r="C70" s="157"/>
      <c r="D70" s="157"/>
      <c r="E70" s="431" t="e">
        <f t="shared" si="11"/>
        <v>#DIV/0!</v>
      </c>
      <c r="F70" s="350"/>
      <c r="G70" s="350"/>
      <c r="H70" s="431" t="e">
        <f t="shared" si="12"/>
        <v>#DIV/0!</v>
      </c>
      <c r="I70" s="350"/>
      <c r="J70" s="350"/>
      <c r="K70" s="431" t="e">
        <f t="shared" si="13"/>
        <v>#DIV/0!</v>
      </c>
    </row>
    <row r="71" spans="1:11" ht="14.25">
      <c r="A71" s="158"/>
      <c r="B71" s="159"/>
      <c r="C71" s="165"/>
      <c r="D71" s="165"/>
      <c r="E71" s="442"/>
      <c r="F71" s="436"/>
      <c r="G71" s="436"/>
      <c r="H71" s="442"/>
      <c r="I71" s="436"/>
      <c r="J71" s="436"/>
      <c r="K71" s="442"/>
    </row>
    <row r="72" spans="1:11" ht="15">
      <c r="A72" s="158"/>
      <c r="B72" s="160" t="s">
        <v>1637</v>
      </c>
      <c r="C72" s="443">
        <f>SUM(C73:C274)</f>
        <v>3820</v>
      </c>
      <c r="D72" s="443">
        <f>SUM(D73:D274)</f>
        <v>5296</v>
      </c>
      <c r="E72" s="444">
        <f t="shared" si="0"/>
        <v>1.3863874345549738</v>
      </c>
      <c r="F72" s="443">
        <f>SUM(F73:F274)</f>
        <v>25620</v>
      </c>
      <c r="G72" s="443">
        <f>SUM(G73:G274)</f>
        <v>18887</v>
      </c>
      <c r="H72" s="444">
        <f t="shared" si="1"/>
        <v>0.73719750195160028</v>
      </c>
      <c r="I72" s="435">
        <f t="shared" ref="I72:I73" si="14">C72+F72</f>
        <v>29440</v>
      </c>
      <c r="J72" s="435">
        <f t="shared" ref="J72:J73" si="15">D72+G72</f>
        <v>24183</v>
      </c>
      <c r="K72" s="444">
        <f t="shared" si="2"/>
        <v>0.82143342391304353</v>
      </c>
    </row>
    <row r="73" spans="1:11" ht="14.25">
      <c r="A73" s="158" t="s">
        <v>2094</v>
      </c>
      <c r="B73" s="159" t="s">
        <v>2237</v>
      </c>
      <c r="C73" s="159"/>
      <c r="D73" s="159"/>
      <c r="E73" s="431" t="e">
        <f t="shared" si="0"/>
        <v>#DIV/0!</v>
      </c>
      <c r="F73" s="406">
        <v>3200</v>
      </c>
      <c r="G73" s="406">
        <v>3180</v>
      </c>
      <c r="H73" s="431">
        <f t="shared" si="1"/>
        <v>0.99375000000000002</v>
      </c>
      <c r="I73" s="350">
        <f t="shared" si="14"/>
        <v>3200</v>
      </c>
      <c r="J73" s="350">
        <f t="shared" si="15"/>
        <v>3180</v>
      </c>
      <c r="K73" s="431">
        <f t="shared" si="2"/>
        <v>0.99375000000000002</v>
      </c>
    </row>
    <row r="74" spans="1:11" ht="14.25">
      <c r="A74" s="158" t="s">
        <v>2074</v>
      </c>
      <c r="B74" s="159" t="s">
        <v>2075</v>
      </c>
      <c r="C74" s="157"/>
      <c r="D74" s="157"/>
      <c r="E74" s="431" t="e">
        <f t="shared" ref="E74:E136" si="16">D74/C74</f>
        <v>#DIV/0!</v>
      </c>
      <c r="F74" s="350"/>
      <c r="G74" s="350"/>
      <c r="H74" s="431" t="e">
        <f t="shared" ref="H74:H136" si="17">G74/F74</f>
        <v>#DIV/0!</v>
      </c>
      <c r="I74" s="350">
        <f t="shared" ref="I74:I136" si="18">C74+F74</f>
        <v>0</v>
      </c>
      <c r="J74" s="350">
        <f t="shared" ref="J74:J136" si="19">D74+G74</f>
        <v>0</v>
      </c>
      <c r="K74" s="431" t="e">
        <f t="shared" ref="K74:K136" si="20">J74/I74</f>
        <v>#DIV/0!</v>
      </c>
    </row>
    <row r="75" spans="1:11" ht="14.25">
      <c r="A75" s="158" t="s">
        <v>2095</v>
      </c>
      <c r="B75" s="159" t="s">
        <v>2238</v>
      </c>
      <c r="C75" s="157"/>
      <c r="D75" s="157"/>
      <c r="E75" s="431" t="e">
        <f t="shared" si="16"/>
        <v>#DIV/0!</v>
      </c>
      <c r="F75" s="350"/>
      <c r="G75" s="350"/>
      <c r="H75" s="431" t="e">
        <f t="shared" si="17"/>
        <v>#DIV/0!</v>
      </c>
      <c r="I75" s="350">
        <f t="shared" si="18"/>
        <v>0</v>
      </c>
      <c r="J75" s="350">
        <f t="shared" si="19"/>
        <v>0</v>
      </c>
      <c r="K75" s="431" t="e">
        <f t="shared" si="20"/>
        <v>#DIV/0!</v>
      </c>
    </row>
    <row r="76" spans="1:11" ht="14.25">
      <c r="A76" s="158" t="s">
        <v>2096</v>
      </c>
      <c r="B76" s="159" t="s">
        <v>2239</v>
      </c>
      <c r="C76" s="157"/>
      <c r="D76" s="157"/>
      <c r="E76" s="431" t="e">
        <f t="shared" si="16"/>
        <v>#DIV/0!</v>
      </c>
      <c r="F76" s="350"/>
      <c r="G76" s="350"/>
      <c r="H76" s="431" t="e">
        <f t="shared" si="17"/>
        <v>#DIV/0!</v>
      </c>
      <c r="I76" s="350">
        <f t="shared" si="18"/>
        <v>0</v>
      </c>
      <c r="J76" s="350">
        <f t="shared" si="19"/>
        <v>0</v>
      </c>
      <c r="K76" s="431" t="e">
        <f t="shared" si="20"/>
        <v>#DIV/0!</v>
      </c>
    </row>
    <row r="77" spans="1:11" ht="14.25">
      <c r="A77" s="14" t="s">
        <v>2097</v>
      </c>
      <c r="B77" s="161" t="s">
        <v>2240</v>
      </c>
      <c r="C77" s="161">
        <v>1</v>
      </c>
      <c r="D77" s="161">
        <v>6</v>
      </c>
      <c r="E77" s="431">
        <f t="shared" si="16"/>
        <v>6</v>
      </c>
      <c r="F77" s="350">
        <v>3</v>
      </c>
      <c r="G77" s="350"/>
      <c r="H77" s="431">
        <f t="shared" si="17"/>
        <v>0</v>
      </c>
      <c r="I77" s="350">
        <f t="shared" si="18"/>
        <v>4</v>
      </c>
      <c r="J77" s="350">
        <f t="shared" si="19"/>
        <v>6</v>
      </c>
      <c r="K77" s="431">
        <f t="shared" si="20"/>
        <v>1.5</v>
      </c>
    </row>
    <row r="78" spans="1:11" ht="14.25">
      <c r="A78" s="14" t="s">
        <v>2098</v>
      </c>
      <c r="B78" s="161" t="s">
        <v>2241</v>
      </c>
      <c r="C78" s="161"/>
      <c r="D78" s="161">
        <v>2</v>
      </c>
      <c r="E78" s="431" t="e">
        <f t="shared" si="16"/>
        <v>#DIV/0!</v>
      </c>
      <c r="F78" s="350">
        <v>2</v>
      </c>
      <c r="G78" s="350"/>
      <c r="H78" s="431">
        <f t="shared" si="17"/>
        <v>0</v>
      </c>
      <c r="I78" s="350">
        <f t="shared" si="18"/>
        <v>2</v>
      </c>
      <c r="J78" s="350">
        <f t="shared" si="19"/>
        <v>2</v>
      </c>
      <c r="K78" s="431">
        <f t="shared" si="20"/>
        <v>1</v>
      </c>
    </row>
    <row r="79" spans="1:11" ht="14.25">
      <c r="A79" s="158" t="s">
        <v>2099</v>
      </c>
      <c r="B79" s="162" t="s">
        <v>2242</v>
      </c>
      <c r="C79" s="162"/>
      <c r="D79" s="162"/>
      <c r="E79" s="431" t="e">
        <f t="shared" si="16"/>
        <v>#DIV/0!</v>
      </c>
      <c r="F79" s="350">
        <v>1</v>
      </c>
      <c r="G79" s="350"/>
      <c r="H79" s="431">
        <f t="shared" si="17"/>
        <v>0</v>
      </c>
      <c r="I79" s="350">
        <f t="shared" si="18"/>
        <v>1</v>
      </c>
      <c r="J79" s="350">
        <f t="shared" si="19"/>
        <v>0</v>
      </c>
      <c r="K79" s="431">
        <f t="shared" si="20"/>
        <v>0</v>
      </c>
    </row>
    <row r="80" spans="1:11" ht="14.25">
      <c r="A80" s="14" t="s">
        <v>2100</v>
      </c>
      <c r="B80" s="161" t="s">
        <v>2243</v>
      </c>
      <c r="C80" s="161"/>
      <c r="D80" s="161">
        <v>1</v>
      </c>
      <c r="E80" s="431" t="e">
        <f t="shared" si="16"/>
        <v>#DIV/0!</v>
      </c>
      <c r="F80" s="350">
        <v>1</v>
      </c>
      <c r="G80" s="350"/>
      <c r="H80" s="431">
        <f t="shared" si="17"/>
        <v>0</v>
      </c>
      <c r="I80" s="350">
        <f t="shared" si="18"/>
        <v>1</v>
      </c>
      <c r="J80" s="350">
        <f t="shared" si="19"/>
        <v>1</v>
      </c>
      <c r="K80" s="431">
        <f t="shared" si="20"/>
        <v>1</v>
      </c>
    </row>
    <row r="81" spans="1:11" ht="14.25">
      <c r="A81" s="14" t="s">
        <v>2101</v>
      </c>
      <c r="B81" s="161" t="s">
        <v>2244</v>
      </c>
      <c r="C81" s="161"/>
      <c r="D81" s="161"/>
      <c r="E81" s="431" t="e">
        <f t="shared" si="16"/>
        <v>#DIV/0!</v>
      </c>
      <c r="F81" s="350">
        <v>121</v>
      </c>
      <c r="G81" s="350">
        <v>186</v>
      </c>
      <c r="H81" s="431">
        <f t="shared" si="17"/>
        <v>1.5371900826446281</v>
      </c>
      <c r="I81" s="350">
        <f t="shared" si="18"/>
        <v>121</v>
      </c>
      <c r="J81" s="350">
        <f t="shared" si="19"/>
        <v>186</v>
      </c>
      <c r="K81" s="431">
        <f t="shared" si="20"/>
        <v>1.5371900826446281</v>
      </c>
    </row>
    <row r="82" spans="1:11" ht="14.25">
      <c r="A82" s="158" t="s">
        <v>2102</v>
      </c>
      <c r="B82" s="159" t="s">
        <v>2245</v>
      </c>
      <c r="C82" s="157"/>
      <c r="D82" s="157"/>
      <c r="E82" s="431" t="e">
        <f t="shared" si="16"/>
        <v>#DIV/0!</v>
      </c>
      <c r="F82" s="350">
        <v>135</v>
      </c>
      <c r="G82" s="350"/>
      <c r="H82" s="431">
        <f t="shared" si="17"/>
        <v>0</v>
      </c>
      <c r="I82" s="350">
        <f t="shared" si="18"/>
        <v>135</v>
      </c>
      <c r="J82" s="350">
        <f t="shared" si="19"/>
        <v>0</v>
      </c>
      <c r="K82" s="431">
        <f t="shared" si="20"/>
        <v>0</v>
      </c>
    </row>
    <row r="83" spans="1:11" ht="14.25">
      <c r="A83" s="158" t="s">
        <v>2103</v>
      </c>
      <c r="B83" s="159" t="s">
        <v>2246</v>
      </c>
      <c r="C83" s="157"/>
      <c r="D83" s="157">
        <v>1</v>
      </c>
      <c r="E83" s="431" t="e">
        <f t="shared" si="16"/>
        <v>#DIV/0!</v>
      </c>
      <c r="F83" s="350"/>
      <c r="G83" s="350"/>
      <c r="H83" s="431" t="e">
        <f t="shared" si="17"/>
        <v>#DIV/0!</v>
      </c>
      <c r="I83" s="350">
        <f t="shared" si="18"/>
        <v>0</v>
      </c>
      <c r="J83" s="350">
        <f t="shared" si="19"/>
        <v>1</v>
      </c>
      <c r="K83" s="431" t="e">
        <f t="shared" si="20"/>
        <v>#DIV/0!</v>
      </c>
    </row>
    <row r="84" spans="1:11" ht="14.25">
      <c r="A84" s="158" t="s">
        <v>2104</v>
      </c>
      <c r="B84" s="159" t="s">
        <v>2247</v>
      </c>
      <c r="C84" s="157"/>
      <c r="D84" s="157"/>
      <c r="E84" s="431" t="e">
        <f t="shared" si="16"/>
        <v>#DIV/0!</v>
      </c>
      <c r="F84" s="350"/>
      <c r="G84" s="350"/>
      <c r="H84" s="431" t="e">
        <f t="shared" si="17"/>
        <v>#DIV/0!</v>
      </c>
      <c r="I84" s="350">
        <f t="shared" si="18"/>
        <v>0</v>
      </c>
      <c r="J84" s="350">
        <f t="shared" si="19"/>
        <v>0</v>
      </c>
      <c r="K84" s="431" t="e">
        <f t="shared" si="20"/>
        <v>#DIV/0!</v>
      </c>
    </row>
    <row r="85" spans="1:11" ht="14.25">
      <c r="A85" s="14" t="s">
        <v>2105</v>
      </c>
      <c r="B85" s="161" t="s">
        <v>2248</v>
      </c>
      <c r="C85" s="161">
        <v>1</v>
      </c>
      <c r="D85" s="161">
        <v>9</v>
      </c>
      <c r="E85" s="431">
        <f t="shared" si="16"/>
        <v>9</v>
      </c>
      <c r="F85" s="350">
        <v>10</v>
      </c>
      <c r="G85" s="350"/>
      <c r="H85" s="431">
        <f t="shared" si="17"/>
        <v>0</v>
      </c>
      <c r="I85" s="350">
        <f t="shared" si="18"/>
        <v>11</v>
      </c>
      <c r="J85" s="350">
        <f t="shared" si="19"/>
        <v>9</v>
      </c>
      <c r="K85" s="431">
        <f t="shared" si="20"/>
        <v>0.81818181818181823</v>
      </c>
    </row>
    <row r="86" spans="1:11" ht="14.25">
      <c r="A86" s="14" t="s">
        <v>2106</v>
      </c>
      <c r="B86" s="161" t="s">
        <v>2249</v>
      </c>
      <c r="C86" s="161">
        <v>70</v>
      </c>
      <c r="D86" s="161">
        <v>48</v>
      </c>
      <c r="E86" s="431">
        <f t="shared" si="16"/>
        <v>0.68571428571428572</v>
      </c>
      <c r="F86" s="350"/>
      <c r="G86" s="350"/>
      <c r="H86" s="431" t="e">
        <f t="shared" si="17"/>
        <v>#DIV/0!</v>
      </c>
      <c r="I86" s="350">
        <f t="shared" si="18"/>
        <v>70</v>
      </c>
      <c r="J86" s="350">
        <f t="shared" si="19"/>
        <v>48</v>
      </c>
      <c r="K86" s="431">
        <f t="shared" si="20"/>
        <v>0.68571428571428572</v>
      </c>
    </row>
    <row r="87" spans="1:11" ht="25.5">
      <c r="A87" s="158" t="s">
        <v>2107</v>
      </c>
      <c r="B87" s="162" t="s">
        <v>2250</v>
      </c>
      <c r="C87" s="162"/>
      <c r="D87" s="162"/>
      <c r="E87" s="431" t="e">
        <f t="shared" si="16"/>
        <v>#DIV/0!</v>
      </c>
      <c r="F87" s="350"/>
      <c r="G87" s="350"/>
      <c r="H87" s="431" t="e">
        <f t="shared" si="17"/>
        <v>#DIV/0!</v>
      </c>
      <c r="I87" s="350">
        <f t="shared" si="18"/>
        <v>0</v>
      </c>
      <c r="J87" s="350">
        <f t="shared" si="19"/>
        <v>0</v>
      </c>
      <c r="K87" s="431" t="e">
        <f t="shared" si="20"/>
        <v>#DIV/0!</v>
      </c>
    </row>
    <row r="88" spans="1:11" ht="25.5">
      <c r="A88" s="14" t="s">
        <v>2108</v>
      </c>
      <c r="B88" s="161" t="s">
        <v>2251</v>
      </c>
      <c r="C88" s="161"/>
      <c r="D88" s="161"/>
      <c r="E88" s="431" t="e">
        <f t="shared" si="16"/>
        <v>#DIV/0!</v>
      </c>
      <c r="F88" s="350"/>
      <c r="G88" s="350"/>
      <c r="H88" s="431" t="e">
        <f t="shared" si="17"/>
        <v>#DIV/0!</v>
      </c>
      <c r="I88" s="350">
        <f t="shared" si="18"/>
        <v>0</v>
      </c>
      <c r="J88" s="350">
        <f t="shared" si="19"/>
        <v>0</v>
      </c>
      <c r="K88" s="431" t="e">
        <f t="shared" si="20"/>
        <v>#DIV/0!</v>
      </c>
    </row>
    <row r="89" spans="1:11" ht="25.5">
      <c r="A89" s="14" t="s">
        <v>2109</v>
      </c>
      <c r="B89" s="161" t="s">
        <v>2252</v>
      </c>
      <c r="C89" s="161"/>
      <c r="D89" s="161"/>
      <c r="E89" s="431" t="e">
        <f t="shared" si="16"/>
        <v>#DIV/0!</v>
      </c>
      <c r="F89" s="350"/>
      <c r="G89" s="350"/>
      <c r="H89" s="431" t="e">
        <f t="shared" si="17"/>
        <v>#DIV/0!</v>
      </c>
      <c r="I89" s="350">
        <f t="shared" si="18"/>
        <v>0</v>
      </c>
      <c r="J89" s="350">
        <f t="shared" si="19"/>
        <v>0</v>
      </c>
      <c r="K89" s="431" t="e">
        <f t="shared" si="20"/>
        <v>#DIV/0!</v>
      </c>
    </row>
    <row r="90" spans="1:11" ht="14.25">
      <c r="A90" s="158" t="s">
        <v>2110</v>
      </c>
      <c r="B90" s="159" t="s">
        <v>2253</v>
      </c>
      <c r="C90" s="157">
        <v>1</v>
      </c>
      <c r="D90" s="157"/>
      <c r="E90" s="431">
        <f t="shared" si="16"/>
        <v>0</v>
      </c>
      <c r="F90" s="350">
        <v>3</v>
      </c>
      <c r="G90" s="350">
        <v>2</v>
      </c>
      <c r="H90" s="431">
        <f t="shared" si="17"/>
        <v>0.66666666666666663</v>
      </c>
      <c r="I90" s="350">
        <f t="shared" si="18"/>
        <v>4</v>
      </c>
      <c r="J90" s="350">
        <f t="shared" si="19"/>
        <v>2</v>
      </c>
      <c r="K90" s="431">
        <f t="shared" si="20"/>
        <v>0.5</v>
      </c>
    </row>
    <row r="91" spans="1:11" ht="25.5">
      <c r="A91" s="158" t="s">
        <v>2111</v>
      </c>
      <c r="B91" s="159" t="s">
        <v>2254</v>
      </c>
      <c r="C91" s="157">
        <v>2</v>
      </c>
      <c r="D91" s="157">
        <v>4</v>
      </c>
      <c r="E91" s="431">
        <f t="shared" si="16"/>
        <v>2</v>
      </c>
      <c r="F91" s="350">
        <v>2</v>
      </c>
      <c r="G91" s="350"/>
      <c r="H91" s="431">
        <f t="shared" si="17"/>
        <v>0</v>
      </c>
      <c r="I91" s="350">
        <f t="shared" si="18"/>
        <v>4</v>
      </c>
      <c r="J91" s="350">
        <f t="shared" si="19"/>
        <v>4</v>
      </c>
      <c r="K91" s="431">
        <f t="shared" si="20"/>
        <v>1</v>
      </c>
    </row>
    <row r="92" spans="1:11" ht="14.25">
      <c r="A92" s="158" t="s">
        <v>2112</v>
      </c>
      <c r="B92" s="159" t="s">
        <v>2255</v>
      </c>
      <c r="C92" s="157">
        <v>1</v>
      </c>
      <c r="D92" s="157">
        <v>5</v>
      </c>
      <c r="E92" s="431">
        <f t="shared" si="16"/>
        <v>5</v>
      </c>
      <c r="F92" s="350">
        <v>2</v>
      </c>
      <c r="G92" s="350">
        <v>1</v>
      </c>
      <c r="H92" s="431">
        <f t="shared" si="17"/>
        <v>0.5</v>
      </c>
      <c r="I92" s="350">
        <f t="shared" si="18"/>
        <v>3</v>
      </c>
      <c r="J92" s="350">
        <f t="shared" si="19"/>
        <v>6</v>
      </c>
      <c r="K92" s="431">
        <f t="shared" si="20"/>
        <v>2</v>
      </c>
    </row>
    <row r="93" spans="1:11" ht="14.25">
      <c r="A93" s="14" t="s">
        <v>2113</v>
      </c>
      <c r="B93" s="161" t="s">
        <v>2256</v>
      </c>
      <c r="C93" s="161"/>
      <c r="D93" s="161"/>
      <c r="E93" s="431" t="e">
        <f t="shared" si="16"/>
        <v>#DIV/0!</v>
      </c>
      <c r="F93" s="350"/>
      <c r="G93" s="350"/>
      <c r="H93" s="431" t="e">
        <f t="shared" si="17"/>
        <v>#DIV/0!</v>
      </c>
      <c r="I93" s="350">
        <f t="shared" si="18"/>
        <v>0</v>
      </c>
      <c r="J93" s="350">
        <f t="shared" si="19"/>
        <v>0</v>
      </c>
      <c r="K93" s="431" t="e">
        <f t="shared" si="20"/>
        <v>#DIV/0!</v>
      </c>
    </row>
    <row r="94" spans="1:11" ht="14.25">
      <c r="A94" s="14" t="s">
        <v>2114</v>
      </c>
      <c r="B94" s="161" t="s">
        <v>2257</v>
      </c>
      <c r="C94" s="161">
        <v>2</v>
      </c>
      <c r="D94" s="161"/>
      <c r="E94" s="431">
        <f t="shared" si="16"/>
        <v>0</v>
      </c>
      <c r="F94" s="350">
        <v>2</v>
      </c>
      <c r="G94" s="350"/>
      <c r="H94" s="431">
        <f t="shared" si="17"/>
        <v>0</v>
      </c>
      <c r="I94" s="350">
        <f t="shared" si="18"/>
        <v>4</v>
      </c>
      <c r="J94" s="350">
        <f t="shared" si="19"/>
        <v>0</v>
      </c>
      <c r="K94" s="431">
        <f t="shared" si="20"/>
        <v>0</v>
      </c>
    </row>
    <row r="95" spans="1:11" ht="14.25">
      <c r="A95" s="158" t="s">
        <v>2115</v>
      </c>
      <c r="B95" s="162" t="s">
        <v>2258</v>
      </c>
      <c r="C95" s="162">
        <v>7</v>
      </c>
      <c r="D95" s="162">
        <v>7</v>
      </c>
      <c r="E95" s="431">
        <f t="shared" si="16"/>
        <v>1</v>
      </c>
      <c r="F95" s="350"/>
      <c r="G95" s="350"/>
      <c r="H95" s="431" t="e">
        <f t="shared" si="17"/>
        <v>#DIV/0!</v>
      </c>
      <c r="I95" s="350">
        <f t="shared" si="18"/>
        <v>7</v>
      </c>
      <c r="J95" s="350">
        <f t="shared" si="19"/>
        <v>7</v>
      </c>
      <c r="K95" s="431">
        <f t="shared" si="20"/>
        <v>1</v>
      </c>
    </row>
    <row r="96" spans="1:11" ht="14.25">
      <c r="A96" s="14" t="s">
        <v>2116</v>
      </c>
      <c r="B96" s="161" t="s">
        <v>2259</v>
      </c>
      <c r="C96" s="161">
        <v>910</v>
      </c>
      <c r="D96" s="161">
        <v>951</v>
      </c>
      <c r="E96" s="431">
        <f t="shared" si="16"/>
        <v>1.0450549450549451</v>
      </c>
      <c r="F96" s="350"/>
      <c r="G96" s="350"/>
      <c r="H96" s="431" t="e">
        <f t="shared" si="17"/>
        <v>#DIV/0!</v>
      </c>
      <c r="I96" s="350">
        <f t="shared" si="18"/>
        <v>910</v>
      </c>
      <c r="J96" s="350">
        <f t="shared" si="19"/>
        <v>951</v>
      </c>
      <c r="K96" s="431">
        <f t="shared" si="20"/>
        <v>1.0450549450549451</v>
      </c>
    </row>
    <row r="97" spans="1:11" ht="25.5">
      <c r="A97" s="14" t="s">
        <v>2117</v>
      </c>
      <c r="B97" s="161" t="s">
        <v>2260</v>
      </c>
      <c r="C97" s="161">
        <v>1</v>
      </c>
      <c r="D97" s="161">
        <v>3</v>
      </c>
      <c r="E97" s="431">
        <f t="shared" si="16"/>
        <v>3</v>
      </c>
      <c r="F97" s="350"/>
      <c r="G97" s="350"/>
      <c r="H97" s="431" t="e">
        <f t="shared" si="17"/>
        <v>#DIV/0!</v>
      </c>
      <c r="I97" s="350">
        <f t="shared" si="18"/>
        <v>1</v>
      </c>
      <c r="J97" s="350">
        <f t="shared" si="19"/>
        <v>3</v>
      </c>
      <c r="K97" s="431">
        <f t="shared" si="20"/>
        <v>3</v>
      </c>
    </row>
    <row r="98" spans="1:11" ht="25.5">
      <c r="A98" s="158" t="s">
        <v>2118</v>
      </c>
      <c r="B98" s="159" t="s">
        <v>2261</v>
      </c>
      <c r="C98" s="157">
        <v>85</v>
      </c>
      <c r="D98" s="157">
        <v>83</v>
      </c>
      <c r="E98" s="431">
        <f t="shared" si="16"/>
        <v>0.97647058823529409</v>
      </c>
      <c r="F98" s="350"/>
      <c r="G98" s="350"/>
      <c r="H98" s="431" t="e">
        <f t="shared" si="17"/>
        <v>#DIV/0!</v>
      </c>
      <c r="I98" s="350">
        <f t="shared" si="18"/>
        <v>85</v>
      </c>
      <c r="J98" s="350">
        <f t="shared" si="19"/>
        <v>83</v>
      </c>
      <c r="K98" s="431">
        <f t="shared" si="20"/>
        <v>0.97647058823529409</v>
      </c>
    </row>
    <row r="99" spans="1:11" ht="25.5">
      <c r="A99" s="158" t="s">
        <v>2119</v>
      </c>
      <c r="B99" s="159" t="s">
        <v>2262</v>
      </c>
      <c r="C99" s="157">
        <v>339</v>
      </c>
      <c r="D99" s="157">
        <v>169</v>
      </c>
      <c r="E99" s="431">
        <f t="shared" si="16"/>
        <v>0.49852507374631266</v>
      </c>
      <c r="F99" s="350"/>
      <c r="G99" s="350"/>
      <c r="H99" s="431" t="e">
        <f t="shared" si="17"/>
        <v>#DIV/0!</v>
      </c>
      <c r="I99" s="350">
        <f t="shared" si="18"/>
        <v>339</v>
      </c>
      <c r="J99" s="350">
        <f t="shared" si="19"/>
        <v>169</v>
      </c>
      <c r="K99" s="431">
        <f t="shared" si="20"/>
        <v>0.49852507374631266</v>
      </c>
    </row>
    <row r="100" spans="1:11" ht="14.25">
      <c r="A100" s="158" t="s">
        <v>2120</v>
      </c>
      <c r="B100" s="159" t="s">
        <v>2263</v>
      </c>
      <c r="C100" s="157">
        <v>2363</v>
      </c>
      <c r="D100" s="157">
        <v>1838</v>
      </c>
      <c r="E100" s="431">
        <f t="shared" si="16"/>
        <v>0.77782479898434198</v>
      </c>
      <c r="F100" s="350">
        <v>1482</v>
      </c>
      <c r="G100" s="350">
        <v>1097</v>
      </c>
      <c r="H100" s="431">
        <f t="shared" si="17"/>
        <v>0.74021592442645079</v>
      </c>
      <c r="I100" s="350">
        <f t="shared" si="18"/>
        <v>3845</v>
      </c>
      <c r="J100" s="350">
        <f t="shared" si="19"/>
        <v>2935</v>
      </c>
      <c r="K100" s="431">
        <f t="shared" si="20"/>
        <v>0.76332899869960991</v>
      </c>
    </row>
    <row r="101" spans="1:11" ht="14.25">
      <c r="A101" s="14" t="s">
        <v>2121</v>
      </c>
      <c r="B101" s="161" t="s">
        <v>2264</v>
      </c>
      <c r="C101" s="161"/>
      <c r="D101" s="161"/>
      <c r="E101" s="431" t="e">
        <f t="shared" si="16"/>
        <v>#DIV/0!</v>
      </c>
      <c r="F101" s="350"/>
      <c r="G101" s="350"/>
      <c r="H101" s="431" t="e">
        <f t="shared" si="17"/>
        <v>#DIV/0!</v>
      </c>
      <c r="I101" s="350">
        <f t="shared" si="18"/>
        <v>0</v>
      </c>
      <c r="J101" s="350">
        <f t="shared" si="19"/>
        <v>0</v>
      </c>
      <c r="K101" s="431" t="e">
        <f t="shared" si="20"/>
        <v>#DIV/0!</v>
      </c>
    </row>
    <row r="102" spans="1:11" ht="14.25">
      <c r="A102" s="14" t="s">
        <v>2122</v>
      </c>
      <c r="B102" s="161" t="s">
        <v>2265</v>
      </c>
      <c r="C102" s="161"/>
      <c r="D102" s="161"/>
      <c r="E102" s="431" t="e">
        <f t="shared" si="16"/>
        <v>#DIV/0!</v>
      </c>
      <c r="F102" s="350">
        <v>65</v>
      </c>
      <c r="G102" s="350"/>
      <c r="H102" s="431">
        <f t="shared" si="17"/>
        <v>0</v>
      </c>
      <c r="I102" s="350">
        <f t="shared" si="18"/>
        <v>65</v>
      </c>
      <c r="J102" s="350">
        <f t="shared" si="19"/>
        <v>0</v>
      </c>
      <c r="K102" s="431">
        <f t="shared" si="20"/>
        <v>0</v>
      </c>
    </row>
    <row r="103" spans="1:11" ht="14.25">
      <c r="A103" s="158" t="s">
        <v>2123</v>
      </c>
      <c r="B103" s="162" t="s">
        <v>2266</v>
      </c>
      <c r="C103" s="162"/>
      <c r="D103" s="162"/>
      <c r="E103" s="431" t="e">
        <f t="shared" si="16"/>
        <v>#DIV/0!</v>
      </c>
      <c r="F103" s="350">
        <v>65</v>
      </c>
      <c r="G103" s="350"/>
      <c r="H103" s="431">
        <f t="shared" si="17"/>
        <v>0</v>
      </c>
      <c r="I103" s="350">
        <f t="shared" si="18"/>
        <v>65</v>
      </c>
      <c r="J103" s="350">
        <f t="shared" si="19"/>
        <v>0</v>
      </c>
      <c r="K103" s="431">
        <f t="shared" si="20"/>
        <v>0</v>
      </c>
    </row>
    <row r="104" spans="1:11" ht="14.25">
      <c r="A104" s="14" t="s">
        <v>2124</v>
      </c>
      <c r="B104" s="161" t="s">
        <v>2267</v>
      </c>
      <c r="C104" s="161"/>
      <c r="D104" s="161">
        <v>2</v>
      </c>
      <c r="E104" s="431" t="e">
        <f t="shared" si="16"/>
        <v>#DIV/0!</v>
      </c>
      <c r="F104" s="350"/>
      <c r="G104" s="350"/>
      <c r="H104" s="431" t="e">
        <f t="shared" si="17"/>
        <v>#DIV/0!</v>
      </c>
      <c r="I104" s="350">
        <f t="shared" si="18"/>
        <v>0</v>
      </c>
      <c r="J104" s="350">
        <f t="shared" si="19"/>
        <v>2</v>
      </c>
      <c r="K104" s="431" t="e">
        <f t="shared" si="20"/>
        <v>#DIV/0!</v>
      </c>
    </row>
    <row r="105" spans="1:11" ht="14.25">
      <c r="A105" s="14" t="s">
        <v>2125</v>
      </c>
      <c r="B105" s="161" t="s">
        <v>2268</v>
      </c>
      <c r="C105" s="161"/>
      <c r="D105" s="161"/>
      <c r="E105" s="431" t="e">
        <f t="shared" si="16"/>
        <v>#DIV/0!</v>
      </c>
      <c r="F105" s="350">
        <v>2168</v>
      </c>
      <c r="G105" s="350">
        <v>1458</v>
      </c>
      <c r="H105" s="431">
        <f t="shared" si="17"/>
        <v>0.67250922509225097</v>
      </c>
      <c r="I105" s="350">
        <f t="shared" si="18"/>
        <v>2168</v>
      </c>
      <c r="J105" s="350">
        <f t="shared" si="19"/>
        <v>1458</v>
      </c>
      <c r="K105" s="431">
        <f t="shared" si="20"/>
        <v>0.67250922509225097</v>
      </c>
    </row>
    <row r="106" spans="1:11" ht="25.5">
      <c r="A106" s="158" t="s">
        <v>2126</v>
      </c>
      <c r="B106" s="159" t="s">
        <v>2269</v>
      </c>
      <c r="C106" s="157"/>
      <c r="D106" s="157"/>
      <c r="E106" s="431" t="e">
        <f t="shared" si="16"/>
        <v>#DIV/0!</v>
      </c>
      <c r="F106" s="350"/>
      <c r="G106" s="350"/>
      <c r="H106" s="431" t="e">
        <f t="shared" si="17"/>
        <v>#DIV/0!</v>
      </c>
      <c r="I106" s="350">
        <f t="shared" si="18"/>
        <v>0</v>
      </c>
      <c r="J106" s="350">
        <f t="shared" si="19"/>
        <v>0</v>
      </c>
      <c r="K106" s="431" t="e">
        <f t="shared" si="20"/>
        <v>#DIV/0!</v>
      </c>
    </row>
    <row r="107" spans="1:11" ht="14.25">
      <c r="A107" s="158" t="s">
        <v>2127</v>
      </c>
      <c r="B107" s="159" t="s">
        <v>2270</v>
      </c>
      <c r="C107" s="157"/>
      <c r="D107" s="157"/>
      <c r="E107" s="431" t="e">
        <f t="shared" si="16"/>
        <v>#DIV/0!</v>
      </c>
      <c r="F107" s="350">
        <v>2345</v>
      </c>
      <c r="G107" s="350">
        <v>1448</v>
      </c>
      <c r="H107" s="431">
        <f t="shared" si="17"/>
        <v>0.6174840085287846</v>
      </c>
      <c r="I107" s="350">
        <f t="shared" si="18"/>
        <v>2345</v>
      </c>
      <c r="J107" s="350">
        <f t="shared" si="19"/>
        <v>1448</v>
      </c>
      <c r="K107" s="431">
        <f t="shared" si="20"/>
        <v>0.6174840085287846</v>
      </c>
    </row>
    <row r="108" spans="1:11" ht="25.5">
      <c r="A108" s="158" t="s">
        <v>2128</v>
      </c>
      <c r="B108" s="159" t="s">
        <v>2271</v>
      </c>
      <c r="C108" s="157"/>
      <c r="D108" s="157"/>
      <c r="E108" s="431" t="e">
        <f t="shared" si="16"/>
        <v>#DIV/0!</v>
      </c>
      <c r="F108" s="350">
        <v>1375</v>
      </c>
      <c r="G108" s="350"/>
      <c r="H108" s="431">
        <f t="shared" si="17"/>
        <v>0</v>
      </c>
      <c r="I108" s="350">
        <f t="shared" si="18"/>
        <v>1375</v>
      </c>
      <c r="J108" s="350">
        <f t="shared" si="19"/>
        <v>0</v>
      </c>
      <c r="K108" s="431">
        <f t="shared" si="20"/>
        <v>0</v>
      </c>
    </row>
    <row r="109" spans="1:11" ht="14.25">
      <c r="A109" s="14" t="s">
        <v>2129</v>
      </c>
      <c r="B109" s="161" t="s">
        <v>2272</v>
      </c>
      <c r="C109" s="161"/>
      <c r="D109" s="161"/>
      <c r="E109" s="431" t="e">
        <f t="shared" si="16"/>
        <v>#DIV/0!</v>
      </c>
      <c r="F109" s="350">
        <v>65</v>
      </c>
      <c r="G109" s="350"/>
      <c r="H109" s="431">
        <f t="shared" si="17"/>
        <v>0</v>
      </c>
      <c r="I109" s="350">
        <f t="shared" si="18"/>
        <v>65</v>
      </c>
      <c r="J109" s="350">
        <f t="shared" si="19"/>
        <v>0</v>
      </c>
      <c r="K109" s="431">
        <f t="shared" si="20"/>
        <v>0</v>
      </c>
    </row>
    <row r="110" spans="1:11" ht="14.25">
      <c r="A110" s="158" t="s">
        <v>2130</v>
      </c>
      <c r="B110" s="162" t="s">
        <v>2273</v>
      </c>
      <c r="C110" s="162"/>
      <c r="D110" s="162"/>
      <c r="E110" s="431" t="e">
        <f t="shared" si="16"/>
        <v>#DIV/0!</v>
      </c>
      <c r="F110" s="350"/>
      <c r="G110" s="350"/>
      <c r="H110" s="431" t="e">
        <f t="shared" si="17"/>
        <v>#DIV/0!</v>
      </c>
      <c r="I110" s="350">
        <f t="shared" si="18"/>
        <v>0</v>
      </c>
      <c r="J110" s="350">
        <f t="shared" si="19"/>
        <v>0</v>
      </c>
      <c r="K110" s="431" t="e">
        <f t="shared" si="20"/>
        <v>#DIV/0!</v>
      </c>
    </row>
    <row r="111" spans="1:11" ht="25.5">
      <c r="A111" s="14" t="s">
        <v>2070</v>
      </c>
      <c r="B111" s="161" t="s">
        <v>2071</v>
      </c>
      <c r="C111" s="161"/>
      <c r="D111" s="161"/>
      <c r="E111" s="431" t="e">
        <f t="shared" si="16"/>
        <v>#DIV/0!</v>
      </c>
      <c r="F111" s="350"/>
      <c r="G111" s="350"/>
      <c r="H111" s="431" t="e">
        <f t="shared" si="17"/>
        <v>#DIV/0!</v>
      </c>
      <c r="I111" s="350">
        <f t="shared" si="18"/>
        <v>0</v>
      </c>
      <c r="J111" s="350">
        <f t="shared" si="19"/>
        <v>0</v>
      </c>
      <c r="K111" s="431" t="e">
        <f t="shared" si="20"/>
        <v>#DIV/0!</v>
      </c>
    </row>
    <row r="112" spans="1:11" ht="14.25">
      <c r="A112" s="14" t="s">
        <v>2131</v>
      </c>
      <c r="B112" s="161" t="s">
        <v>2274</v>
      </c>
      <c r="C112" s="161"/>
      <c r="D112" s="161"/>
      <c r="E112" s="431" t="e">
        <f t="shared" si="16"/>
        <v>#DIV/0!</v>
      </c>
      <c r="F112" s="350">
        <v>1</v>
      </c>
      <c r="G112" s="350"/>
      <c r="H112" s="431">
        <f t="shared" si="17"/>
        <v>0</v>
      </c>
      <c r="I112" s="350">
        <f t="shared" si="18"/>
        <v>1</v>
      </c>
      <c r="J112" s="350">
        <f t="shared" si="19"/>
        <v>0</v>
      </c>
      <c r="K112" s="431">
        <f t="shared" si="20"/>
        <v>0</v>
      </c>
    </row>
    <row r="113" spans="1:11" ht="14.25">
      <c r="A113" s="158" t="s">
        <v>2132</v>
      </c>
      <c r="B113" s="159" t="s">
        <v>2275</v>
      </c>
      <c r="C113" s="157"/>
      <c r="D113" s="157"/>
      <c r="E113" s="431" t="e">
        <f t="shared" si="16"/>
        <v>#DIV/0!</v>
      </c>
      <c r="F113" s="350"/>
      <c r="G113" s="350">
        <v>1</v>
      </c>
      <c r="H113" s="431" t="e">
        <f t="shared" si="17"/>
        <v>#DIV/0!</v>
      </c>
      <c r="I113" s="350">
        <f t="shared" si="18"/>
        <v>0</v>
      </c>
      <c r="J113" s="350">
        <f t="shared" si="19"/>
        <v>1</v>
      </c>
      <c r="K113" s="431" t="e">
        <f t="shared" si="20"/>
        <v>#DIV/0!</v>
      </c>
    </row>
    <row r="114" spans="1:11" ht="14.25">
      <c r="A114" s="158" t="s">
        <v>2133</v>
      </c>
      <c r="B114" s="159" t="s">
        <v>2276</v>
      </c>
      <c r="C114" s="157"/>
      <c r="D114" s="157"/>
      <c r="E114" s="431" t="e">
        <f t="shared" si="16"/>
        <v>#DIV/0!</v>
      </c>
      <c r="F114" s="350"/>
      <c r="G114" s="350">
        <v>4</v>
      </c>
      <c r="H114" s="431" t="e">
        <f t="shared" si="17"/>
        <v>#DIV/0!</v>
      </c>
      <c r="I114" s="350">
        <f t="shared" si="18"/>
        <v>0</v>
      </c>
      <c r="J114" s="350">
        <f t="shared" si="19"/>
        <v>4</v>
      </c>
      <c r="K114" s="431" t="e">
        <f t="shared" si="20"/>
        <v>#DIV/0!</v>
      </c>
    </row>
    <row r="115" spans="1:11" ht="14.25">
      <c r="A115" s="158" t="s">
        <v>2134</v>
      </c>
      <c r="B115" s="159" t="s">
        <v>2277</v>
      </c>
      <c r="C115" s="157">
        <v>19</v>
      </c>
      <c r="D115" s="157">
        <v>94</v>
      </c>
      <c r="E115" s="431">
        <f t="shared" si="16"/>
        <v>4.9473684210526319</v>
      </c>
      <c r="F115" s="350">
        <v>1</v>
      </c>
      <c r="G115" s="350"/>
      <c r="H115" s="431">
        <f t="shared" si="17"/>
        <v>0</v>
      </c>
      <c r="I115" s="350">
        <f t="shared" si="18"/>
        <v>20</v>
      </c>
      <c r="J115" s="350">
        <f t="shared" si="19"/>
        <v>94</v>
      </c>
      <c r="K115" s="431">
        <f t="shared" si="20"/>
        <v>4.7</v>
      </c>
    </row>
    <row r="116" spans="1:11" ht="14.25">
      <c r="A116" s="14" t="s">
        <v>2135</v>
      </c>
      <c r="B116" s="161" t="s">
        <v>2278</v>
      </c>
      <c r="C116" s="161"/>
      <c r="D116" s="161"/>
      <c r="E116" s="431" t="e">
        <f t="shared" si="16"/>
        <v>#DIV/0!</v>
      </c>
      <c r="F116" s="350">
        <v>210</v>
      </c>
      <c r="G116" s="350">
        <v>264</v>
      </c>
      <c r="H116" s="431">
        <f t="shared" si="17"/>
        <v>1.2571428571428571</v>
      </c>
      <c r="I116" s="350">
        <f t="shared" si="18"/>
        <v>210</v>
      </c>
      <c r="J116" s="350">
        <f t="shared" si="19"/>
        <v>264</v>
      </c>
      <c r="K116" s="431">
        <f t="shared" si="20"/>
        <v>1.2571428571428571</v>
      </c>
    </row>
    <row r="117" spans="1:11" ht="14.25">
      <c r="A117" s="14" t="s">
        <v>2136</v>
      </c>
      <c r="B117" s="161" t="s">
        <v>2279</v>
      </c>
      <c r="C117" s="161"/>
      <c r="D117" s="161"/>
      <c r="E117" s="431" t="e">
        <f t="shared" si="16"/>
        <v>#DIV/0!</v>
      </c>
      <c r="F117" s="350">
        <v>13</v>
      </c>
      <c r="G117" s="350"/>
      <c r="H117" s="431">
        <f t="shared" si="17"/>
        <v>0</v>
      </c>
      <c r="I117" s="350">
        <f t="shared" si="18"/>
        <v>13</v>
      </c>
      <c r="J117" s="350">
        <f t="shared" si="19"/>
        <v>0</v>
      </c>
      <c r="K117" s="431">
        <f t="shared" si="20"/>
        <v>0</v>
      </c>
    </row>
    <row r="118" spans="1:11" ht="14.25">
      <c r="A118" s="158" t="s">
        <v>2137</v>
      </c>
      <c r="B118" s="162" t="s">
        <v>2280</v>
      </c>
      <c r="C118" s="162"/>
      <c r="D118" s="162"/>
      <c r="E118" s="431" t="e">
        <f t="shared" si="16"/>
        <v>#DIV/0!</v>
      </c>
      <c r="F118" s="350">
        <v>11</v>
      </c>
      <c r="G118" s="350"/>
      <c r="H118" s="431">
        <f t="shared" si="17"/>
        <v>0</v>
      </c>
      <c r="I118" s="350">
        <f t="shared" si="18"/>
        <v>11</v>
      </c>
      <c r="J118" s="350">
        <f t="shared" si="19"/>
        <v>0</v>
      </c>
      <c r="K118" s="431">
        <f t="shared" si="20"/>
        <v>0</v>
      </c>
    </row>
    <row r="119" spans="1:11" ht="14.25">
      <c r="A119" s="14" t="s">
        <v>2138</v>
      </c>
      <c r="B119" s="161" t="s">
        <v>2281</v>
      </c>
      <c r="C119" s="161"/>
      <c r="D119" s="161"/>
      <c r="E119" s="431" t="e">
        <f t="shared" si="16"/>
        <v>#DIV/0!</v>
      </c>
      <c r="F119" s="350">
        <v>46</v>
      </c>
      <c r="G119" s="350">
        <v>6</v>
      </c>
      <c r="H119" s="431">
        <f t="shared" si="17"/>
        <v>0.13043478260869565</v>
      </c>
      <c r="I119" s="350">
        <f t="shared" si="18"/>
        <v>46</v>
      </c>
      <c r="J119" s="350">
        <f t="shared" si="19"/>
        <v>6</v>
      </c>
      <c r="K119" s="431">
        <f t="shared" si="20"/>
        <v>0.13043478260869565</v>
      </c>
    </row>
    <row r="120" spans="1:11" ht="14.25">
      <c r="A120" s="14" t="s">
        <v>2139</v>
      </c>
      <c r="B120" s="161" t="s">
        <v>2282</v>
      </c>
      <c r="C120" s="161"/>
      <c r="D120" s="161"/>
      <c r="E120" s="431" t="e">
        <f t="shared" si="16"/>
        <v>#DIV/0!</v>
      </c>
      <c r="F120" s="350">
        <v>1</v>
      </c>
      <c r="G120" s="350">
        <v>4</v>
      </c>
      <c r="H120" s="431">
        <f t="shared" si="17"/>
        <v>4</v>
      </c>
      <c r="I120" s="350">
        <f t="shared" si="18"/>
        <v>1</v>
      </c>
      <c r="J120" s="350">
        <f t="shared" si="19"/>
        <v>4</v>
      </c>
      <c r="K120" s="431">
        <f t="shared" si="20"/>
        <v>4</v>
      </c>
    </row>
    <row r="121" spans="1:11" ht="14.25">
      <c r="A121" s="158" t="s">
        <v>2140</v>
      </c>
      <c r="B121" s="159" t="s">
        <v>2283</v>
      </c>
      <c r="C121" s="157"/>
      <c r="D121" s="157"/>
      <c r="E121" s="431" t="e">
        <f t="shared" si="16"/>
        <v>#DIV/0!</v>
      </c>
      <c r="F121" s="350">
        <v>41</v>
      </c>
      <c r="G121" s="350">
        <v>53</v>
      </c>
      <c r="H121" s="431">
        <f t="shared" si="17"/>
        <v>1.2926829268292683</v>
      </c>
      <c r="I121" s="350">
        <f t="shared" si="18"/>
        <v>41</v>
      </c>
      <c r="J121" s="350">
        <f t="shared" si="19"/>
        <v>53</v>
      </c>
      <c r="K121" s="431">
        <f t="shared" si="20"/>
        <v>1.2926829268292683</v>
      </c>
    </row>
    <row r="122" spans="1:11" ht="14.25">
      <c r="A122" s="158" t="s">
        <v>2141</v>
      </c>
      <c r="B122" s="159" t="s">
        <v>2284</v>
      </c>
      <c r="C122" s="157"/>
      <c r="D122" s="157"/>
      <c r="E122" s="431" t="e">
        <f t="shared" si="16"/>
        <v>#DIV/0!</v>
      </c>
      <c r="F122" s="350">
        <v>2</v>
      </c>
      <c r="G122" s="350">
        <v>1</v>
      </c>
      <c r="H122" s="431">
        <f t="shared" si="17"/>
        <v>0.5</v>
      </c>
      <c r="I122" s="350">
        <f t="shared" si="18"/>
        <v>2</v>
      </c>
      <c r="J122" s="350">
        <f t="shared" si="19"/>
        <v>1</v>
      </c>
      <c r="K122" s="431">
        <f t="shared" si="20"/>
        <v>0.5</v>
      </c>
    </row>
    <row r="123" spans="1:11" ht="14.25">
      <c r="A123" s="158" t="s">
        <v>2142</v>
      </c>
      <c r="B123" s="159" t="s">
        <v>2285</v>
      </c>
      <c r="C123" s="157"/>
      <c r="D123" s="157"/>
      <c r="E123" s="431" t="e">
        <f t="shared" si="16"/>
        <v>#DIV/0!</v>
      </c>
      <c r="F123" s="350">
        <v>3</v>
      </c>
      <c r="G123" s="350">
        <v>8</v>
      </c>
      <c r="H123" s="431">
        <f t="shared" si="17"/>
        <v>2.6666666666666665</v>
      </c>
      <c r="I123" s="350">
        <f t="shared" si="18"/>
        <v>3</v>
      </c>
      <c r="J123" s="350">
        <f t="shared" si="19"/>
        <v>8</v>
      </c>
      <c r="K123" s="431">
        <f t="shared" si="20"/>
        <v>2.6666666666666665</v>
      </c>
    </row>
    <row r="124" spans="1:11" ht="14.25">
      <c r="A124" s="14" t="s">
        <v>2143</v>
      </c>
      <c r="B124" s="161" t="s">
        <v>2286</v>
      </c>
      <c r="C124" s="161"/>
      <c r="D124" s="161"/>
      <c r="E124" s="431" t="e">
        <f t="shared" si="16"/>
        <v>#DIV/0!</v>
      </c>
      <c r="F124" s="350">
        <v>13</v>
      </c>
      <c r="G124" s="350"/>
      <c r="H124" s="431">
        <f t="shared" si="17"/>
        <v>0</v>
      </c>
      <c r="I124" s="350">
        <f t="shared" si="18"/>
        <v>13</v>
      </c>
      <c r="J124" s="350">
        <f t="shared" si="19"/>
        <v>0</v>
      </c>
      <c r="K124" s="431">
        <f t="shared" si="20"/>
        <v>0</v>
      </c>
    </row>
    <row r="125" spans="1:11" ht="14.25">
      <c r="A125" s="14" t="s">
        <v>2144</v>
      </c>
      <c r="B125" s="161" t="s">
        <v>2287</v>
      </c>
      <c r="C125" s="161"/>
      <c r="D125" s="161"/>
      <c r="E125" s="431" t="e">
        <f t="shared" si="16"/>
        <v>#DIV/0!</v>
      </c>
      <c r="F125" s="350">
        <v>45</v>
      </c>
      <c r="G125" s="350">
        <v>20</v>
      </c>
      <c r="H125" s="431">
        <f t="shared" si="17"/>
        <v>0.44444444444444442</v>
      </c>
      <c r="I125" s="350">
        <f t="shared" si="18"/>
        <v>45</v>
      </c>
      <c r="J125" s="350">
        <f t="shared" si="19"/>
        <v>20</v>
      </c>
      <c r="K125" s="431">
        <f t="shared" si="20"/>
        <v>0.44444444444444442</v>
      </c>
    </row>
    <row r="126" spans="1:11" ht="14.25">
      <c r="A126" s="158" t="s">
        <v>2145</v>
      </c>
      <c r="B126" s="162" t="s">
        <v>2288</v>
      </c>
      <c r="C126" s="162"/>
      <c r="D126" s="162"/>
      <c r="E126" s="431" t="e">
        <f t="shared" si="16"/>
        <v>#DIV/0!</v>
      </c>
      <c r="F126" s="350">
        <v>1</v>
      </c>
      <c r="G126" s="350">
        <v>5</v>
      </c>
      <c r="H126" s="431">
        <f t="shared" si="17"/>
        <v>5</v>
      </c>
      <c r="I126" s="350">
        <f t="shared" si="18"/>
        <v>1</v>
      </c>
      <c r="J126" s="350">
        <f t="shared" si="19"/>
        <v>5</v>
      </c>
      <c r="K126" s="431">
        <f t="shared" si="20"/>
        <v>5</v>
      </c>
    </row>
    <row r="127" spans="1:11" ht="14.25">
      <c r="A127" s="14" t="s">
        <v>2146</v>
      </c>
      <c r="B127" s="161" t="s">
        <v>2289</v>
      </c>
      <c r="C127" s="161"/>
      <c r="D127" s="161"/>
      <c r="E127" s="431" t="e">
        <f t="shared" si="16"/>
        <v>#DIV/0!</v>
      </c>
      <c r="F127" s="350">
        <v>51</v>
      </c>
      <c r="G127" s="350">
        <v>194</v>
      </c>
      <c r="H127" s="431">
        <f t="shared" si="17"/>
        <v>3.8039215686274508</v>
      </c>
      <c r="I127" s="350">
        <f t="shared" si="18"/>
        <v>51</v>
      </c>
      <c r="J127" s="350">
        <f t="shared" si="19"/>
        <v>194</v>
      </c>
      <c r="K127" s="431">
        <f t="shared" si="20"/>
        <v>3.8039215686274508</v>
      </c>
    </row>
    <row r="128" spans="1:11" ht="14.25">
      <c r="A128" s="14" t="s">
        <v>2147</v>
      </c>
      <c r="B128" s="161" t="s">
        <v>2290</v>
      </c>
      <c r="C128" s="161"/>
      <c r="D128" s="161"/>
      <c r="E128" s="431" t="e">
        <f t="shared" si="16"/>
        <v>#DIV/0!</v>
      </c>
      <c r="F128" s="350">
        <v>2</v>
      </c>
      <c r="G128" s="350">
        <v>3</v>
      </c>
      <c r="H128" s="431">
        <f t="shared" si="17"/>
        <v>1.5</v>
      </c>
      <c r="I128" s="350">
        <f t="shared" si="18"/>
        <v>2</v>
      </c>
      <c r="J128" s="350">
        <f t="shared" si="19"/>
        <v>3</v>
      </c>
      <c r="K128" s="431">
        <f t="shared" si="20"/>
        <v>1.5</v>
      </c>
    </row>
    <row r="129" spans="1:11" ht="14.25">
      <c r="A129" s="158" t="s">
        <v>2148</v>
      </c>
      <c r="B129" s="159" t="s">
        <v>2291</v>
      </c>
      <c r="C129" s="157"/>
      <c r="D129" s="157"/>
      <c r="E129" s="431" t="e">
        <f t="shared" si="16"/>
        <v>#DIV/0!</v>
      </c>
      <c r="F129" s="350">
        <v>3</v>
      </c>
      <c r="G129" s="350">
        <v>37</v>
      </c>
      <c r="H129" s="431">
        <f t="shared" si="17"/>
        <v>12.333333333333334</v>
      </c>
      <c r="I129" s="350">
        <f t="shared" si="18"/>
        <v>3</v>
      </c>
      <c r="J129" s="350">
        <f t="shared" si="19"/>
        <v>37</v>
      </c>
      <c r="K129" s="431">
        <f t="shared" si="20"/>
        <v>12.333333333333334</v>
      </c>
    </row>
    <row r="130" spans="1:11" ht="25.5">
      <c r="A130" s="158" t="s">
        <v>2149</v>
      </c>
      <c r="B130" s="159" t="s">
        <v>2292</v>
      </c>
      <c r="C130" s="157">
        <v>4</v>
      </c>
      <c r="D130" s="157">
        <v>6</v>
      </c>
      <c r="E130" s="431">
        <f t="shared" si="16"/>
        <v>1.5</v>
      </c>
      <c r="F130" s="350">
        <v>148</v>
      </c>
      <c r="G130" s="350">
        <v>17</v>
      </c>
      <c r="H130" s="431">
        <f t="shared" si="17"/>
        <v>0.11486486486486487</v>
      </c>
      <c r="I130" s="350">
        <f t="shared" si="18"/>
        <v>152</v>
      </c>
      <c r="J130" s="350">
        <f t="shared" si="19"/>
        <v>23</v>
      </c>
      <c r="K130" s="431">
        <f t="shared" si="20"/>
        <v>0.15131578947368421</v>
      </c>
    </row>
    <row r="131" spans="1:11" ht="25.5">
      <c r="A131" s="158" t="s">
        <v>2150</v>
      </c>
      <c r="B131" s="159" t="s">
        <v>2293</v>
      </c>
      <c r="C131" s="157"/>
      <c r="D131" s="157"/>
      <c r="E131" s="431" t="e">
        <f t="shared" si="16"/>
        <v>#DIV/0!</v>
      </c>
      <c r="F131" s="350">
        <v>3</v>
      </c>
      <c r="G131" s="350">
        <v>2</v>
      </c>
      <c r="H131" s="431">
        <f t="shared" si="17"/>
        <v>0.66666666666666663</v>
      </c>
      <c r="I131" s="350">
        <f t="shared" si="18"/>
        <v>3</v>
      </c>
      <c r="J131" s="350">
        <f t="shared" si="19"/>
        <v>2</v>
      </c>
      <c r="K131" s="431">
        <f t="shared" si="20"/>
        <v>0.66666666666666663</v>
      </c>
    </row>
    <row r="132" spans="1:11" ht="25.5">
      <c r="A132" s="14" t="s">
        <v>2151</v>
      </c>
      <c r="B132" s="161" t="s">
        <v>2294</v>
      </c>
      <c r="C132" s="161"/>
      <c r="D132" s="161"/>
      <c r="E132" s="431" t="e">
        <f t="shared" si="16"/>
        <v>#DIV/0!</v>
      </c>
      <c r="F132" s="350">
        <v>1096</v>
      </c>
      <c r="G132" s="350">
        <v>878</v>
      </c>
      <c r="H132" s="431">
        <f t="shared" si="17"/>
        <v>0.80109489051094895</v>
      </c>
      <c r="I132" s="350">
        <f t="shared" si="18"/>
        <v>1096</v>
      </c>
      <c r="J132" s="350">
        <f t="shared" si="19"/>
        <v>878</v>
      </c>
      <c r="K132" s="431">
        <f t="shared" si="20"/>
        <v>0.80109489051094895</v>
      </c>
    </row>
    <row r="133" spans="1:11" ht="14.25">
      <c r="A133" s="14" t="s">
        <v>2152</v>
      </c>
      <c r="B133" s="161" t="s">
        <v>2295</v>
      </c>
      <c r="C133" s="161"/>
      <c r="D133" s="161"/>
      <c r="E133" s="431" t="e">
        <f t="shared" si="16"/>
        <v>#DIV/0!</v>
      </c>
      <c r="F133" s="350">
        <v>102</v>
      </c>
      <c r="G133" s="350">
        <v>271</v>
      </c>
      <c r="H133" s="431">
        <f t="shared" si="17"/>
        <v>2.6568627450980391</v>
      </c>
      <c r="I133" s="350">
        <f t="shared" si="18"/>
        <v>102</v>
      </c>
      <c r="J133" s="350">
        <f t="shared" si="19"/>
        <v>271</v>
      </c>
      <c r="K133" s="431">
        <f t="shared" si="20"/>
        <v>2.6568627450980391</v>
      </c>
    </row>
    <row r="134" spans="1:11" ht="25.5">
      <c r="A134" s="158" t="s">
        <v>2153</v>
      </c>
      <c r="B134" s="162" t="s">
        <v>2296</v>
      </c>
      <c r="C134" s="162"/>
      <c r="D134" s="162"/>
      <c r="E134" s="431" t="e">
        <f t="shared" si="16"/>
        <v>#DIV/0!</v>
      </c>
      <c r="F134" s="350">
        <v>2710</v>
      </c>
      <c r="G134" s="350">
        <v>2005</v>
      </c>
      <c r="H134" s="431">
        <f t="shared" si="17"/>
        <v>0.73985239852398521</v>
      </c>
      <c r="I134" s="350">
        <f t="shared" si="18"/>
        <v>2710</v>
      </c>
      <c r="J134" s="350">
        <f t="shared" si="19"/>
        <v>2005</v>
      </c>
      <c r="K134" s="431">
        <f t="shared" si="20"/>
        <v>0.73985239852398521</v>
      </c>
    </row>
    <row r="135" spans="1:11" ht="25.5">
      <c r="A135" s="14" t="s">
        <v>2154</v>
      </c>
      <c r="B135" s="161" t="s">
        <v>2297</v>
      </c>
      <c r="C135" s="161"/>
      <c r="D135" s="161"/>
      <c r="E135" s="431" t="e">
        <f t="shared" si="16"/>
        <v>#DIV/0!</v>
      </c>
      <c r="F135" s="350">
        <v>396</v>
      </c>
      <c r="G135" s="350">
        <v>40</v>
      </c>
      <c r="H135" s="431">
        <f t="shared" si="17"/>
        <v>0.10101010101010101</v>
      </c>
      <c r="I135" s="350">
        <f t="shared" si="18"/>
        <v>396</v>
      </c>
      <c r="J135" s="350">
        <f t="shared" si="19"/>
        <v>40</v>
      </c>
      <c r="K135" s="431">
        <f t="shared" si="20"/>
        <v>0.10101010101010101</v>
      </c>
    </row>
    <row r="136" spans="1:11" ht="25.5">
      <c r="A136" s="14" t="s">
        <v>2155</v>
      </c>
      <c r="B136" s="161" t="s">
        <v>2298</v>
      </c>
      <c r="C136" s="161"/>
      <c r="D136" s="161">
        <v>4</v>
      </c>
      <c r="E136" s="431" t="e">
        <f t="shared" si="16"/>
        <v>#DIV/0!</v>
      </c>
      <c r="F136" s="350">
        <v>4048</v>
      </c>
      <c r="G136" s="350">
        <v>3337</v>
      </c>
      <c r="H136" s="431">
        <f t="shared" si="17"/>
        <v>0.82435770750988147</v>
      </c>
      <c r="I136" s="350">
        <f t="shared" si="18"/>
        <v>4048</v>
      </c>
      <c r="J136" s="350">
        <f t="shared" si="19"/>
        <v>3341</v>
      </c>
      <c r="K136" s="431">
        <f t="shared" si="20"/>
        <v>0.82534584980237158</v>
      </c>
    </row>
    <row r="137" spans="1:11" ht="25.5">
      <c r="A137" s="158" t="s">
        <v>2156</v>
      </c>
      <c r="B137" s="159" t="s">
        <v>2299</v>
      </c>
      <c r="C137" s="157">
        <v>5</v>
      </c>
      <c r="D137" s="157">
        <v>2</v>
      </c>
      <c r="E137" s="431">
        <f t="shared" ref="E137:E167" si="21">D137/C137</f>
        <v>0.4</v>
      </c>
      <c r="F137" s="350">
        <v>2276</v>
      </c>
      <c r="G137" s="350">
        <v>814</v>
      </c>
      <c r="H137" s="431">
        <f t="shared" ref="H137:H167" si="22">G137/F137</f>
        <v>0.35764499121265375</v>
      </c>
      <c r="I137" s="350">
        <f t="shared" ref="I137:I200" si="23">C137+F137</f>
        <v>2281</v>
      </c>
      <c r="J137" s="350">
        <f t="shared" ref="J137:J200" si="24">D137+G137</f>
        <v>816</v>
      </c>
      <c r="K137" s="431">
        <f t="shared" ref="K137:K167" si="25">J137/I137</f>
        <v>0.3577378342832091</v>
      </c>
    </row>
    <row r="138" spans="1:11" ht="14.25">
      <c r="A138" s="158" t="s">
        <v>2157</v>
      </c>
      <c r="B138" s="159" t="s">
        <v>2300</v>
      </c>
      <c r="C138" s="157"/>
      <c r="D138" s="157"/>
      <c r="E138" s="431" t="e">
        <f t="shared" si="21"/>
        <v>#DIV/0!</v>
      </c>
      <c r="F138" s="350">
        <v>323</v>
      </c>
      <c r="G138" s="350">
        <v>5</v>
      </c>
      <c r="H138" s="431">
        <f t="shared" si="22"/>
        <v>1.5479876160990712E-2</v>
      </c>
      <c r="I138" s="350">
        <f t="shared" si="23"/>
        <v>323</v>
      </c>
      <c r="J138" s="350">
        <f t="shared" si="24"/>
        <v>5</v>
      </c>
      <c r="K138" s="431">
        <f t="shared" si="25"/>
        <v>1.5479876160990712E-2</v>
      </c>
    </row>
    <row r="139" spans="1:11" ht="25.5">
      <c r="A139" s="158" t="s">
        <v>2158</v>
      </c>
      <c r="B139" s="159" t="s">
        <v>2301</v>
      </c>
      <c r="C139" s="157"/>
      <c r="D139" s="157"/>
      <c r="E139" s="431" t="e">
        <f t="shared" si="21"/>
        <v>#DIV/0!</v>
      </c>
      <c r="F139" s="350">
        <v>1146</v>
      </c>
      <c r="G139" s="350">
        <v>2175</v>
      </c>
      <c r="H139" s="431">
        <f t="shared" si="22"/>
        <v>1.8979057591623036</v>
      </c>
      <c r="I139" s="350">
        <f t="shared" si="23"/>
        <v>1146</v>
      </c>
      <c r="J139" s="350">
        <f t="shared" si="24"/>
        <v>2175</v>
      </c>
      <c r="K139" s="431">
        <f t="shared" si="25"/>
        <v>1.8979057591623036</v>
      </c>
    </row>
    <row r="140" spans="1:11" ht="14.25">
      <c r="A140" s="14" t="s">
        <v>2159</v>
      </c>
      <c r="B140" s="161" t="s">
        <v>2302</v>
      </c>
      <c r="C140" s="161"/>
      <c r="D140" s="161"/>
      <c r="E140" s="431" t="e">
        <f t="shared" si="21"/>
        <v>#DIV/0!</v>
      </c>
      <c r="F140" s="350">
        <v>3</v>
      </c>
      <c r="G140" s="350">
        <v>7</v>
      </c>
      <c r="H140" s="431">
        <f t="shared" si="22"/>
        <v>2.3333333333333335</v>
      </c>
      <c r="I140" s="350">
        <f t="shared" si="23"/>
        <v>3</v>
      </c>
      <c r="J140" s="350">
        <f t="shared" si="24"/>
        <v>7</v>
      </c>
      <c r="K140" s="431">
        <f t="shared" si="25"/>
        <v>2.3333333333333335</v>
      </c>
    </row>
    <row r="141" spans="1:11" ht="14.25">
      <c r="A141" s="14" t="s">
        <v>2160</v>
      </c>
      <c r="B141" s="161" t="s">
        <v>2303</v>
      </c>
      <c r="C141" s="161"/>
      <c r="D141" s="161"/>
      <c r="E141" s="431" t="e">
        <f t="shared" si="21"/>
        <v>#DIV/0!</v>
      </c>
      <c r="F141" s="350">
        <v>2</v>
      </c>
      <c r="G141" s="350">
        <v>2</v>
      </c>
      <c r="H141" s="431">
        <f t="shared" si="22"/>
        <v>1</v>
      </c>
      <c r="I141" s="350">
        <f t="shared" si="23"/>
        <v>2</v>
      </c>
      <c r="J141" s="350">
        <f t="shared" si="24"/>
        <v>2</v>
      </c>
      <c r="K141" s="431">
        <f t="shared" si="25"/>
        <v>1</v>
      </c>
    </row>
    <row r="142" spans="1:11" ht="14.25">
      <c r="A142" s="158" t="s">
        <v>2161</v>
      </c>
      <c r="B142" s="162" t="s">
        <v>2304</v>
      </c>
      <c r="C142" s="162"/>
      <c r="D142" s="162"/>
      <c r="E142" s="431" t="e">
        <f t="shared" si="21"/>
        <v>#DIV/0!</v>
      </c>
      <c r="F142" s="350">
        <v>67</v>
      </c>
      <c r="G142" s="350">
        <v>106</v>
      </c>
      <c r="H142" s="431">
        <f t="shared" si="22"/>
        <v>1.5820895522388059</v>
      </c>
      <c r="I142" s="350">
        <f t="shared" si="23"/>
        <v>67</v>
      </c>
      <c r="J142" s="350">
        <f t="shared" si="24"/>
        <v>106</v>
      </c>
      <c r="K142" s="431">
        <f t="shared" si="25"/>
        <v>1.5820895522388059</v>
      </c>
    </row>
    <row r="143" spans="1:11" ht="14.25">
      <c r="A143" s="14" t="s">
        <v>2162</v>
      </c>
      <c r="B143" s="161" t="s">
        <v>2305</v>
      </c>
      <c r="C143" s="161"/>
      <c r="D143" s="161"/>
      <c r="E143" s="431" t="e">
        <f t="shared" si="21"/>
        <v>#DIV/0!</v>
      </c>
      <c r="F143" s="350">
        <v>269</v>
      </c>
      <c r="G143" s="350">
        <v>219</v>
      </c>
      <c r="H143" s="431">
        <f t="shared" si="22"/>
        <v>0.81412639405204457</v>
      </c>
      <c r="I143" s="350">
        <f t="shared" si="23"/>
        <v>269</v>
      </c>
      <c r="J143" s="350">
        <f t="shared" si="24"/>
        <v>219</v>
      </c>
      <c r="K143" s="431">
        <f t="shared" si="25"/>
        <v>0.81412639405204457</v>
      </c>
    </row>
    <row r="144" spans="1:11" ht="14.25">
      <c r="A144" s="14" t="s">
        <v>2163</v>
      </c>
      <c r="B144" s="161" t="s">
        <v>2306</v>
      </c>
      <c r="C144" s="161"/>
      <c r="D144" s="161"/>
      <c r="E144" s="431" t="e">
        <f t="shared" si="21"/>
        <v>#DIV/0!</v>
      </c>
      <c r="F144" s="350">
        <v>1</v>
      </c>
      <c r="G144" s="350">
        <v>5</v>
      </c>
      <c r="H144" s="431">
        <f t="shared" si="22"/>
        <v>5</v>
      </c>
      <c r="I144" s="350">
        <f t="shared" si="23"/>
        <v>1</v>
      </c>
      <c r="J144" s="350">
        <f t="shared" si="24"/>
        <v>5</v>
      </c>
      <c r="K144" s="431">
        <f t="shared" si="25"/>
        <v>5</v>
      </c>
    </row>
    <row r="145" spans="1:11" ht="14.25">
      <c r="A145" s="158" t="s">
        <v>2164</v>
      </c>
      <c r="B145" s="159" t="s">
        <v>2307</v>
      </c>
      <c r="C145" s="157"/>
      <c r="D145" s="157"/>
      <c r="E145" s="431" t="e">
        <f t="shared" si="21"/>
        <v>#DIV/0!</v>
      </c>
      <c r="F145" s="350">
        <v>3</v>
      </c>
      <c r="G145" s="350"/>
      <c r="H145" s="431">
        <f t="shared" si="22"/>
        <v>0</v>
      </c>
      <c r="I145" s="350">
        <f t="shared" si="23"/>
        <v>3</v>
      </c>
      <c r="J145" s="350">
        <f t="shared" si="24"/>
        <v>0</v>
      </c>
      <c r="K145" s="431">
        <f t="shared" si="25"/>
        <v>0</v>
      </c>
    </row>
    <row r="146" spans="1:11" ht="25.5">
      <c r="A146" s="158" t="s">
        <v>2165</v>
      </c>
      <c r="B146" s="159" t="s">
        <v>2308</v>
      </c>
      <c r="C146" s="157"/>
      <c r="D146" s="157"/>
      <c r="E146" s="431" t="e">
        <f t="shared" si="21"/>
        <v>#DIV/0!</v>
      </c>
      <c r="F146" s="350">
        <v>110</v>
      </c>
      <c r="G146" s="350">
        <v>80</v>
      </c>
      <c r="H146" s="431">
        <f t="shared" si="22"/>
        <v>0.72727272727272729</v>
      </c>
      <c r="I146" s="350">
        <f t="shared" si="23"/>
        <v>110</v>
      </c>
      <c r="J146" s="350">
        <f t="shared" si="24"/>
        <v>80</v>
      </c>
      <c r="K146" s="431">
        <f t="shared" si="25"/>
        <v>0.72727272727272729</v>
      </c>
    </row>
    <row r="147" spans="1:11" ht="14.25">
      <c r="A147" s="158" t="s">
        <v>2166</v>
      </c>
      <c r="B147" s="159" t="s">
        <v>2309</v>
      </c>
      <c r="C147" s="157"/>
      <c r="D147" s="157"/>
      <c r="E147" s="431" t="e">
        <f t="shared" si="21"/>
        <v>#DIV/0!</v>
      </c>
      <c r="F147" s="350">
        <v>103</v>
      </c>
      <c r="G147" s="350">
        <v>71</v>
      </c>
      <c r="H147" s="431">
        <f t="shared" si="22"/>
        <v>0.68932038834951459</v>
      </c>
      <c r="I147" s="350">
        <f t="shared" si="23"/>
        <v>103</v>
      </c>
      <c r="J147" s="350">
        <f t="shared" si="24"/>
        <v>71</v>
      </c>
      <c r="K147" s="431">
        <f t="shared" si="25"/>
        <v>0.68932038834951459</v>
      </c>
    </row>
    <row r="148" spans="1:11" ht="25.5">
      <c r="A148" s="14" t="s">
        <v>2167</v>
      </c>
      <c r="B148" s="161" t="s">
        <v>2310</v>
      </c>
      <c r="C148" s="161"/>
      <c r="D148" s="161"/>
      <c r="E148" s="431" t="e">
        <f t="shared" si="21"/>
        <v>#DIV/0!</v>
      </c>
      <c r="F148" s="350">
        <v>103</v>
      </c>
      <c r="G148" s="350">
        <v>71</v>
      </c>
      <c r="H148" s="431">
        <f t="shared" si="22"/>
        <v>0.68932038834951459</v>
      </c>
      <c r="I148" s="350">
        <f t="shared" si="23"/>
        <v>103</v>
      </c>
      <c r="J148" s="350">
        <f t="shared" si="24"/>
        <v>71</v>
      </c>
      <c r="K148" s="431">
        <f t="shared" si="25"/>
        <v>0.68932038834951459</v>
      </c>
    </row>
    <row r="149" spans="1:11" ht="25.5">
      <c r="A149" s="14" t="s">
        <v>2168</v>
      </c>
      <c r="B149" s="161" t="s">
        <v>2311</v>
      </c>
      <c r="C149" s="161">
        <v>1</v>
      </c>
      <c r="D149" s="161"/>
      <c r="E149" s="431">
        <f t="shared" si="21"/>
        <v>0</v>
      </c>
      <c r="F149" s="350"/>
      <c r="G149" s="350"/>
      <c r="H149" s="431" t="e">
        <f t="shared" si="22"/>
        <v>#DIV/0!</v>
      </c>
      <c r="I149" s="350">
        <f t="shared" si="23"/>
        <v>1</v>
      </c>
      <c r="J149" s="350">
        <f t="shared" si="24"/>
        <v>0</v>
      </c>
      <c r="K149" s="431">
        <f t="shared" si="25"/>
        <v>0</v>
      </c>
    </row>
    <row r="150" spans="1:11" ht="14.25">
      <c r="A150" s="158" t="s">
        <v>2169</v>
      </c>
      <c r="B150" s="162" t="s">
        <v>2312</v>
      </c>
      <c r="C150" s="162">
        <v>1</v>
      </c>
      <c r="D150" s="162">
        <v>1</v>
      </c>
      <c r="E150" s="431">
        <f t="shared" si="21"/>
        <v>1</v>
      </c>
      <c r="F150" s="350">
        <v>2</v>
      </c>
      <c r="G150" s="350">
        <v>1</v>
      </c>
      <c r="H150" s="431">
        <f t="shared" si="22"/>
        <v>0.5</v>
      </c>
      <c r="I150" s="350">
        <f t="shared" si="23"/>
        <v>3</v>
      </c>
      <c r="J150" s="350">
        <f t="shared" si="24"/>
        <v>2</v>
      </c>
      <c r="K150" s="431">
        <f t="shared" si="25"/>
        <v>0.66666666666666663</v>
      </c>
    </row>
    <row r="151" spans="1:11" ht="14.25">
      <c r="A151" s="14" t="s">
        <v>2170</v>
      </c>
      <c r="B151" s="161" t="s">
        <v>2313</v>
      </c>
      <c r="C151" s="161"/>
      <c r="D151" s="161"/>
      <c r="E151" s="431" t="e">
        <f t="shared" si="21"/>
        <v>#DIV/0!</v>
      </c>
      <c r="F151" s="350">
        <v>1</v>
      </c>
      <c r="G151" s="350"/>
      <c r="H151" s="431">
        <f t="shared" si="22"/>
        <v>0</v>
      </c>
      <c r="I151" s="350">
        <f t="shared" si="23"/>
        <v>1</v>
      </c>
      <c r="J151" s="350">
        <f t="shared" si="24"/>
        <v>0</v>
      </c>
      <c r="K151" s="431">
        <f t="shared" si="25"/>
        <v>0</v>
      </c>
    </row>
    <row r="152" spans="1:11" ht="25.5">
      <c r="A152" s="14" t="s">
        <v>2171</v>
      </c>
      <c r="B152" s="161" t="s">
        <v>2314</v>
      </c>
      <c r="C152" s="161"/>
      <c r="D152" s="161"/>
      <c r="E152" s="431" t="e">
        <f t="shared" si="21"/>
        <v>#DIV/0!</v>
      </c>
      <c r="F152" s="350">
        <v>2</v>
      </c>
      <c r="G152" s="350"/>
      <c r="H152" s="431">
        <f t="shared" si="22"/>
        <v>0</v>
      </c>
      <c r="I152" s="350">
        <f t="shared" si="23"/>
        <v>2</v>
      </c>
      <c r="J152" s="350">
        <f t="shared" si="24"/>
        <v>0</v>
      </c>
      <c r="K152" s="431">
        <f t="shared" si="25"/>
        <v>0</v>
      </c>
    </row>
    <row r="153" spans="1:11" ht="14.25">
      <c r="A153" s="158" t="s">
        <v>2172</v>
      </c>
      <c r="B153" s="159" t="s">
        <v>2315</v>
      </c>
      <c r="C153" s="157"/>
      <c r="D153" s="157"/>
      <c r="E153" s="431" t="e">
        <f t="shared" si="21"/>
        <v>#DIV/0!</v>
      </c>
      <c r="F153" s="350">
        <v>1</v>
      </c>
      <c r="G153" s="350"/>
      <c r="H153" s="431">
        <f t="shared" si="22"/>
        <v>0</v>
      </c>
      <c r="I153" s="350">
        <f t="shared" si="23"/>
        <v>1</v>
      </c>
      <c r="J153" s="350">
        <f t="shared" si="24"/>
        <v>0</v>
      </c>
      <c r="K153" s="431">
        <f t="shared" si="25"/>
        <v>0</v>
      </c>
    </row>
    <row r="154" spans="1:11" ht="25.5">
      <c r="A154" s="158" t="s">
        <v>2173</v>
      </c>
      <c r="B154" s="159" t="s">
        <v>2316</v>
      </c>
      <c r="C154" s="157"/>
      <c r="D154" s="157"/>
      <c r="E154" s="431" t="e">
        <f t="shared" si="21"/>
        <v>#DIV/0!</v>
      </c>
      <c r="F154" s="350">
        <v>5</v>
      </c>
      <c r="G154" s="350"/>
      <c r="H154" s="431">
        <f t="shared" si="22"/>
        <v>0</v>
      </c>
      <c r="I154" s="350">
        <f t="shared" si="23"/>
        <v>5</v>
      </c>
      <c r="J154" s="350">
        <f t="shared" si="24"/>
        <v>0</v>
      </c>
      <c r="K154" s="431">
        <f t="shared" si="25"/>
        <v>0</v>
      </c>
    </row>
    <row r="155" spans="1:11" ht="25.5">
      <c r="A155" s="158" t="s">
        <v>2174</v>
      </c>
      <c r="B155" s="159" t="s">
        <v>2317</v>
      </c>
      <c r="C155" s="157"/>
      <c r="D155" s="157"/>
      <c r="E155" s="431" t="e">
        <f t="shared" si="21"/>
        <v>#DIV/0!</v>
      </c>
      <c r="F155" s="350">
        <v>5</v>
      </c>
      <c r="G155" s="350"/>
      <c r="H155" s="431">
        <f t="shared" si="22"/>
        <v>0</v>
      </c>
      <c r="I155" s="350">
        <f t="shared" si="23"/>
        <v>5</v>
      </c>
      <c r="J155" s="350">
        <f t="shared" si="24"/>
        <v>0</v>
      </c>
      <c r="K155" s="431">
        <f t="shared" si="25"/>
        <v>0</v>
      </c>
    </row>
    <row r="156" spans="1:11" ht="14.25">
      <c r="A156" s="14" t="s">
        <v>2175</v>
      </c>
      <c r="B156" s="161" t="s">
        <v>2318</v>
      </c>
      <c r="C156" s="161"/>
      <c r="D156" s="161"/>
      <c r="E156" s="431" t="e">
        <f t="shared" si="21"/>
        <v>#DIV/0!</v>
      </c>
      <c r="F156" s="350">
        <v>63</v>
      </c>
      <c r="G156" s="350">
        <v>70</v>
      </c>
      <c r="H156" s="431">
        <f t="shared" si="22"/>
        <v>1.1111111111111112</v>
      </c>
      <c r="I156" s="350">
        <f t="shared" si="23"/>
        <v>63</v>
      </c>
      <c r="J156" s="350">
        <f t="shared" si="24"/>
        <v>70</v>
      </c>
      <c r="K156" s="431">
        <f t="shared" si="25"/>
        <v>1.1111111111111112</v>
      </c>
    </row>
    <row r="157" spans="1:11" ht="14.25">
      <c r="A157" s="14" t="s">
        <v>2176</v>
      </c>
      <c r="B157" s="161" t="s">
        <v>2319</v>
      </c>
      <c r="C157" s="161"/>
      <c r="D157" s="161"/>
      <c r="E157" s="431" t="e">
        <f t="shared" si="21"/>
        <v>#DIV/0!</v>
      </c>
      <c r="F157" s="350">
        <v>33</v>
      </c>
      <c r="G157" s="350">
        <v>4</v>
      </c>
      <c r="H157" s="431">
        <f t="shared" si="22"/>
        <v>0.12121212121212122</v>
      </c>
      <c r="I157" s="350">
        <f t="shared" si="23"/>
        <v>33</v>
      </c>
      <c r="J157" s="350">
        <f t="shared" si="24"/>
        <v>4</v>
      </c>
      <c r="K157" s="431">
        <f t="shared" si="25"/>
        <v>0.12121212121212122</v>
      </c>
    </row>
    <row r="158" spans="1:11" ht="25.5">
      <c r="A158" s="158" t="s">
        <v>2177</v>
      </c>
      <c r="B158" s="162" t="s">
        <v>2320</v>
      </c>
      <c r="C158" s="162"/>
      <c r="D158" s="162"/>
      <c r="E158" s="431" t="e">
        <f t="shared" si="21"/>
        <v>#DIV/0!</v>
      </c>
      <c r="F158" s="350">
        <v>5</v>
      </c>
      <c r="G158" s="350">
        <v>2</v>
      </c>
      <c r="H158" s="431">
        <f t="shared" si="22"/>
        <v>0.4</v>
      </c>
      <c r="I158" s="350">
        <f t="shared" si="23"/>
        <v>5</v>
      </c>
      <c r="J158" s="350">
        <f t="shared" si="24"/>
        <v>2</v>
      </c>
      <c r="K158" s="431">
        <f t="shared" si="25"/>
        <v>0.4</v>
      </c>
    </row>
    <row r="159" spans="1:11" ht="25.5">
      <c r="A159" s="14" t="s">
        <v>2178</v>
      </c>
      <c r="B159" s="161" t="s">
        <v>2321</v>
      </c>
      <c r="C159" s="161"/>
      <c r="D159" s="161"/>
      <c r="E159" s="431" t="e">
        <f t="shared" si="21"/>
        <v>#DIV/0!</v>
      </c>
      <c r="F159" s="350">
        <v>1</v>
      </c>
      <c r="G159" s="350"/>
      <c r="H159" s="431">
        <f t="shared" si="22"/>
        <v>0</v>
      </c>
      <c r="I159" s="350">
        <f t="shared" si="23"/>
        <v>1</v>
      </c>
      <c r="J159" s="350">
        <f t="shared" si="24"/>
        <v>0</v>
      </c>
      <c r="K159" s="431">
        <f t="shared" si="25"/>
        <v>0</v>
      </c>
    </row>
    <row r="160" spans="1:11" ht="25.5">
      <c r="A160" s="14" t="s">
        <v>2179</v>
      </c>
      <c r="B160" s="161" t="s">
        <v>2322</v>
      </c>
      <c r="C160" s="161"/>
      <c r="D160" s="161"/>
      <c r="E160" s="431" t="e">
        <f t="shared" si="21"/>
        <v>#DIV/0!</v>
      </c>
      <c r="F160" s="350">
        <v>18</v>
      </c>
      <c r="G160" s="350">
        <v>4</v>
      </c>
      <c r="H160" s="431">
        <f t="shared" si="22"/>
        <v>0.22222222222222221</v>
      </c>
      <c r="I160" s="350">
        <f t="shared" si="23"/>
        <v>18</v>
      </c>
      <c r="J160" s="350">
        <f t="shared" si="24"/>
        <v>4</v>
      </c>
      <c r="K160" s="431">
        <f t="shared" si="25"/>
        <v>0.22222222222222221</v>
      </c>
    </row>
    <row r="161" spans="1:11" ht="25.5">
      <c r="A161" s="158" t="s">
        <v>2180</v>
      </c>
      <c r="B161" s="159" t="s">
        <v>2323</v>
      </c>
      <c r="C161" s="157"/>
      <c r="D161" s="157"/>
      <c r="E161" s="431" t="e">
        <f t="shared" si="21"/>
        <v>#DIV/0!</v>
      </c>
      <c r="F161" s="350">
        <v>35</v>
      </c>
      <c r="G161" s="350">
        <v>1</v>
      </c>
      <c r="H161" s="431">
        <f t="shared" si="22"/>
        <v>2.8571428571428571E-2</v>
      </c>
      <c r="I161" s="350">
        <f t="shared" si="23"/>
        <v>35</v>
      </c>
      <c r="J161" s="350">
        <f t="shared" si="24"/>
        <v>1</v>
      </c>
      <c r="K161" s="431">
        <f t="shared" si="25"/>
        <v>2.8571428571428571E-2</v>
      </c>
    </row>
    <row r="162" spans="1:11" ht="25.5">
      <c r="A162" s="158" t="s">
        <v>2181</v>
      </c>
      <c r="B162" s="159" t="s">
        <v>2324</v>
      </c>
      <c r="C162" s="157"/>
      <c r="D162" s="157"/>
      <c r="E162" s="431" t="e">
        <f t="shared" si="21"/>
        <v>#DIV/0!</v>
      </c>
      <c r="F162" s="350">
        <v>1</v>
      </c>
      <c r="G162" s="350"/>
      <c r="H162" s="431">
        <f t="shared" si="22"/>
        <v>0</v>
      </c>
      <c r="I162" s="350">
        <f t="shared" si="23"/>
        <v>1</v>
      </c>
      <c r="J162" s="350">
        <f t="shared" si="24"/>
        <v>0</v>
      </c>
      <c r="K162" s="431">
        <f t="shared" si="25"/>
        <v>0</v>
      </c>
    </row>
    <row r="163" spans="1:11" ht="25.5">
      <c r="A163" s="158" t="s">
        <v>2182</v>
      </c>
      <c r="B163" s="159" t="s">
        <v>2325</v>
      </c>
      <c r="C163" s="157"/>
      <c r="D163" s="157"/>
      <c r="E163" s="431" t="e">
        <f t="shared" si="21"/>
        <v>#DIV/0!</v>
      </c>
      <c r="F163" s="350">
        <v>6</v>
      </c>
      <c r="G163" s="350">
        <v>21</v>
      </c>
      <c r="H163" s="431">
        <f t="shared" si="22"/>
        <v>3.5</v>
      </c>
      <c r="I163" s="350">
        <f t="shared" si="23"/>
        <v>6</v>
      </c>
      <c r="J163" s="350">
        <f t="shared" si="24"/>
        <v>21</v>
      </c>
      <c r="K163" s="431">
        <f t="shared" si="25"/>
        <v>3.5</v>
      </c>
    </row>
    <row r="164" spans="1:11" ht="25.5">
      <c r="A164" s="14" t="s">
        <v>2183</v>
      </c>
      <c r="B164" s="161" t="s">
        <v>2326</v>
      </c>
      <c r="C164" s="161"/>
      <c r="D164" s="161"/>
      <c r="E164" s="431" t="e">
        <f t="shared" si="21"/>
        <v>#DIV/0!</v>
      </c>
      <c r="F164" s="350">
        <v>5</v>
      </c>
      <c r="G164" s="350">
        <v>9</v>
      </c>
      <c r="H164" s="431">
        <f t="shared" si="22"/>
        <v>1.8</v>
      </c>
      <c r="I164" s="350">
        <f t="shared" si="23"/>
        <v>5</v>
      </c>
      <c r="J164" s="350">
        <f t="shared" si="24"/>
        <v>9</v>
      </c>
      <c r="K164" s="431">
        <f t="shared" si="25"/>
        <v>1.8</v>
      </c>
    </row>
    <row r="165" spans="1:11" ht="25.5">
      <c r="A165" s="14" t="s">
        <v>2184</v>
      </c>
      <c r="B165" s="161" t="s">
        <v>2327</v>
      </c>
      <c r="C165" s="161"/>
      <c r="D165" s="161"/>
      <c r="E165" s="431" t="e">
        <f t="shared" si="21"/>
        <v>#DIV/0!</v>
      </c>
      <c r="F165" s="350">
        <v>1</v>
      </c>
      <c r="G165" s="350"/>
      <c r="H165" s="431">
        <f t="shared" si="22"/>
        <v>0</v>
      </c>
      <c r="I165" s="350">
        <f t="shared" si="23"/>
        <v>1</v>
      </c>
      <c r="J165" s="350">
        <f t="shared" si="24"/>
        <v>0</v>
      </c>
      <c r="K165" s="431">
        <f t="shared" si="25"/>
        <v>0</v>
      </c>
    </row>
    <row r="166" spans="1:11" ht="25.5">
      <c r="A166" s="158" t="s">
        <v>2185</v>
      </c>
      <c r="B166" s="162" t="s">
        <v>2328</v>
      </c>
      <c r="C166" s="162"/>
      <c r="D166" s="162"/>
      <c r="E166" s="431" t="e">
        <f t="shared" si="21"/>
        <v>#DIV/0!</v>
      </c>
      <c r="F166" s="350">
        <v>103</v>
      </c>
      <c r="G166" s="350">
        <v>24</v>
      </c>
      <c r="H166" s="431">
        <f t="shared" si="22"/>
        <v>0.23300970873786409</v>
      </c>
      <c r="I166" s="350">
        <f t="shared" si="23"/>
        <v>103</v>
      </c>
      <c r="J166" s="350">
        <f t="shared" si="24"/>
        <v>24</v>
      </c>
      <c r="K166" s="431">
        <f t="shared" si="25"/>
        <v>0.23300970873786409</v>
      </c>
    </row>
    <row r="167" spans="1:11" ht="14.25">
      <c r="A167" s="14" t="s">
        <v>2186</v>
      </c>
      <c r="B167" s="161" t="s">
        <v>2329</v>
      </c>
      <c r="C167" s="161"/>
      <c r="D167" s="161"/>
      <c r="E167" s="431" t="e">
        <f t="shared" si="21"/>
        <v>#DIV/0!</v>
      </c>
      <c r="F167" s="350">
        <v>305</v>
      </c>
      <c r="G167" s="350">
        <v>1</v>
      </c>
      <c r="H167" s="431">
        <f t="shared" si="22"/>
        <v>3.2786885245901639E-3</v>
      </c>
      <c r="I167" s="350">
        <f t="shared" si="23"/>
        <v>305</v>
      </c>
      <c r="J167" s="350">
        <f t="shared" si="24"/>
        <v>1</v>
      </c>
      <c r="K167" s="431">
        <f t="shared" si="25"/>
        <v>3.2786885245901639E-3</v>
      </c>
    </row>
    <row r="168" spans="1:11" ht="25.5">
      <c r="A168" s="158" t="s">
        <v>2187</v>
      </c>
      <c r="B168" s="159" t="s">
        <v>2330</v>
      </c>
      <c r="C168" s="157"/>
      <c r="D168" s="157"/>
      <c r="E168" s="431" t="e">
        <f t="shared" si="0"/>
        <v>#DIV/0!</v>
      </c>
      <c r="F168" s="350">
        <v>353</v>
      </c>
      <c r="G168" s="350">
        <v>148</v>
      </c>
      <c r="H168" s="431">
        <f t="shared" si="1"/>
        <v>0.41926345609065158</v>
      </c>
      <c r="I168" s="350">
        <f t="shared" si="23"/>
        <v>353</v>
      </c>
      <c r="J168" s="350">
        <f t="shared" si="24"/>
        <v>148</v>
      </c>
      <c r="K168" s="431">
        <f t="shared" si="2"/>
        <v>0.41926345609065158</v>
      </c>
    </row>
    <row r="169" spans="1:11" ht="14.25">
      <c r="A169" s="158" t="s">
        <v>2188</v>
      </c>
      <c r="B169" s="159" t="s">
        <v>2331</v>
      </c>
      <c r="C169" s="157"/>
      <c r="D169" s="157"/>
      <c r="E169" s="431" t="e">
        <f t="shared" si="0"/>
        <v>#DIV/0!</v>
      </c>
      <c r="F169" s="350">
        <v>209</v>
      </c>
      <c r="G169" s="350">
        <v>100</v>
      </c>
      <c r="H169" s="431">
        <f t="shared" si="1"/>
        <v>0.4784688995215311</v>
      </c>
      <c r="I169" s="350">
        <f t="shared" si="23"/>
        <v>209</v>
      </c>
      <c r="J169" s="350">
        <f t="shared" si="24"/>
        <v>100</v>
      </c>
      <c r="K169" s="431">
        <f t="shared" si="2"/>
        <v>0.4784688995215311</v>
      </c>
    </row>
    <row r="170" spans="1:11" ht="14.25">
      <c r="A170" s="158" t="s">
        <v>2189</v>
      </c>
      <c r="B170" s="159" t="s">
        <v>2332</v>
      </c>
      <c r="C170" s="157">
        <v>0</v>
      </c>
      <c r="D170" s="157"/>
      <c r="E170" s="431" t="e">
        <f t="shared" si="0"/>
        <v>#DIV/0!</v>
      </c>
      <c r="F170" s="350">
        <v>6</v>
      </c>
      <c r="G170" s="350"/>
      <c r="H170" s="431">
        <f t="shared" si="1"/>
        <v>0</v>
      </c>
      <c r="I170" s="350">
        <f t="shared" si="23"/>
        <v>6</v>
      </c>
      <c r="J170" s="350">
        <f t="shared" si="24"/>
        <v>0</v>
      </c>
      <c r="K170" s="431">
        <f t="shared" si="2"/>
        <v>0</v>
      </c>
    </row>
    <row r="171" spans="1:11" ht="14.25">
      <c r="A171" s="14" t="s">
        <v>2190</v>
      </c>
      <c r="B171" s="161" t="s">
        <v>2333</v>
      </c>
      <c r="C171" s="161">
        <v>0</v>
      </c>
      <c r="D171" s="161">
        <v>1</v>
      </c>
      <c r="E171" s="431" t="e">
        <f t="shared" si="0"/>
        <v>#DIV/0!</v>
      </c>
      <c r="F171" s="350">
        <v>1</v>
      </c>
      <c r="G171" s="350">
        <v>1</v>
      </c>
      <c r="H171" s="431">
        <f t="shared" si="1"/>
        <v>1</v>
      </c>
      <c r="I171" s="350">
        <f t="shared" si="23"/>
        <v>1</v>
      </c>
      <c r="J171" s="350">
        <f t="shared" si="24"/>
        <v>2</v>
      </c>
      <c r="K171" s="431">
        <f t="shared" si="2"/>
        <v>2</v>
      </c>
    </row>
    <row r="172" spans="1:11" ht="14.25">
      <c r="A172" s="14" t="s">
        <v>2191</v>
      </c>
      <c r="B172" s="161" t="s">
        <v>2334</v>
      </c>
      <c r="C172" s="161">
        <v>0</v>
      </c>
      <c r="D172" s="161"/>
      <c r="E172" s="431" t="e">
        <f t="shared" si="0"/>
        <v>#DIV/0!</v>
      </c>
      <c r="F172" s="350">
        <v>1</v>
      </c>
      <c r="G172" s="350"/>
      <c r="H172" s="431">
        <f t="shared" si="1"/>
        <v>0</v>
      </c>
      <c r="I172" s="350">
        <f t="shared" si="23"/>
        <v>1</v>
      </c>
      <c r="J172" s="350">
        <f t="shared" si="24"/>
        <v>0</v>
      </c>
      <c r="K172" s="431">
        <f t="shared" si="2"/>
        <v>0</v>
      </c>
    </row>
    <row r="173" spans="1:11" ht="14.25">
      <c r="A173" s="158" t="s">
        <v>2192</v>
      </c>
      <c r="B173" s="162" t="s">
        <v>2335</v>
      </c>
      <c r="C173" s="162">
        <v>0</v>
      </c>
      <c r="D173" s="162"/>
      <c r="E173" s="431" t="e">
        <f t="shared" si="0"/>
        <v>#DIV/0!</v>
      </c>
      <c r="F173" s="350">
        <v>2</v>
      </c>
      <c r="G173" s="350"/>
      <c r="H173" s="431">
        <f t="shared" si="1"/>
        <v>0</v>
      </c>
      <c r="I173" s="350">
        <f t="shared" si="23"/>
        <v>2</v>
      </c>
      <c r="J173" s="350">
        <f t="shared" si="24"/>
        <v>0</v>
      </c>
      <c r="K173" s="431">
        <f t="shared" si="2"/>
        <v>0</v>
      </c>
    </row>
    <row r="174" spans="1:11" ht="14.25">
      <c r="A174" s="14" t="s">
        <v>2193</v>
      </c>
      <c r="B174" s="161" t="s">
        <v>2336</v>
      </c>
      <c r="C174" s="161">
        <v>0</v>
      </c>
      <c r="D174" s="161"/>
      <c r="E174" s="431" t="e">
        <f t="shared" si="0"/>
        <v>#DIV/0!</v>
      </c>
      <c r="F174" s="350">
        <v>1</v>
      </c>
      <c r="G174" s="350"/>
      <c r="H174" s="431">
        <f t="shared" si="1"/>
        <v>0</v>
      </c>
      <c r="I174" s="350">
        <f t="shared" si="23"/>
        <v>1</v>
      </c>
      <c r="J174" s="350">
        <f t="shared" si="24"/>
        <v>0</v>
      </c>
      <c r="K174" s="431">
        <f t="shared" si="2"/>
        <v>0</v>
      </c>
    </row>
    <row r="175" spans="1:11" ht="14.25">
      <c r="A175" s="14" t="s">
        <v>2194</v>
      </c>
      <c r="B175" s="161" t="s">
        <v>2337</v>
      </c>
      <c r="C175" s="161">
        <v>1</v>
      </c>
      <c r="D175" s="161">
        <v>5</v>
      </c>
      <c r="E175" s="431">
        <f t="shared" si="0"/>
        <v>5</v>
      </c>
      <c r="F175" s="350">
        <v>1</v>
      </c>
      <c r="G175" s="350"/>
      <c r="H175" s="431">
        <f t="shared" si="1"/>
        <v>0</v>
      </c>
      <c r="I175" s="350">
        <f t="shared" si="23"/>
        <v>2</v>
      </c>
      <c r="J175" s="350">
        <f t="shared" si="24"/>
        <v>5</v>
      </c>
      <c r="K175" s="431">
        <f t="shared" si="2"/>
        <v>2.5</v>
      </c>
    </row>
    <row r="176" spans="1:11" ht="25.5">
      <c r="A176" s="158" t="s">
        <v>2195</v>
      </c>
      <c r="B176" s="159" t="s">
        <v>2338</v>
      </c>
      <c r="C176" s="157">
        <v>1</v>
      </c>
      <c r="D176" s="157"/>
      <c r="E176" s="431">
        <f t="shared" si="0"/>
        <v>0</v>
      </c>
      <c r="F176" s="350">
        <v>0</v>
      </c>
      <c r="G176" s="350"/>
      <c r="H176" s="431" t="e">
        <f t="shared" si="1"/>
        <v>#DIV/0!</v>
      </c>
      <c r="I176" s="350">
        <f t="shared" si="23"/>
        <v>1</v>
      </c>
      <c r="J176" s="350">
        <f t="shared" si="24"/>
        <v>0</v>
      </c>
      <c r="K176" s="431">
        <f t="shared" si="2"/>
        <v>0</v>
      </c>
    </row>
    <row r="177" spans="1:11" ht="25.5">
      <c r="A177" s="158" t="s">
        <v>2196</v>
      </c>
      <c r="B177" s="159" t="s">
        <v>2339</v>
      </c>
      <c r="C177" s="157">
        <v>0</v>
      </c>
      <c r="D177" s="157"/>
      <c r="E177" s="431" t="e">
        <f t="shared" si="0"/>
        <v>#DIV/0!</v>
      </c>
      <c r="F177" s="350">
        <v>1</v>
      </c>
      <c r="G177" s="350"/>
      <c r="H177" s="431">
        <f t="shared" si="1"/>
        <v>0</v>
      </c>
      <c r="I177" s="350">
        <f t="shared" si="23"/>
        <v>1</v>
      </c>
      <c r="J177" s="350">
        <f t="shared" si="24"/>
        <v>0</v>
      </c>
      <c r="K177" s="431">
        <f t="shared" si="2"/>
        <v>0</v>
      </c>
    </row>
    <row r="178" spans="1:11" ht="25.5">
      <c r="A178" s="158" t="s">
        <v>2197</v>
      </c>
      <c r="B178" s="159" t="s">
        <v>2340</v>
      </c>
      <c r="C178" s="157">
        <v>0</v>
      </c>
      <c r="D178" s="157"/>
      <c r="E178" s="431" t="e">
        <f t="shared" si="0"/>
        <v>#DIV/0!</v>
      </c>
      <c r="F178" s="350">
        <v>1</v>
      </c>
      <c r="G178" s="350"/>
      <c r="H178" s="431">
        <f t="shared" si="1"/>
        <v>0</v>
      </c>
      <c r="I178" s="350">
        <f t="shared" si="23"/>
        <v>1</v>
      </c>
      <c r="J178" s="350">
        <f t="shared" si="24"/>
        <v>0</v>
      </c>
      <c r="K178" s="431">
        <f t="shared" si="2"/>
        <v>0</v>
      </c>
    </row>
    <row r="179" spans="1:11" ht="14.25">
      <c r="A179" s="14" t="s">
        <v>2198</v>
      </c>
      <c r="B179" s="161" t="s">
        <v>2341</v>
      </c>
      <c r="C179" s="161">
        <v>0</v>
      </c>
      <c r="D179" s="161"/>
      <c r="E179" s="431" t="e">
        <f t="shared" si="0"/>
        <v>#DIV/0!</v>
      </c>
      <c r="F179" s="350">
        <v>1</v>
      </c>
      <c r="G179" s="350">
        <v>1</v>
      </c>
      <c r="H179" s="431">
        <f t="shared" si="1"/>
        <v>1</v>
      </c>
      <c r="I179" s="350">
        <f t="shared" si="23"/>
        <v>1</v>
      </c>
      <c r="J179" s="350">
        <f t="shared" si="24"/>
        <v>1</v>
      </c>
      <c r="K179" s="431">
        <f t="shared" si="2"/>
        <v>1</v>
      </c>
    </row>
    <row r="180" spans="1:11" ht="14.25">
      <c r="A180" s="14" t="s">
        <v>2199</v>
      </c>
      <c r="B180" s="161" t="s">
        <v>2342</v>
      </c>
      <c r="C180" s="161">
        <v>1</v>
      </c>
      <c r="D180" s="161"/>
      <c r="E180" s="431">
        <f t="shared" si="0"/>
        <v>0</v>
      </c>
      <c r="F180" s="350">
        <v>0</v>
      </c>
      <c r="G180" s="350"/>
      <c r="H180" s="431" t="e">
        <f t="shared" si="1"/>
        <v>#DIV/0!</v>
      </c>
      <c r="I180" s="350">
        <f t="shared" si="23"/>
        <v>1</v>
      </c>
      <c r="J180" s="350">
        <f t="shared" si="24"/>
        <v>0</v>
      </c>
      <c r="K180" s="431">
        <f t="shared" si="2"/>
        <v>0</v>
      </c>
    </row>
    <row r="181" spans="1:11" ht="25.5">
      <c r="A181" s="158" t="s">
        <v>2200</v>
      </c>
      <c r="B181" s="162" t="s">
        <v>2343</v>
      </c>
      <c r="C181" s="162">
        <v>0</v>
      </c>
      <c r="D181" s="162"/>
      <c r="E181" s="431" t="e">
        <f t="shared" si="0"/>
        <v>#DIV/0!</v>
      </c>
      <c r="F181" s="350">
        <v>1</v>
      </c>
      <c r="G181" s="350"/>
      <c r="H181" s="431">
        <f t="shared" si="1"/>
        <v>0</v>
      </c>
      <c r="I181" s="350">
        <f t="shared" si="23"/>
        <v>1</v>
      </c>
      <c r="J181" s="350">
        <f t="shared" si="24"/>
        <v>0</v>
      </c>
      <c r="K181" s="431">
        <f t="shared" si="2"/>
        <v>0</v>
      </c>
    </row>
    <row r="182" spans="1:11" ht="25.5">
      <c r="A182" s="14" t="s">
        <v>2201</v>
      </c>
      <c r="B182" s="161" t="s">
        <v>2344</v>
      </c>
      <c r="C182" s="161">
        <v>0</v>
      </c>
      <c r="D182" s="161"/>
      <c r="E182" s="431" t="e">
        <f t="shared" si="0"/>
        <v>#DIV/0!</v>
      </c>
      <c r="F182" s="350">
        <v>1</v>
      </c>
      <c r="G182" s="350"/>
      <c r="H182" s="431">
        <f t="shared" si="1"/>
        <v>0</v>
      </c>
      <c r="I182" s="350">
        <f t="shared" si="23"/>
        <v>1</v>
      </c>
      <c r="J182" s="350">
        <f t="shared" si="24"/>
        <v>0</v>
      </c>
      <c r="K182" s="431">
        <f t="shared" si="2"/>
        <v>0</v>
      </c>
    </row>
    <row r="183" spans="1:11" ht="25.5">
      <c r="A183" s="14" t="s">
        <v>2202</v>
      </c>
      <c r="B183" s="161" t="s">
        <v>2345</v>
      </c>
      <c r="C183" s="161">
        <v>0</v>
      </c>
      <c r="D183" s="161"/>
      <c r="E183" s="431" t="e">
        <f t="shared" si="0"/>
        <v>#DIV/0!</v>
      </c>
      <c r="F183" s="350">
        <v>2</v>
      </c>
      <c r="G183" s="350"/>
      <c r="H183" s="431">
        <f t="shared" si="1"/>
        <v>0</v>
      </c>
      <c r="I183" s="350">
        <f t="shared" si="23"/>
        <v>2</v>
      </c>
      <c r="J183" s="350">
        <f t="shared" si="24"/>
        <v>0</v>
      </c>
      <c r="K183" s="431">
        <f t="shared" si="2"/>
        <v>0</v>
      </c>
    </row>
    <row r="184" spans="1:11" ht="25.5">
      <c r="A184" s="158" t="s">
        <v>2203</v>
      </c>
      <c r="B184" s="159" t="s">
        <v>2346</v>
      </c>
      <c r="C184" s="157">
        <v>0</v>
      </c>
      <c r="D184" s="157"/>
      <c r="E184" s="431" t="e">
        <f t="shared" ref="E184:E199" si="26">D184/C184</f>
        <v>#DIV/0!</v>
      </c>
      <c r="F184" s="350">
        <v>1</v>
      </c>
      <c r="G184" s="350"/>
      <c r="H184" s="431">
        <f t="shared" ref="H184:H199" si="27">G184/F184</f>
        <v>0</v>
      </c>
      <c r="I184" s="350">
        <f t="shared" si="23"/>
        <v>1</v>
      </c>
      <c r="J184" s="350">
        <f t="shared" si="24"/>
        <v>0</v>
      </c>
      <c r="K184" s="431">
        <f t="shared" ref="K184:K199" si="28">J184/I184</f>
        <v>0</v>
      </c>
    </row>
    <row r="185" spans="1:11" ht="25.5">
      <c r="A185" s="158" t="s">
        <v>2204</v>
      </c>
      <c r="B185" s="159" t="s">
        <v>2347</v>
      </c>
      <c r="C185" s="157">
        <v>0</v>
      </c>
      <c r="D185" s="157"/>
      <c r="E185" s="431" t="e">
        <f t="shared" si="26"/>
        <v>#DIV/0!</v>
      </c>
      <c r="F185" s="350">
        <v>2</v>
      </c>
      <c r="G185" s="350"/>
      <c r="H185" s="431">
        <f t="shared" si="27"/>
        <v>0</v>
      </c>
      <c r="I185" s="350">
        <f t="shared" si="23"/>
        <v>2</v>
      </c>
      <c r="J185" s="350">
        <f t="shared" si="24"/>
        <v>0</v>
      </c>
      <c r="K185" s="431">
        <f t="shared" si="28"/>
        <v>0</v>
      </c>
    </row>
    <row r="186" spans="1:11" ht="38.25">
      <c r="A186" s="158" t="s">
        <v>2205</v>
      </c>
      <c r="B186" s="159" t="s">
        <v>2348</v>
      </c>
      <c r="C186" s="157">
        <v>0</v>
      </c>
      <c r="D186" s="157"/>
      <c r="E186" s="431" t="e">
        <f t="shared" si="26"/>
        <v>#DIV/0!</v>
      </c>
      <c r="F186" s="350">
        <v>1</v>
      </c>
      <c r="G186" s="350"/>
      <c r="H186" s="431">
        <f t="shared" si="27"/>
        <v>0</v>
      </c>
      <c r="I186" s="350">
        <f t="shared" si="23"/>
        <v>1</v>
      </c>
      <c r="J186" s="350">
        <f t="shared" si="24"/>
        <v>0</v>
      </c>
      <c r="K186" s="431">
        <f t="shared" si="28"/>
        <v>0</v>
      </c>
    </row>
    <row r="187" spans="1:11" ht="14.25">
      <c r="A187" s="14" t="s">
        <v>2206</v>
      </c>
      <c r="B187" s="161" t="s">
        <v>2349</v>
      </c>
      <c r="C187" s="161">
        <v>0</v>
      </c>
      <c r="D187" s="161"/>
      <c r="E187" s="431" t="e">
        <f t="shared" si="26"/>
        <v>#DIV/0!</v>
      </c>
      <c r="F187" s="350">
        <v>1</v>
      </c>
      <c r="G187" s="350"/>
      <c r="H187" s="431">
        <f t="shared" si="27"/>
        <v>0</v>
      </c>
      <c r="I187" s="350">
        <f t="shared" si="23"/>
        <v>1</v>
      </c>
      <c r="J187" s="350">
        <f t="shared" si="24"/>
        <v>0</v>
      </c>
      <c r="K187" s="431">
        <f t="shared" si="28"/>
        <v>0</v>
      </c>
    </row>
    <row r="188" spans="1:11" ht="25.5">
      <c r="A188" s="14" t="s">
        <v>2207</v>
      </c>
      <c r="B188" s="161" t="s">
        <v>2350</v>
      </c>
      <c r="C188" s="161">
        <v>0</v>
      </c>
      <c r="D188" s="161"/>
      <c r="E188" s="431" t="e">
        <f t="shared" si="26"/>
        <v>#DIV/0!</v>
      </c>
      <c r="F188" s="350">
        <v>1</v>
      </c>
      <c r="G188" s="350"/>
      <c r="H188" s="431">
        <f t="shared" si="27"/>
        <v>0</v>
      </c>
      <c r="I188" s="350">
        <f t="shared" si="23"/>
        <v>1</v>
      </c>
      <c r="J188" s="350">
        <f t="shared" si="24"/>
        <v>0</v>
      </c>
      <c r="K188" s="431">
        <f t="shared" si="28"/>
        <v>0</v>
      </c>
    </row>
    <row r="189" spans="1:11" ht="25.5">
      <c r="A189" s="158" t="s">
        <v>2208</v>
      </c>
      <c r="B189" s="162" t="s">
        <v>2351</v>
      </c>
      <c r="C189" s="162">
        <v>0</v>
      </c>
      <c r="D189" s="162"/>
      <c r="E189" s="431" t="e">
        <f t="shared" si="26"/>
        <v>#DIV/0!</v>
      </c>
      <c r="F189" s="350">
        <v>1</v>
      </c>
      <c r="G189" s="350"/>
      <c r="H189" s="431">
        <f t="shared" si="27"/>
        <v>0</v>
      </c>
      <c r="I189" s="350">
        <f t="shared" si="23"/>
        <v>1</v>
      </c>
      <c r="J189" s="350">
        <f t="shared" si="24"/>
        <v>0</v>
      </c>
      <c r="K189" s="431">
        <f t="shared" si="28"/>
        <v>0</v>
      </c>
    </row>
    <row r="190" spans="1:11" ht="25.5">
      <c r="A190" s="14" t="s">
        <v>2209</v>
      </c>
      <c r="B190" s="161" t="s">
        <v>2352</v>
      </c>
      <c r="C190" s="161">
        <v>0</v>
      </c>
      <c r="D190" s="161"/>
      <c r="E190" s="431" t="e">
        <f t="shared" si="26"/>
        <v>#DIV/0!</v>
      </c>
      <c r="F190" s="350">
        <v>1</v>
      </c>
      <c r="G190" s="350"/>
      <c r="H190" s="431">
        <f t="shared" si="27"/>
        <v>0</v>
      </c>
      <c r="I190" s="350">
        <f t="shared" si="23"/>
        <v>1</v>
      </c>
      <c r="J190" s="350">
        <f t="shared" si="24"/>
        <v>0</v>
      </c>
      <c r="K190" s="431">
        <f t="shared" si="28"/>
        <v>0</v>
      </c>
    </row>
    <row r="191" spans="1:11" ht="14.25">
      <c r="A191" s="14" t="s">
        <v>2210</v>
      </c>
      <c r="B191" s="161" t="s">
        <v>2353</v>
      </c>
      <c r="C191" s="161">
        <v>0</v>
      </c>
      <c r="D191" s="161">
        <v>1</v>
      </c>
      <c r="E191" s="431" t="e">
        <f t="shared" si="26"/>
        <v>#DIV/0!</v>
      </c>
      <c r="F191" s="350">
        <v>2</v>
      </c>
      <c r="G191" s="350"/>
      <c r="H191" s="431">
        <f t="shared" si="27"/>
        <v>0</v>
      </c>
      <c r="I191" s="350">
        <f t="shared" si="23"/>
        <v>2</v>
      </c>
      <c r="J191" s="350">
        <f t="shared" si="24"/>
        <v>1</v>
      </c>
      <c r="K191" s="431">
        <f t="shared" si="28"/>
        <v>0.5</v>
      </c>
    </row>
    <row r="192" spans="1:11" ht="14.25">
      <c r="A192" s="158" t="s">
        <v>2211</v>
      </c>
      <c r="B192" s="159" t="s">
        <v>2354</v>
      </c>
      <c r="C192" s="157">
        <v>0</v>
      </c>
      <c r="D192" s="157">
        <v>1</v>
      </c>
      <c r="E192" s="431" t="e">
        <f t="shared" si="26"/>
        <v>#DIV/0!</v>
      </c>
      <c r="F192" s="350">
        <v>2</v>
      </c>
      <c r="G192" s="350"/>
      <c r="H192" s="431">
        <f t="shared" si="27"/>
        <v>0</v>
      </c>
      <c r="I192" s="350">
        <f t="shared" si="23"/>
        <v>2</v>
      </c>
      <c r="J192" s="350">
        <f t="shared" si="24"/>
        <v>1</v>
      </c>
      <c r="K192" s="431">
        <f t="shared" si="28"/>
        <v>0.5</v>
      </c>
    </row>
    <row r="193" spans="1:11" ht="14.25">
      <c r="A193" s="158" t="s">
        <v>2212</v>
      </c>
      <c r="B193" s="159" t="s">
        <v>2355</v>
      </c>
      <c r="C193" s="157">
        <v>0</v>
      </c>
      <c r="D193" s="157"/>
      <c r="E193" s="431" t="e">
        <f t="shared" si="26"/>
        <v>#DIV/0!</v>
      </c>
      <c r="F193" s="350">
        <v>1</v>
      </c>
      <c r="G193" s="350"/>
      <c r="H193" s="431">
        <f t="shared" si="27"/>
        <v>0</v>
      </c>
      <c r="I193" s="350">
        <f t="shared" si="23"/>
        <v>1</v>
      </c>
      <c r="J193" s="350">
        <f t="shared" si="24"/>
        <v>0</v>
      </c>
      <c r="K193" s="431">
        <f t="shared" si="28"/>
        <v>0</v>
      </c>
    </row>
    <row r="194" spans="1:11" ht="14.25">
      <c r="A194" s="158" t="s">
        <v>2213</v>
      </c>
      <c r="B194" s="159" t="s">
        <v>2356</v>
      </c>
      <c r="C194" s="157">
        <v>0</v>
      </c>
      <c r="D194" s="157"/>
      <c r="E194" s="431" t="e">
        <f t="shared" si="26"/>
        <v>#DIV/0!</v>
      </c>
      <c r="F194" s="350">
        <v>1</v>
      </c>
      <c r="G194" s="350"/>
      <c r="H194" s="431">
        <f t="shared" si="27"/>
        <v>0</v>
      </c>
      <c r="I194" s="350">
        <f t="shared" si="23"/>
        <v>1</v>
      </c>
      <c r="J194" s="350">
        <f t="shared" si="24"/>
        <v>0</v>
      </c>
      <c r="K194" s="431">
        <f t="shared" si="28"/>
        <v>0</v>
      </c>
    </row>
    <row r="195" spans="1:11" ht="14.25">
      <c r="A195" s="14" t="s">
        <v>2214</v>
      </c>
      <c r="B195" s="161" t="s">
        <v>2357</v>
      </c>
      <c r="C195" s="161">
        <v>0</v>
      </c>
      <c r="D195" s="161">
        <v>2</v>
      </c>
      <c r="E195" s="431" t="e">
        <f t="shared" si="26"/>
        <v>#DIV/0!</v>
      </c>
      <c r="F195" s="350">
        <v>1</v>
      </c>
      <c r="G195" s="350"/>
      <c r="H195" s="431">
        <f t="shared" si="27"/>
        <v>0</v>
      </c>
      <c r="I195" s="350">
        <f t="shared" si="23"/>
        <v>1</v>
      </c>
      <c r="J195" s="350">
        <f t="shared" si="24"/>
        <v>2</v>
      </c>
      <c r="K195" s="431">
        <f t="shared" si="28"/>
        <v>2</v>
      </c>
    </row>
    <row r="196" spans="1:11" ht="14.25">
      <c r="A196" s="14" t="s">
        <v>2215</v>
      </c>
      <c r="B196" s="161" t="s">
        <v>2358</v>
      </c>
      <c r="C196" s="161">
        <v>0</v>
      </c>
      <c r="D196" s="711"/>
      <c r="E196" s="431" t="e">
        <f t="shared" si="26"/>
        <v>#DIV/0!</v>
      </c>
      <c r="F196" s="350">
        <v>10</v>
      </c>
      <c r="G196" s="350">
        <v>4</v>
      </c>
      <c r="H196" s="431">
        <f t="shared" si="27"/>
        <v>0.4</v>
      </c>
      <c r="I196" s="350">
        <f t="shared" si="23"/>
        <v>10</v>
      </c>
      <c r="J196" s="350">
        <f t="shared" si="24"/>
        <v>4</v>
      </c>
      <c r="K196" s="431">
        <f t="shared" si="28"/>
        <v>0.4</v>
      </c>
    </row>
    <row r="197" spans="1:11" ht="25.5">
      <c r="A197" s="158" t="s">
        <v>2216</v>
      </c>
      <c r="B197" s="162" t="s">
        <v>2359</v>
      </c>
      <c r="C197" s="162">
        <v>0</v>
      </c>
      <c r="D197" s="162"/>
      <c r="E197" s="431" t="e">
        <f t="shared" si="26"/>
        <v>#DIV/0!</v>
      </c>
      <c r="F197" s="350">
        <v>1</v>
      </c>
      <c r="G197" s="350"/>
      <c r="H197" s="431">
        <f t="shared" si="27"/>
        <v>0</v>
      </c>
      <c r="I197" s="350">
        <f t="shared" si="23"/>
        <v>1</v>
      </c>
      <c r="J197" s="350">
        <f t="shared" si="24"/>
        <v>0</v>
      </c>
      <c r="K197" s="431">
        <f t="shared" si="28"/>
        <v>0</v>
      </c>
    </row>
    <row r="198" spans="1:11" ht="14.25">
      <c r="A198" s="14" t="s">
        <v>2217</v>
      </c>
      <c r="B198" s="161" t="s">
        <v>2360</v>
      </c>
      <c r="C198" s="161">
        <v>0</v>
      </c>
      <c r="D198" s="161">
        <v>1</v>
      </c>
      <c r="E198" s="431" t="e">
        <f t="shared" si="26"/>
        <v>#DIV/0!</v>
      </c>
      <c r="F198" s="350">
        <v>1</v>
      </c>
      <c r="G198" s="350">
        <v>2</v>
      </c>
      <c r="H198" s="431">
        <f t="shared" si="27"/>
        <v>2</v>
      </c>
      <c r="I198" s="350">
        <f t="shared" si="23"/>
        <v>1</v>
      </c>
      <c r="J198" s="350">
        <f t="shared" si="24"/>
        <v>3</v>
      </c>
      <c r="K198" s="431">
        <f t="shared" si="28"/>
        <v>3</v>
      </c>
    </row>
    <row r="199" spans="1:11" ht="25.5">
      <c r="A199" s="14" t="s">
        <v>2218</v>
      </c>
      <c r="B199" s="161" t="s">
        <v>2361</v>
      </c>
      <c r="C199" s="161">
        <v>0</v>
      </c>
      <c r="D199" s="161"/>
      <c r="E199" s="431" t="e">
        <f t="shared" si="26"/>
        <v>#DIV/0!</v>
      </c>
      <c r="F199" s="350">
        <v>1</v>
      </c>
      <c r="G199" s="350">
        <v>1</v>
      </c>
      <c r="H199" s="431">
        <f t="shared" si="27"/>
        <v>1</v>
      </c>
      <c r="I199" s="350">
        <f t="shared" si="23"/>
        <v>1</v>
      </c>
      <c r="J199" s="350">
        <f t="shared" si="24"/>
        <v>1</v>
      </c>
      <c r="K199" s="431">
        <f t="shared" si="28"/>
        <v>1</v>
      </c>
    </row>
    <row r="200" spans="1:11" ht="25.5">
      <c r="A200" s="158" t="s">
        <v>2219</v>
      </c>
      <c r="B200" s="159" t="s">
        <v>2362</v>
      </c>
      <c r="C200" s="157">
        <v>0</v>
      </c>
      <c r="D200" s="157"/>
      <c r="E200" s="431" t="e">
        <f t="shared" si="0"/>
        <v>#DIV/0!</v>
      </c>
      <c r="F200" s="350">
        <v>1</v>
      </c>
      <c r="G200" s="350">
        <v>1</v>
      </c>
      <c r="H200" s="431">
        <f t="shared" si="1"/>
        <v>1</v>
      </c>
      <c r="I200" s="350">
        <f t="shared" si="23"/>
        <v>1</v>
      </c>
      <c r="J200" s="350">
        <f t="shared" si="24"/>
        <v>1</v>
      </c>
      <c r="K200" s="431">
        <f t="shared" si="2"/>
        <v>1</v>
      </c>
    </row>
    <row r="201" spans="1:11" ht="14.25">
      <c r="A201" s="158" t="s">
        <v>2220</v>
      </c>
      <c r="B201" s="159" t="s">
        <v>2363</v>
      </c>
      <c r="C201" s="157">
        <v>0</v>
      </c>
      <c r="D201" s="157"/>
      <c r="E201" s="431" t="e">
        <f t="shared" si="0"/>
        <v>#DIV/0!</v>
      </c>
      <c r="F201" s="350">
        <v>1</v>
      </c>
      <c r="G201" s="350">
        <v>5</v>
      </c>
      <c r="H201" s="431">
        <f t="shared" si="1"/>
        <v>5</v>
      </c>
      <c r="I201" s="350">
        <f t="shared" ref="I201:I219" si="29">C201+F201</f>
        <v>1</v>
      </c>
      <c r="J201" s="350">
        <f t="shared" ref="J201:J219" si="30">D201+G201</f>
        <v>5</v>
      </c>
      <c r="K201" s="431">
        <f t="shared" si="2"/>
        <v>5</v>
      </c>
    </row>
    <row r="202" spans="1:11" ht="14.25">
      <c r="A202" s="158" t="s">
        <v>2221</v>
      </c>
      <c r="B202" s="159" t="s">
        <v>2364</v>
      </c>
      <c r="C202" s="157">
        <v>0</v>
      </c>
      <c r="D202" s="157">
        <v>1</v>
      </c>
      <c r="E202" s="431" t="e">
        <f t="shared" si="0"/>
        <v>#DIV/0!</v>
      </c>
      <c r="F202" s="350">
        <v>1</v>
      </c>
      <c r="G202" s="350"/>
      <c r="H202" s="431">
        <f t="shared" si="1"/>
        <v>0</v>
      </c>
      <c r="I202" s="350">
        <f t="shared" si="29"/>
        <v>1</v>
      </c>
      <c r="J202" s="350">
        <f t="shared" si="30"/>
        <v>1</v>
      </c>
      <c r="K202" s="431">
        <f t="shared" si="2"/>
        <v>1</v>
      </c>
    </row>
    <row r="203" spans="1:11" ht="14.25">
      <c r="A203" s="14" t="s">
        <v>2222</v>
      </c>
      <c r="B203" s="161" t="s">
        <v>2365</v>
      </c>
      <c r="C203" s="161">
        <v>0</v>
      </c>
      <c r="D203" s="161">
        <v>1</v>
      </c>
      <c r="E203" s="431" t="e">
        <f t="shared" si="0"/>
        <v>#DIV/0!</v>
      </c>
      <c r="F203" s="350">
        <v>1</v>
      </c>
      <c r="G203" s="350"/>
      <c r="H203" s="431">
        <f t="shared" si="1"/>
        <v>0</v>
      </c>
      <c r="I203" s="350">
        <f t="shared" si="29"/>
        <v>1</v>
      </c>
      <c r="J203" s="350">
        <f t="shared" si="30"/>
        <v>1</v>
      </c>
      <c r="K203" s="431">
        <f t="shared" si="2"/>
        <v>1</v>
      </c>
    </row>
    <row r="204" spans="1:11" ht="14.25">
      <c r="A204" s="14" t="s">
        <v>2223</v>
      </c>
      <c r="B204" s="161" t="s">
        <v>2366</v>
      </c>
      <c r="C204" s="161">
        <v>0</v>
      </c>
      <c r="D204" s="161"/>
      <c r="E204" s="431" t="e">
        <f t="shared" si="0"/>
        <v>#DIV/0!</v>
      </c>
      <c r="F204" s="350">
        <v>1</v>
      </c>
      <c r="G204" s="350"/>
      <c r="H204" s="431">
        <f t="shared" si="1"/>
        <v>0</v>
      </c>
      <c r="I204" s="350">
        <f t="shared" si="29"/>
        <v>1</v>
      </c>
      <c r="J204" s="350">
        <f t="shared" si="30"/>
        <v>0</v>
      </c>
      <c r="K204" s="431">
        <f t="shared" si="2"/>
        <v>0</v>
      </c>
    </row>
    <row r="205" spans="1:11" ht="25.5">
      <c r="A205" s="158" t="s">
        <v>2224</v>
      </c>
      <c r="B205" s="162" t="s">
        <v>2367</v>
      </c>
      <c r="C205" s="162">
        <v>0</v>
      </c>
      <c r="D205" s="162"/>
      <c r="E205" s="431" t="e">
        <f t="shared" si="0"/>
        <v>#DIV/0!</v>
      </c>
      <c r="F205" s="350">
        <v>1</v>
      </c>
      <c r="G205" s="350"/>
      <c r="H205" s="431">
        <f t="shared" si="1"/>
        <v>0</v>
      </c>
      <c r="I205" s="350">
        <f t="shared" si="29"/>
        <v>1</v>
      </c>
      <c r="J205" s="350">
        <f t="shared" si="30"/>
        <v>0</v>
      </c>
      <c r="K205" s="431">
        <f t="shared" si="2"/>
        <v>0</v>
      </c>
    </row>
    <row r="206" spans="1:11" ht="25.5">
      <c r="A206" s="14" t="s">
        <v>2225</v>
      </c>
      <c r="B206" s="161" t="s">
        <v>2368</v>
      </c>
      <c r="C206" s="161">
        <v>0</v>
      </c>
      <c r="D206" s="161"/>
      <c r="E206" s="431" t="e">
        <f t="shared" si="0"/>
        <v>#DIV/0!</v>
      </c>
      <c r="F206" s="350">
        <v>1</v>
      </c>
      <c r="G206" s="350"/>
      <c r="H206" s="431">
        <f t="shared" si="1"/>
        <v>0</v>
      </c>
      <c r="I206" s="350">
        <f t="shared" si="29"/>
        <v>1</v>
      </c>
      <c r="J206" s="350">
        <f t="shared" si="30"/>
        <v>0</v>
      </c>
      <c r="K206" s="431">
        <f t="shared" si="2"/>
        <v>0</v>
      </c>
    </row>
    <row r="207" spans="1:11" ht="14.25">
      <c r="A207" s="14" t="s">
        <v>2226</v>
      </c>
      <c r="B207" s="161" t="s">
        <v>2369</v>
      </c>
      <c r="C207" s="161">
        <v>3</v>
      </c>
      <c r="D207" s="161">
        <v>1</v>
      </c>
      <c r="E207" s="431">
        <f t="shared" si="0"/>
        <v>0.33333333333333331</v>
      </c>
      <c r="F207" s="350">
        <v>0</v>
      </c>
      <c r="G207" s="350"/>
      <c r="H207" s="431" t="e">
        <f t="shared" si="1"/>
        <v>#DIV/0!</v>
      </c>
      <c r="I207" s="350">
        <f t="shared" si="29"/>
        <v>3</v>
      </c>
      <c r="J207" s="350">
        <f t="shared" si="30"/>
        <v>1</v>
      </c>
      <c r="K207" s="431">
        <f t="shared" si="2"/>
        <v>0.33333333333333331</v>
      </c>
    </row>
    <row r="208" spans="1:11" ht="25.5">
      <c r="A208" s="158" t="s">
        <v>2227</v>
      </c>
      <c r="B208" s="159" t="s">
        <v>2370</v>
      </c>
      <c r="C208" s="157">
        <v>0</v>
      </c>
      <c r="D208" s="157">
        <v>1</v>
      </c>
      <c r="E208" s="431" t="e">
        <f t="shared" si="0"/>
        <v>#DIV/0!</v>
      </c>
      <c r="F208" s="350">
        <v>1</v>
      </c>
      <c r="G208" s="350"/>
      <c r="H208" s="431">
        <f t="shared" si="1"/>
        <v>0</v>
      </c>
      <c r="I208" s="350">
        <f t="shared" si="29"/>
        <v>1</v>
      </c>
      <c r="J208" s="350">
        <f t="shared" si="30"/>
        <v>1</v>
      </c>
      <c r="K208" s="431">
        <f t="shared" si="2"/>
        <v>1</v>
      </c>
    </row>
    <row r="209" spans="1:11" ht="25.5">
      <c r="A209" s="158" t="s">
        <v>2228</v>
      </c>
      <c r="B209" s="159" t="s">
        <v>2371</v>
      </c>
      <c r="C209" s="157">
        <v>0</v>
      </c>
      <c r="D209" s="157"/>
      <c r="E209" s="431" t="e">
        <f t="shared" si="0"/>
        <v>#DIV/0!</v>
      </c>
      <c r="F209" s="350">
        <v>1</v>
      </c>
      <c r="G209" s="350"/>
      <c r="H209" s="431">
        <f t="shared" si="1"/>
        <v>0</v>
      </c>
      <c r="I209" s="350">
        <f t="shared" si="29"/>
        <v>1</v>
      </c>
      <c r="J209" s="350">
        <f t="shared" si="30"/>
        <v>0</v>
      </c>
      <c r="K209" s="431">
        <f t="shared" si="2"/>
        <v>0</v>
      </c>
    </row>
    <row r="210" spans="1:11" ht="14.25">
      <c r="A210" s="158" t="s">
        <v>2229</v>
      </c>
      <c r="B210" s="159" t="s">
        <v>2372</v>
      </c>
      <c r="C210" s="157">
        <v>0</v>
      </c>
      <c r="D210" s="157"/>
      <c r="E210" s="431" t="e">
        <f t="shared" si="0"/>
        <v>#DIV/0!</v>
      </c>
      <c r="F210" s="350">
        <v>2</v>
      </c>
      <c r="G210" s="350">
        <v>3</v>
      </c>
      <c r="H210" s="431">
        <f t="shared" si="1"/>
        <v>1.5</v>
      </c>
      <c r="I210" s="350">
        <f t="shared" si="29"/>
        <v>2</v>
      </c>
      <c r="J210" s="350">
        <f t="shared" si="30"/>
        <v>3</v>
      </c>
      <c r="K210" s="431">
        <f t="shared" si="2"/>
        <v>1.5</v>
      </c>
    </row>
    <row r="211" spans="1:11" ht="25.5">
      <c r="A211" s="14" t="s">
        <v>2230</v>
      </c>
      <c r="B211" s="161" t="s">
        <v>2373</v>
      </c>
      <c r="C211" s="161">
        <v>1</v>
      </c>
      <c r="D211" s="161"/>
      <c r="E211" s="431">
        <f t="shared" si="0"/>
        <v>0</v>
      </c>
      <c r="F211" s="350">
        <v>0</v>
      </c>
      <c r="G211" s="350"/>
      <c r="H211" s="431" t="e">
        <f t="shared" si="1"/>
        <v>#DIV/0!</v>
      </c>
      <c r="I211" s="350">
        <f t="shared" si="29"/>
        <v>1</v>
      </c>
      <c r="J211" s="350">
        <f t="shared" si="30"/>
        <v>0</v>
      </c>
      <c r="K211" s="431">
        <f t="shared" si="2"/>
        <v>0</v>
      </c>
    </row>
    <row r="212" spans="1:11" ht="14.25">
      <c r="A212" s="14" t="s">
        <v>2231</v>
      </c>
      <c r="B212" s="161" t="s">
        <v>2374</v>
      </c>
      <c r="C212" s="161">
        <v>0</v>
      </c>
      <c r="D212" s="161"/>
      <c r="E212" s="431" t="e">
        <f t="shared" si="0"/>
        <v>#DIV/0!</v>
      </c>
      <c r="F212" s="350">
        <v>1</v>
      </c>
      <c r="G212" s="350">
        <v>12</v>
      </c>
      <c r="H212" s="431">
        <f t="shared" si="1"/>
        <v>12</v>
      </c>
      <c r="I212" s="350">
        <f t="shared" si="29"/>
        <v>1</v>
      </c>
      <c r="J212" s="350">
        <f t="shared" si="30"/>
        <v>12</v>
      </c>
      <c r="K212" s="431">
        <f t="shared" si="2"/>
        <v>12</v>
      </c>
    </row>
    <row r="213" spans="1:11" ht="25.5">
      <c r="A213" s="158" t="s">
        <v>2232</v>
      </c>
      <c r="B213" s="162" t="s">
        <v>2375</v>
      </c>
      <c r="C213" s="162">
        <v>0</v>
      </c>
      <c r="D213" s="162"/>
      <c r="E213" s="431" t="e">
        <f t="shared" si="0"/>
        <v>#DIV/0!</v>
      </c>
      <c r="F213" s="350">
        <v>1</v>
      </c>
      <c r="G213" s="350"/>
      <c r="H213" s="431">
        <f t="shared" si="1"/>
        <v>0</v>
      </c>
      <c r="I213" s="350">
        <f t="shared" si="29"/>
        <v>1</v>
      </c>
      <c r="J213" s="350">
        <f t="shared" si="30"/>
        <v>0</v>
      </c>
      <c r="K213" s="431">
        <f t="shared" si="2"/>
        <v>0</v>
      </c>
    </row>
    <row r="214" spans="1:11" ht="25.5">
      <c r="A214" s="14" t="s">
        <v>2233</v>
      </c>
      <c r="B214" s="161" t="s">
        <v>2376</v>
      </c>
      <c r="C214" s="161">
        <v>0</v>
      </c>
      <c r="D214" s="161"/>
      <c r="E214" s="431" t="e">
        <f t="shared" si="0"/>
        <v>#DIV/0!</v>
      </c>
      <c r="F214" s="350">
        <v>2</v>
      </c>
      <c r="G214" s="350">
        <v>160</v>
      </c>
      <c r="H214" s="431">
        <f t="shared" si="1"/>
        <v>80</v>
      </c>
      <c r="I214" s="350">
        <f t="shared" si="29"/>
        <v>2</v>
      </c>
      <c r="J214" s="350">
        <f t="shared" si="30"/>
        <v>160</v>
      </c>
      <c r="K214" s="431">
        <f t="shared" si="2"/>
        <v>80</v>
      </c>
    </row>
    <row r="215" spans="1:11" ht="14.25">
      <c r="A215" s="14" t="s">
        <v>2234</v>
      </c>
      <c r="B215" s="161" t="s">
        <v>2377</v>
      </c>
      <c r="C215" s="161">
        <v>0</v>
      </c>
      <c r="D215" s="161"/>
      <c r="E215" s="431" t="e">
        <f t="shared" si="0"/>
        <v>#DIV/0!</v>
      </c>
      <c r="F215" s="350">
        <v>1</v>
      </c>
      <c r="G215" s="350">
        <v>1</v>
      </c>
      <c r="H215" s="431">
        <f t="shared" si="1"/>
        <v>1</v>
      </c>
      <c r="I215" s="350">
        <f t="shared" si="29"/>
        <v>1</v>
      </c>
      <c r="J215" s="350">
        <f t="shared" si="30"/>
        <v>1</v>
      </c>
      <c r="K215" s="431">
        <f t="shared" si="2"/>
        <v>1</v>
      </c>
    </row>
    <row r="216" spans="1:11" ht="14.25">
      <c r="A216" s="158" t="s">
        <v>2235</v>
      </c>
      <c r="B216" s="159" t="s">
        <v>2378</v>
      </c>
      <c r="C216" s="157">
        <v>0</v>
      </c>
      <c r="D216" s="157"/>
      <c r="E216" s="431" t="e">
        <f t="shared" ref="E216:E228" si="31">D216/C216</f>
        <v>#DIV/0!</v>
      </c>
      <c r="F216" s="350">
        <v>2</v>
      </c>
      <c r="G216" s="350"/>
      <c r="H216" s="431">
        <f t="shared" ref="H216:H228" si="32">G216/F216</f>
        <v>0</v>
      </c>
      <c r="I216" s="350">
        <f t="shared" si="29"/>
        <v>2</v>
      </c>
      <c r="J216" s="350">
        <f t="shared" si="30"/>
        <v>0</v>
      </c>
      <c r="K216" s="431">
        <f t="shared" ref="K216:K228" si="33">J216/I216</f>
        <v>0</v>
      </c>
    </row>
    <row r="217" spans="1:11" ht="14.25">
      <c r="A217" s="158" t="s">
        <v>2236</v>
      </c>
      <c r="B217" s="159" t="s">
        <v>2379</v>
      </c>
      <c r="C217" s="157">
        <v>0</v>
      </c>
      <c r="D217" s="157"/>
      <c r="E217" s="431" t="e">
        <f t="shared" si="31"/>
        <v>#DIV/0!</v>
      </c>
      <c r="F217" s="350">
        <v>1</v>
      </c>
      <c r="G217" s="350"/>
      <c r="H217" s="431">
        <f t="shared" si="32"/>
        <v>0</v>
      </c>
      <c r="I217" s="350">
        <f t="shared" si="29"/>
        <v>1</v>
      </c>
      <c r="J217" s="350">
        <f t="shared" si="30"/>
        <v>0</v>
      </c>
      <c r="K217" s="431">
        <f t="shared" si="33"/>
        <v>0</v>
      </c>
    </row>
    <row r="218" spans="1:11" ht="14.25">
      <c r="A218" s="158" t="s">
        <v>2082</v>
      </c>
      <c r="B218" s="159" t="s">
        <v>2083</v>
      </c>
      <c r="C218" s="157"/>
      <c r="D218" s="157"/>
      <c r="E218" s="431" t="e">
        <f t="shared" si="31"/>
        <v>#DIV/0!</v>
      </c>
      <c r="F218" s="350"/>
      <c r="G218" s="350"/>
      <c r="H218" s="431" t="e">
        <f t="shared" si="32"/>
        <v>#DIV/0!</v>
      </c>
      <c r="I218" s="350">
        <f t="shared" si="29"/>
        <v>0</v>
      </c>
      <c r="J218" s="350">
        <f t="shared" si="30"/>
        <v>0</v>
      </c>
      <c r="K218" s="431" t="e">
        <f t="shared" si="33"/>
        <v>#DIV/0!</v>
      </c>
    </row>
    <row r="219" spans="1:11" ht="25.5">
      <c r="A219" s="14" t="s">
        <v>2380</v>
      </c>
      <c r="B219" s="161" t="s">
        <v>2381</v>
      </c>
      <c r="C219" s="161"/>
      <c r="D219" s="161"/>
      <c r="E219" s="431" t="e">
        <f t="shared" si="31"/>
        <v>#DIV/0!</v>
      </c>
      <c r="F219" s="350"/>
      <c r="G219" s="350">
        <v>3</v>
      </c>
      <c r="H219" s="431" t="e">
        <f t="shared" si="32"/>
        <v>#DIV/0!</v>
      </c>
      <c r="I219" s="350">
        <f t="shared" si="29"/>
        <v>0</v>
      </c>
      <c r="J219" s="350">
        <f t="shared" si="30"/>
        <v>3</v>
      </c>
      <c r="K219" s="431" t="e">
        <f t="shared" si="33"/>
        <v>#DIV/0!</v>
      </c>
    </row>
    <row r="220" spans="1:11" ht="25.5">
      <c r="A220" s="14" t="s">
        <v>1977</v>
      </c>
      <c r="B220" s="161" t="s">
        <v>1978</v>
      </c>
      <c r="C220" s="161"/>
      <c r="D220" s="161">
        <v>58</v>
      </c>
      <c r="E220" s="431" t="e">
        <f t="shared" si="31"/>
        <v>#DIV/0!</v>
      </c>
      <c r="F220" s="350"/>
      <c r="G220" s="350"/>
      <c r="H220" s="431" t="e">
        <f t="shared" si="32"/>
        <v>#DIV/0!</v>
      </c>
      <c r="I220" s="463">
        <f t="shared" ref="I220:I271" si="34">C220+F220</f>
        <v>0</v>
      </c>
      <c r="J220" s="463">
        <f t="shared" ref="J220:J271" si="35">D220+G220</f>
        <v>58</v>
      </c>
      <c r="K220" s="431" t="e">
        <f t="shared" si="33"/>
        <v>#DIV/0!</v>
      </c>
    </row>
    <row r="221" spans="1:11" ht="38.25">
      <c r="A221" s="158" t="s">
        <v>1989</v>
      </c>
      <c r="B221" s="159" t="s">
        <v>1990</v>
      </c>
      <c r="C221" s="157"/>
      <c r="D221" s="157">
        <v>4</v>
      </c>
      <c r="E221" s="431" t="e">
        <f t="shared" si="31"/>
        <v>#DIV/0!</v>
      </c>
      <c r="F221" s="350"/>
      <c r="G221" s="350"/>
      <c r="H221" s="431" t="e">
        <f t="shared" si="32"/>
        <v>#DIV/0!</v>
      </c>
      <c r="I221" s="463">
        <f t="shared" si="34"/>
        <v>0</v>
      </c>
      <c r="J221" s="463">
        <f t="shared" si="35"/>
        <v>4</v>
      </c>
      <c r="K221" s="431" t="e">
        <f t="shared" si="33"/>
        <v>#DIV/0!</v>
      </c>
    </row>
    <row r="222" spans="1:11" ht="14.25">
      <c r="A222" s="158" t="s">
        <v>2388</v>
      </c>
      <c r="B222" s="159" t="s">
        <v>2389</v>
      </c>
      <c r="C222" s="157"/>
      <c r="D222" s="157"/>
      <c r="E222" s="431" t="e">
        <f t="shared" si="31"/>
        <v>#DIV/0!</v>
      </c>
      <c r="F222" s="350"/>
      <c r="G222" s="350">
        <v>2</v>
      </c>
      <c r="H222" s="431" t="e">
        <f t="shared" si="32"/>
        <v>#DIV/0!</v>
      </c>
      <c r="I222" s="463">
        <f t="shared" si="34"/>
        <v>0</v>
      </c>
      <c r="J222" s="463">
        <f t="shared" si="35"/>
        <v>2</v>
      </c>
      <c r="K222" s="431" t="e">
        <f t="shared" si="33"/>
        <v>#DIV/0!</v>
      </c>
    </row>
    <row r="223" spans="1:11" ht="14.25">
      <c r="A223" s="158" t="s">
        <v>2390</v>
      </c>
      <c r="B223" s="159" t="s">
        <v>2391</v>
      </c>
      <c r="C223" s="157"/>
      <c r="D223" s="157">
        <v>5</v>
      </c>
      <c r="E223" s="431" t="e">
        <f t="shared" si="31"/>
        <v>#DIV/0!</v>
      </c>
      <c r="F223" s="350"/>
      <c r="G223" s="350">
        <v>2</v>
      </c>
      <c r="H223" s="431" t="e">
        <f t="shared" si="32"/>
        <v>#DIV/0!</v>
      </c>
      <c r="I223" s="463">
        <f t="shared" si="34"/>
        <v>0</v>
      </c>
      <c r="J223" s="463">
        <f t="shared" si="35"/>
        <v>7</v>
      </c>
      <c r="K223" s="431" t="e">
        <f t="shared" si="33"/>
        <v>#DIV/0!</v>
      </c>
    </row>
    <row r="224" spans="1:11" ht="25.5">
      <c r="A224" s="14" t="s">
        <v>2078</v>
      </c>
      <c r="B224" s="161" t="s">
        <v>2079</v>
      </c>
      <c r="C224" s="161"/>
      <c r="D224" s="161">
        <v>1</v>
      </c>
      <c r="E224" s="431" t="e">
        <f t="shared" si="31"/>
        <v>#DIV/0!</v>
      </c>
      <c r="F224" s="350"/>
      <c r="G224" s="350"/>
      <c r="H224" s="431" t="e">
        <f t="shared" si="32"/>
        <v>#DIV/0!</v>
      </c>
      <c r="I224" s="463">
        <f t="shared" si="34"/>
        <v>0</v>
      </c>
      <c r="J224" s="463">
        <f t="shared" si="35"/>
        <v>1</v>
      </c>
      <c r="K224" s="431" t="e">
        <f t="shared" si="33"/>
        <v>#DIV/0!</v>
      </c>
    </row>
    <row r="225" spans="1:11" ht="14.25">
      <c r="A225" s="14" t="s">
        <v>2392</v>
      </c>
      <c r="B225" s="161" t="s">
        <v>2393</v>
      </c>
      <c r="C225" s="161"/>
      <c r="D225" s="161">
        <v>4</v>
      </c>
      <c r="E225" s="431" t="e">
        <f t="shared" si="31"/>
        <v>#DIV/0!</v>
      </c>
      <c r="F225" s="350"/>
      <c r="G225" s="350"/>
      <c r="H225" s="431" t="e">
        <f t="shared" si="32"/>
        <v>#DIV/0!</v>
      </c>
      <c r="I225" s="463">
        <f t="shared" si="34"/>
        <v>0</v>
      </c>
      <c r="J225" s="463">
        <f t="shared" si="35"/>
        <v>4</v>
      </c>
      <c r="K225" s="431" t="e">
        <f t="shared" si="33"/>
        <v>#DIV/0!</v>
      </c>
    </row>
    <row r="226" spans="1:11" ht="25.5">
      <c r="A226" s="158" t="s">
        <v>2394</v>
      </c>
      <c r="B226" s="162" t="s">
        <v>2395</v>
      </c>
      <c r="C226" s="162"/>
      <c r="D226" s="162">
        <v>1</v>
      </c>
      <c r="E226" s="431" t="e">
        <f t="shared" si="31"/>
        <v>#DIV/0!</v>
      </c>
      <c r="F226" s="350"/>
      <c r="G226" s="350"/>
      <c r="H226" s="431" t="e">
        <f t="shared" si="32"/>
        <v>#DIV/0!</v>
      </c>
      <c r="I226" s="463">
        <f t="shared" si="34"/>
        <v>0</v>
      </c>
      <c r="J226" s="463">
        <f t="shared" si="35"/>
        <v>1</v>
      </c>
      <c r="K226" s="431" t="e">
        <f t="shared" si="33"/>
        <v>#DIV/0!</v>
      </c>
    </row>
    <row r="227" spans="1:11" ht="25.5">
      <c r="A227" s="14" t="s">
        <v>2396</v>
      </c>
      <c r="B227" s="161" t="s">
        <v>2397</v>
      </c>
      <c r="C227" s="161"/>
      <c r="D227" s="161"/>
      <c r="E227" s="431" t="e">
        <f t="shared" si="31"/>
        <v>#DIV/0!</v>
      </c>
      <c r="F227" s="350"/>
      <c r="G227" s="350">
        <v>5</v>
      </c>
      <c r="H227" s="431" t="e">
        <f t="shared" si="32"/>
        <v>#DIV/0!</v>
      </c>
      <c r="I227" s="463">
        <f t="shared" si="34"/>
        <v>0</v>
      </c>
      <c r="J227" s="463">
        <f t="shared" si="35"/>
        <v>5</v>
      </c>
      <c r="K227" s="431" t="e">
        <f t="shared" si="33"/>
        <v>#DIV/0!</v>
      </c>
    </row>
    <row r="228" spans="1:11" ht="14.25">
      <c r="A228" s="14" t="s">
        <v>2398</v>
      </c>
      <c r="B228" s="161" t="s">
        <v>2399</v>
      </c>
      <c r="C228" s="161"/>
      <c r="D228" s="161">
        <v>1</v>
      </c>
      <c r="E228" s="431" t="e">
        <f t="shared" si="31"/>
        <v>#DIV/0!</v>
      </c>
      <c r="F228" s="350"/>
      <c r="G228" s="350"/>
      <c r="H228" s="431" t="e">
        <f t="shared" si="32"/>
        <v>#DIV/0!</v>
      </c>
      <c r="I228" s="463">
        <f t="shared" si="34"/>
        <v>0</v>
      </c>
      <c r="J228" s="463">
        <f t="shared" si="35"/>
        <v>1</v>
      </c>
      <c r="K228" s="431" t="e">
        <f t="shared" si="33"/>
        <v>#DIV/0!</v>
      </c>
    </row>
    <row r="229" spans="1:11" ht="14.25">
      <c r="A229" s="158" t="s">
        <v>2021</v>
      </c>
      <c r="B229" s="159" t="s">
        <v>2400</v>
      </c>
      <c r="C229" s="157"/>
      <c r="D229" s="157">
        <v>4</v>
      </c>
      <c r="E229" s="431" t="e">
        <f t="shared" si="0"/>
        <v>#DIV/0!</v>
      </c>
      <c r="F229" s="350"/>
      <c r="G229" s="350"/>
      <c r="H229" s="431" t="e">
        <f t="shared" si="1"/>
        <v>#DIV/0!</v>
      </c>
      <c r="I229" s="463">
        <f t="shared" si="34"/>
        <v>0</v>
      </c>
      <c r="J229" s="463">
        <f t="shared" si="35"/>
        <v>4</v>
      </c>
      <c r="K229" s="431" t="e">
        <f t="shared" si="2"/>
        <v>#DIV/0!</v>
      </c>
    </row>
    <row r="230" spans="1:11" ht="25.5">
      <c r="A230" s="158" t="s">
        <v>2401</v>
      </c>
      <c r="B230" s="159" t="s">
        <v>2402</v>
      </c>
      <c r="C230" s="157"/>
      <c r="D230" s="157">
        <v>4</v>
      </c>
      <c r="E230" s="431" t="e">
        <f t="shared" si="0"/>
        <v>#DIV/0!</v>
      </c>
      <c r="F230" s="350"/>
      <c r="G230" s="350"/>
      <c r="H230" s="431" t="e">
        <f t="shared" si="1"/>
        <v>#DIV/0!</v>
      </c>
      <c r="I230" s="463">
        <f t="shared" si="34"/>
        <v>0</v>
      </c>
      <c r="J230" s="463">
        <f t="shared" si="35"/>
        <v>4</v>
      </c>
      <c r="K230" s="431" t="e">
        <f t="shared" si="2"/>
        <v>#DIV/0!</v>
      </c>
    </row>
    <row r="231" spans="1:11" ht="25.5">
      <c r="A231" s="158" t="s">
        <v>2403</v>
      </c>
      <c r="B231" s="159" t="s">
        <v>2404</v>
      </c>
      <c r="C231" s="157"/>
      <c r="D231" s="157">
        <v>27</v>
      </c>
      <c r="E231" s="431" t="e">
        <f t="shared" si="0"/>
        <v>#DIV/0!</v>
      </c>
      <c r="F231" s="350"/>
      <c r="G231" s="350">
        <v>1</v>
      </c>
      <c r="H231" s="431" t="e">
        <f t="shared" si="1"/>
        <v>#DIV/0!</v>
      </c>
      <c r="I231" s="463">
        <f t="shared" si="34"/>
        <v>0</v>
      </c>
      <c r="J231" s="463">
        <f t="shared" si="35"/>
        <v>28</v>
      </c>
      <c r="K231" s="431" t="e">
        <f t="shared" si="2"/>
        <v>#DIV/0!</v>
      </c>
    </row>
    <row r="232" spans="1:11" ht="14.25">
      <c r="A232" s="14" t="s">
        <v>2405</v>
      </c>
      <c r="B232" s="161" t="s">
        <v>2406</v>
      </c>
      <c r="C232" s="161"/>
      <c r="D232" s="161"/>
      <c r="E232" s="431" t="e">
        <f t="shared" si="0"/>
        <v>#DIV/0!</v>
      </c>
      <c r="F232" s="350"/>
      <c r="G232" s="350">
        <v>1</v>
      </c>
      <c r="H232" s="431" t="e">
        <f t="shared" si="1"/>
        <v>#DIV/0!</v>
      </c>
      <c r="I232" s="463">
        <f t="shared" si="34"/>
        <v>0</v>
      </c>
      <c r="J232" s="463">
        <f t="shared" si="35"/>
        <v>1</v>
      </c>
      <c r="K232" s="431" t="e">
        <f t="shared" si="2"/>
        <v>#DIV/0!</v>
      </c>
    </row>
    <row r="233" spans="1:11" ht="38.25">
      <c r="A233" s="14" t="s">
        <v>2407</v>
      </c>
      <c r="B233" s="161" t="s">
        <v>2408</v>
      </c>
      <c r="C233" s="161"/>
      <c r="D233" s="161"/>
      <c r="E233" s="431" t="e">
        <f t="shared" si="0"/>
        <v>#DIV/0!</v>
      </c>
      <c r="F233" s="350"/>
      <c r="G233" s="350">
        <v>1</v>
      </c>
      <c r="H233" s="431" t="e">
        <f t="shared" si="1"/>
        <v>#DIV/0!</v>
      </c>
      <c r="I233" s="463">
        <f t="shared" si="34"/>
        <v>0</v>
      </c>
      <c r="J233" s="463">
        <f t="shared" si="35"/>
        <v>1</v>
      </c>
      <c r="K233" s="431" t="e">
        <f t="shared" si="2"/>
        <v>#DIV/0!</v>
      </c>
    </row>
    <row r="234" spans="1:11" ht="14.25">
      <c r="A234" s="158" t="s">
        <v>2058</v>
      </c>
      <c r="B234" s="162" t="s">
        <v>2059</v>
      </c>
      <c r="C234" s="162"/>
      <c r="D234" s="162">
        <v>3</v>
      </c>
      <c r="E234" s="431" t="e">
        <f t="shared" si="0"/>
        <v>#DIV/0!</v>
      </c>
      <c r="F234" s="350"/>
      <c r="G234" s="350"/>
      <c r="H234" s="431" t="e">
        <f t="shared" si="1"/>
        <v>#DIV/0!</v>
      </c>
      <c r="I234" s="463">
        <f t="shared" si="34"/>
        <v>0</v>
      </c>
      <c r="J234" s="463">
        <f t="shared" si="35"/>
        <v>3</v>
      </c>
      <c r="K234" s="431" t="e">
        <f t="shared" si="2"/>
        <v>#DIV/0!</v>
      </c>
    </row>
    <row r="235" spans="1:11" ht="14.25">
      <c r="A235" s="14" t="s">
        <v>2409</v>
      </c>
      <c r="B235" s="161" t="s">
        <v>2410</v>
      </c>
      <c r="C235" s="161"/>
      <c r="D235" s="161">
        <v>3</v>
      </c>
      <c r="E235" s="431" t="e">
        <f t="shared" si="0"/>
        <v>#DIV/0!</v>
      </c>
      <c r="F235" s="350"/>
      <c r="G235" s="350"/>
      <c r="H235" s="431" t="e">
        <f t="shared" si="1"/>
        <v>#DIV/0!</v>
      </c>
      <c r="I235" s="463">
        <f t="shared" si="34"/>
        <v>0</v>
      </c>
      <c r="J235" s="463">
        <f t="shared" si="35"/>
        <v>3</v>
      </c>
      <c r="K235" s="431" t="e">
        <f t="shared" si="2"/>
        <v>#DIV/0!</v>
      </c>
    </row>
    <row r="236" spans="1:11" ht="14.25">
      <c r="A236" s="14" t="s">
        <v>2411</v>
      </c>
      <c r="B236" s="161" t="s">
        <v>2412</v>
      </c>
      <c r="C236" s="161"/>
      <c r="D236" s="161">
        <v>1157</v>
      </c>
      <c r="E236" s="431" t="e">
        <f t="shared" si="0"/>
        <v>#DIV/0!</v>
      </c>
      <c r="F236" s="350"/>
      <c r="G236" s="350"/>
      <c r="H236" s="431" t="e">
        <f t="shared" si="1"/>
        <v>#DIV/0!</v>
      </c>
      <c r="I236" s="463">
        <f t="shared" si="34"/>
        <v>0</v>
      </c>
      <c r="J236" s="463">
        <f t="shared" si="35"/>
        <v>1157</v>
      </c>
      <c r="K236" s="431" t="e">
        <f t="shared" si="2"/>
        <v>#DIV/0!</v>
      </c>
    </row>
    <row r="237" spans="1:11" ht="14.25">
      <c r="A237" s="158" t="s">
        <v>2414</v>
      </c>
      <c r="B237" s="159" t="s">
        <v>2415</v>
      </c>
      <c r="C237" s="157"/>
      <c r="D237" s="157"/>
      <c r="E237" s="431" t="e">
        <f t="shared" ref="E237:E242" si="36">D237/C237</f>
        <v>#DIV/0!</v>
      </c>
      <c r="F237" s="350"/>
      <c r="G237" s="350">
        <v>1</v>
      </c>
      <c r="H237" s="431" t="e">
        <f t="shared" ref="H237:H242" si="37">G237/F237</f>
        <v>#DIV/0!</v>
      </c>
      <c r="I237" s="463">
        <f t="shared" si="34"/>
        <v>0</v>
      </c>
      <c r="J237" s="463">
        <f t="shared" si="35"/>
        <v>1</v>
      </c>
      <c r="K237" s="431" t="e">
        <f t="shared" ref="K237:K242" si="38">J237/I237</f>
        <v>#DIV/0!</v>
      </c>
    </row>
    <row r="238" spans="1:11" ht="14.25">
      <c r="A238" s="158" t="s">
        <v>2416</v>
      </c>
      <c r="B238" s="159" t="s">
        <v>2417</v>
      </c>
      <c r="C238" s="157"/>
      <c r="D238" s="157"/>
      <c r="E238" s="431" t="e">
        <f t="shared" si="36"/>
        <v>#DIV/0!</v>
      </c>
      <c r="F238" s="350"/>
      <c r="G238" s="350">
        <v>1</v>
      </c>
      <c r="H238" s="431" t="e">
        <f t="shared" si="37"/>
        <v>#DIV/0!</v>
      </c>
      <c r="I238" s="463">
        <f t="shared" si="34"/>
        <v>0</v>
      </c>
      <c r="J238" s="463">
        <f t="shared" si="35"/>
        <v>1</v>
      </c>
      <c r="K238" s="431" t="e">
        <f t="shared" si="38"/>
        <v>#DIV/0!</v>
      </c>
    </row>
    <row r="239" spans="1:11" ht="14.25">
      <c r="A239" s="14" t="s">
        <v>2418</v>
      </c>
      <c r="B239" s="161" t="s">
        <v>2419</v>
      </c>
      <c r="C239" s="161"/>
      <c r="D239" s="161"/>
      <c r="E239" s="431" t="e">
        <f t="shared" si="36"/>
        <v>#DIV/0!</v>
      </c>
      <c r="F239" s="350"/>
      <c r="G239" s="350">
        <v>2</v>
      </c>
      <c r="H239" s="431" t="e">
        <f t="shared" si="37"/>
        <v>#DIV/0!</v>
      </c>
      <c r="I239" s="463">
        <f t="shared" si="34"/>
        <v>0</v>
      </c>
      <c r="J239" s="463">
        <f t="shared" si="35"/>
        <v>2</v>
      </c>
      <c r="K239" s="431" t="e">
        <f t="shared" si="38"/>
        <v>#DIV/0!</v>
      </c>
    </row>
    <row r="240" spans="1:11" ht="14.25">
      <c r="A240" s="14" t="s">
        <v>2420</v>
      </c>
      <c r="B240" s="161" t="s">
        <v>2421</v>
      </c>
      <c r="C240" s="161"/>
      <c r="D240" s="161"/>
      <c r="E240" s="431" t="e">
        <f t="shared" si="36"/>
        <v>#DIV/0!</v>
      </c>
      <c r="F240" s="350"/>
      <c r="G240" s="350">
        <v>146</v>
      </c>
      <c r="H240" s="431" t="e">
        <f t="shared" si="37"/>
        <v>#DIV/0!</v>
      </c>
      <c r="I240" s="463">
        <f t="shared" si="34"/>
        <v>0</v>
      </c>
      <c r="J240" s="463">
        <f t="shared" si="35"/>
        <v>146</v>
      </c>
      <c r="K240" s="431" t="e">
        <f t="shared" si="38"/>
        <v>#DIV/0!</v>
      </c>
    </row>
    <row r="241" spans="1:11" ht="14.25">
      <c r="A241" s="158" t="s">
        <v>2422</v>
      </c>
      <c r="B241" s="162" t="s">
        <v>2423</v>
      </c>
      <c r="C241" s="162"/>
      <c r="D241" s="162"/>
      <c r="E241" s="431" t="e">
        <f t="shared" si="36"/>
        <v>#DIV/0!</v>
      </c>
      <c r="F241" s="350"/>
      <c r="G241" s="350">
        <v>27</v>
      </c>
      <c r="H241" s="431" t="e">
        <f t="shared" si="37"/>
        <v>#DIV/0!</v>
      </c>
      <c r="I241" s="463">
        <f t="shared" si="34"/>
        <v>0</v>
      </c>
      <c r="J241" s="463">
        <f t="shared" si="35"/>
        <v>27</v>
      </c>
      <c r="K241" s="431" t="e">
        <f t="shared" si="38"/>
        <v>#DIV/0!</v>
      </c>
    </row>
    <row r="242" spans="1:11" ht="14.25">
      <c r="A242" s="14" t="s">
        <v>2424</v>
      </c>
      <c r="B242" s="161" t="s">
        <v>2425</v>
      </c>
      <c r="C242" s="161"/>
      <c r="D242" s="161"/>
      <c r="E242" s="431" t="e">
        <f t="shared" si="36"/>
        <v>#DIV/0!</v>
      </c>
      <c r="F242" s="350"/>
      <c r="G242" s="350">
        <v>9</v>
      </c>
      <c r="H242" s="431" t="e">
        <f t="shared" si="37"/>
        <v>#DIV/0!</v>
      </c>
      <c r="I242" s="463">
        <f t="shared" si="34"/>
        <v>0</v>
      </c>
      <c r="J242" s="463">
        <f t="shared" si="35"/>
        <v>9</v>
      </c>
      <c r="K242" s="431" t="e">
        <f t="shared" si="38"/>
        <v>#DIV/0!</v>
      </c>
    </row>
    <row r="243" spans="1:11" ht="14.25">
      <c r="A243" s="158" t="s">
        <v>2428</v>
      </c>
      <c r="B243" s="159" t="s">
        <v>2429</v>
      </c>
      <c r="C243" s="157"/>
      <c r="D243" s="157">
        <v>23</v>
      </c>
      <c r="E243" s="431" t="e">
        <f t="shared" ref="E243:E249" si="39">D243/C243</f>
        <v>#DIV/0!</v>
      </c>
      <c r="F243" s="350"/>
      <c r="G243" s="350"/>
      <c r="H243" s="431" t="e">
        <f t="shared" ref="H243:H249" si="40">G243/F243</f>
        <v>#DIV/0!</v>
      </c>
      <c r="I243" s="463">
        <f t="shared" si="34"/>
        <v>0</v>
      </c>
      <c r="J243" s="463">
        <f t="shared" si="35"/>
        <v>23</v>
      </c>
      <c r="K243" s="431" t="e">
        <f t="shared" ref="K243:K249" si="41">J243/I243</f>
        <v>#DIV/0!</v>
      </c>
    </row>
    <row r="244" spans="1:11" ht="25.5">
      <c r="A244" s="158" t="s">
        <v>2430</v>
      </c>
      <c r="B244" s="159" t="s">
        <v>2431</v>
      </c>
      <c r="C244" s="157"/>
      <c r="D244" s="157">
        <v>25</v>
      </c>
      <c r="E244" s="431" t="e">
        <f t="shared" si="39"/>
        <v>#DIV/0!</v>
      </c>
      <c r="F244" s="350"/>
      <c r="G244" s="350"/>
      <c r="H244" s="431" t="e">
        <f t="shared" si="40"/>
        <v>#DIV/0!</v>
      </c>
      <c r="I244" s="463">
        <f t="shared" si="34"/>
        <v>0</v>
      </c>
      <c r="J244" s="463">
        <f t="shared" si="35"/>
        <v>25</v>
      </c>
      <c r="K244" s="431" t="e">
        <f t="shared" si="41"/>
        <v>#DIV/0!</v>
      </c>
    </row>
    <row r="245" spans="1:11" ht="25.5">
      <c r="A245" s="14" t="s">
        <v>2432</v>
      </c>
      <c r="B245" s="161" t="s">
        <v>2433</v>
      </c>
      <c r="C245" s="161"/>
      <c r="D245" s="161">
        <v>2</v>
      </c>
      <c r="E245" s="431" t="e">
        <f t="shared" si="39"/>
        <v>#DIV/0!</v>
      </c>
      <c r="F245" s="350"/>
      <c r="G245" s="350"/>
      <c r="H245" s="431" t="e">
        <f t="shared" si="40"/>
        <v>#DIV/0!</v>
      </c>
      <c r="I245" s="463">
        <f t="shared" si="34"/>
        <v>0</v>
      </c>
      <c r="J245" s="463">
        <f t="shared" si="35"/>
        <v>2</v>
      </c>
      <c r="K245" s="431" t="e">
        <f t="shared" si="41"/>
        <v>#DIV/0!</v>
      </c>
    </row>
    <row r="246" spans="1:11" ht="25.5">
      <c r="A246" s="14" t="s">
        <v>2434</v>
      </c>
      <c r="B246" s="161" t="s">
        <v>2435</v>
      </c>
      <c r="C246" s="161"/>
      <c r="D246" s="161"/>
      <c r="E246" s="431" t="e">
        <f t="shared" si="39"/>
        <v>#DIV/0!</v>
      </c>
      <c r="F246" s="350"/>
      <c r="G246" s="350">
        <v>7</v>
      </c>
      <c r="H246" s="431" t="e">
        <f t="shared" si="40"/>
        <v>#DIV/0!</v>
      </c>
      <c r="I246" s="463">
        <f t="shared" si="34"/>
        <v>0</v>
      </c>
      <c r="J246" s="463">
        <f t="shared" si="35"/>
        <v>7</v>
      </c>
      <c r="K246" s="431" t="e">
        <f t="shared" si="41"/>
        <v>#DIV/0!</v>
      </c>
    </row>
    <row r="247" spans="1:11" ht="14.25">
      <c r="A247" s="158" t="s">
        <v>2436</v>
      </c>
      <c r="B247" s="162" t="s">
        <v>2437</v>
      </c>
      <c r="C247" s="162"/>
      <c r="D247" s="162">
        <v>32</v>
      </c>
      <c r="E247" s="431" t="e">
        <f t="shared" si="39"/>
        <v>#DIV/0!</v>
      </c>
      <c r="F247" s="350"/>
      <c r="G247" s="350"/>
      <c r="H247" s="431" t="e">
        <f t="shared" si="40"/>
        <v>#DIV/0!</v>
      </c>
      <c r="I247" s="463">
        <f t="shared" si="34"/>
        <v>0</v>
      </c>
      <c r="J247" s="463">
        <f t="shared" si="35"/>
        <v>32</v>
      </c>
      <c r="K247" s="431" t="e">
        <f t="shared" si="41"/>
        <v>#DIV/0!</v>
      </c>
    </row>
    <row r="248" spans="1:11" ht="25.5">
      <c r="A248" s="14" t="s">
        <v>2438</v>
      </c>
      <c r="B248" s="161" t="s">
        <v>2439</v>
      </c>
      <c r="C248" s="161"/>
      <c r="D248" s="161">
        <v>639</v>
      </c>
      <c r="E248" s="431" t="e">
        <f t="shared" si="39"/>
        <v>#DIV/0!</v>
      </c>
      <c r="F248" s="350"/>
      <c r="G248" s="350"/>
      <c r="H248" s="431" t="e">
        <f t="shared" si="40"/>
        <v>#DIV/0!</v>
      </c>
      <c r="I248" s="463">
        <f t="shared" si="34"/>
        <v>0</v>
      </c>
      <c r="J248" s="463">
        <f t="shared" si="35"/>
        <v>639</v>
      </c>
      <c r="K248" s="431" t="e">
        <f t="shared" si="41"/>
        <v>#DIV/0!</v>
      </c>
    </row>
    <row r="249" spans="1:11" ht="25.5">
      <c r="A249" s="14" t="s">
        <v>2440</v>
      </c>
      <c r="B249" s="161" t="s">
        <v>2441</v>
      </c>
      <c r="C249" s="161"/>
      <c r="D249" s="161"/>
      <c r="E249" s="431" t="e">
        <f t="shared" si="39"/>
        <v>#DIV/0!</v>
      </c>
      <c r="F249" s="350"/>
      <c r="G249" s="350">
        <v>6</v>
      </c>
      <c r="H249" s="431" t="e">
        <f t="shared" si="40"/>
        <v>#DIV/0!</v>
      </c>
      <c r="I249" s="463">
        <f t="shared" si="34"/>
        <v>0</v>
      </c>
      <c r="J249" s="463">
        <f t="shared" si="35"/>
        <v>6</v>
      </c>
      <c r="K249" s="431" t="e">
        <f t="shared" si="41"/>
        <v>#DIV/0!</v>
      </c>
    </row>
    <row r="250" spans="1:11" ht="14.25">
      <c r="A250" s="158" t="s">
        <v>2442</v>
      </c>
      <c r="B250" s="159" t="s">
        <v>2443</v>
      </c>
      <c r="C250" s="157"/>
      <c r="D250" s="157"/>
      <c r="E250" s="431" t="e">
        <f t="shared" si="0"/>
        <v>#DIV/0!</v>
      </c>
      <c r="F250" s="316"/>
      <c r="G250" s="316">
        <v>5</v>
      </c>
      <c r="H250" s="431" t="e">
        <f t="shared" si="1"/>
        <v>#DIV/0!</v>
      </c>
      <c r="I250" s="463">
        <f t="shared" si="34"/>
        <v>0</v>
      </c>
      <c r="J250" s="463">
        <f t="shared" si="35"/>
        <v>5</v>
      </c>
      <c r="K250" s="431" t="e">
        <f t="shared" si="2"/>
        <v>#DIV/0!</v>
      </c>
    </row>
    <row r="251" spans="1:11" ht="14.25">
      <c r="A251" s="158" t="s">
        <v>3327</v>
      </c>
      <c r="B251" s="159" t="s">
        <v>5121</v>
      </c>
      <c r="C251" s="157"/>
      <c r="D251" s="157">
        <v>37</v>
      </c>
      <c r="E251" s="431" t="e">
        <f t="shared" ref="E251:E253" si="42">D251/C251</f>
        <v>#DIV/0!</v>
      </c>
      <c r="F251" s="463"/>
      <c r="G251" s="463"/>
      <c r="H251" s="431" t="e">
        <f t="shared" ref="H251:H253" si="43">G251/F251</f>
        <v>#DIV/0!</v>
      </c>
      <c r="I251" s="463">
        <f t="shared" ref="I251:I253" si="44">C251+F251</f>
        <v>0</v>
      </c>
      <c r="J251" s="463">
        <f t="shared" ref="J251:J253" si="45">D251+G251</f>
        <v>37</v>
      </c>
      <c r="K251" s="431" t="e">
        <f t="shared" ref="K251:K253" si="46">J251/I251</f>
        <v>#DIV/0!</v>
      </c>
    </row>
    <row r="252" spans="1:11" ht="25.5">
      <c r="A252" s="158" t="s">
        <v>1979</v>
      </c>
      <c r="B252" s="159" t="s">
        <v>1980</v>
      </c>
      <c r="C252" s="157"/>
      <c r="D252" s="157">
        <v>6</v>
      </c>
      <c r="E252" s="431" t="e">
        <f t="shared" si="42"/>
        <v>#DIV/0!</v>
      </c>
      <c r="F252" s="463"/>
      <c r="G252" s="463"/>
      <c r="H252" s="431" t="e">
        <f t="shared" si="43"/>
        <v>#DIV/0!</v>
      </c>
      <c r="I252" s="463">
        <f t="shared" si="44"/>
        <v>0</v>
      </c>
      <c r="J252" s="463">
        <f t="shared" si="45"/>
        <v>6</v>
      </c>
      <c r="K252" s="431" t="e">
        <f t="shared" si="46"/>
        <v>#DIV/0!</v>
      </c>
    </row>
    <row r="253" spans="1:11" ht="14.25">
      <c r="A253" s="14" t="s">
        <v>2033</v>
      </c>
      <c r="B253" s="161" t="s">
        <v>2034</v>
      </c>
      <c r="C253" s="161"/>
      <c r="D253" s="161">
        <v>2</v>
      </c>
      <c r="E253" s="431" t="e">
        <f t="shared" si="42"/>
        <v>#DIV/0!</v>
      </c>
      <c r="F253" s="463"/>
      <c r="G253" s="463"/>
      <c r="H253" s="431" t="e">
        <f t="shared" si="43"/>
        <v>#DIV/0!</v>
      </c>
      <c r="I253" s="463">
        <f t="shared" si="44"/>
        <v>0</v>
      </c>
      <c r="J253" s="463">
        <f t="shared" si="45"/>
        <v>2</v>
      </c>
      <c r="K253" s="431" t="e">
        <f t="shared" si="46"/>
        <v>#DIV/0!</v>
      </c>
    </row>
    <row r="254" spans="1:11" ht="14.25">
      <c r="A254" s="158" t="s">
        <v>5122</v>
      </c>
      <c r="B254" s="159" t="s">
        <v>5123</v>
      </c>
      <c r="C254" s="157"/>
      <c r="D254" s="157"/>
      <c r="E254" s="431" t="e">
        <f t="shared" si="0"/>
        <v>#DIV/0!</v>
      </c>
      <c r="F254" s="316"/>
      <c r="G254" s="316">
        <v>1</v>
      </c>
      <c r="H254" s="431" t="e">
        <f t="shared" si="1"/>
        <v>#DIV/0!</v>
      </c>
      <c r="I254" s="463">
        <f t="shared" si="34"/>
        <v>0</v>
      </c>
      <c r="J254" s="463">
        <f t="shared" si="35"/>
        <v>1</v>
      </c>
      <c r="K254" s="431" t="e">
        <f t="shared" si="2"/>
        <v>#DIV/0!</v>
      </c>
    </row>
    <row r="255" spans="1:11" ht="14.25">
      <c r="A255" s="158" t="s">
        <v>5124</v>
      </c>
      <c r="B255" s="159" t="s">
        <v>5125</v>
      </c>
      <c r="C255" s="157"/>
      <c r="D255" s="157">
        <v>1</v>
      </c>
      <c r="E255" s="431" t="e">
        <f t="shared" si="0"/>
        <v>#DIV/0!</v>
      </c>
      <c r="F255" s="316"/>
      <c r="G255" s="316"/>
      <c r="H255" s="431" t="e">
        <f t="shared" si="1"/>
        <v>#DIV/0!</v>
      </c>
      <c r="I255" s="463">
        <f t="shared" si="34"/>
        <v>0</v>
      </c>
      <c r="J255" s="463">
        <f t="shared" si="35"/>
        <v>1</v>
      </c>
      <c r="K255" s="431" t="e">
        <f t="shared" si="2"/>
        <v>#DIV/0!</v>
      </c>
    </row>
    <row r="256" spans="1:11" ht="14.25">
      <c r="A256" s="14" t="s">
        <v>2803</v>
      </c>
      <c r="B256" s="161" t="s">
        <v>2995</v>
      </c>
      <c r="C256" s="161"/>
      <c r="D256" s="161"/>
      <c r="E256" s="431" t="e">
        <f t="shared" si="0"/>
        <v>#DIV/0!</v>
      </c>
      <c r="F256" s="316"/>
      <c r="G256" s="316">
        <v>1</v>
      </c>
      <c r="H256" s="431" t="e">
        <f t="shared" si="1"/>
        <v>#DIV/0!</v>
      </c>
      <c r="I256" s="463">
        <f t="shared" si="34"/>
        <v>0</v>
      </c>
      <c r="J256" s="463">
        <f t="shared" si="35"/>
        <v>1</v>
      </c>
      <c r="K256" s="431" t="e">
        <f t="shared" si="2"/>
        <v>#DIV/0!</v>
      </c>
    </row>
    <row r="257" spans="1:11" ht="14.25">
      <c r="A257" s="29" t="s">
        <v>5328</v>
      </c>
      <c r="B257" s="157" t="s">
        <v>5329</v>
      </c>
      <c r="C257" s="157"/>
      <c r="D257" s="157">
        <v>0</v>
      </c>
      <c r="E257" s="431" t="e">
        <f t="shared" ref="E257:E269" si="47">D257/C257</f>
        <v>#DIV/0!</v>
      </c>
      <c r="F257" s="463"/>
      <c r="G257" s="463">
        <v>1</v>
      </c>
      <c r="H257" s="431" t="e">
        <f t="shared" ref="H257:H269" si="48">G257/F257</f>
        <v>#DIV/0!</v>
      </c>
      <c r="I257" s="463">
        <f t="shared" ref="I257:I269" si="49">C257+F257</f>
        <v>0</v>
      </c>
      <c r="J257" s="463">
        <f t="shared" ref="J257:J269" si="50">D257+G257</f>
        <v>1</v>
      </c>
      <c r="K257" s="431" t="e">
        <f t="shared" ref="K257:K269" si="51">J257/I257</f>
        <v>#DIV/0!</v>
      </c>
    </row>
    <row r="258" spans="1:11" ht="14.25">
      <c r="A258" s="29" t="s">
        <v>3096</v>
      </c>
      <c r="B258" s="157" t="s">
        <v>3097</v>
      </c>
      <c r="C258" s="157"/>
      <c r="D258" s="157">
        <v>0</v>
      </c>
      <c r="E258" s="431" t="e">
        <f t="shared" si="47"/>
        <v>#DIV/0!</v>
      </c>
      <c r="F258" s="463"/>
      <c r="G258" s="463">
        <v>3</v>
      </c>
      <c r="H258" s="431" t="e">
        <f t="shared" si="48"/>
        <v>#DIV/0!</v>
      </c>
      <c r="I258" s="463">
        <f t="shared" si="49"/>
        <v>0</v>
      </c>
      <c r="J258" s="463">
        <f t="shared" si="50"/>
        <v>3</v>
      </c>
      <c r="K258" s="431" t="e">
        <f t="shared" si="51"/>
        <v>#DIV/0!</v>
      </c>
    </row>
    <row r="259" spans="1:11" ht="25.5">
      <c r="A259" s="29" t="s">
        <v>3037</v>
      </c>
      <c r="B259" s="157" t="s">
        <v>3038</v>
      </c>
      <c r="C259" s="157"/>
      <c r="D259" s="157">
        <v>0</v>
      </c>
      <c r="E259" s="431" t="e">
        <f t="shared" si="47"/>
        <v>#DIV/0!</v>
      </c>
      <c r="F259" s="463"/>
      <c r="G259" s="463">
        <v>1</v>
      </c>
      <c r="H259" s="431" t="e">
        <f t="shared" si="48"/>
        <v>#DIV/0!</v>
      </c>
      <c r="I259" s="463">
        <f t="shared" si="49"/>
        <v>0</v>
      </c>
      <c r="J259" s="463">
        <f t="shared" si="50"/>
        <v>1</v>
      </c>
      <c r="K259" s="431" t="e">
        <f t="shared" si="51"/>
        <v>#DIV/0!</v>
      </c>
    </row>
    <row r="260" spans="1:11" ht="25.5">
      <c r="A260" s="29" t="s">
        <v>1981</v>
      </c>
      <c r="B260" s="157" t="s">
        <v>1982</v>
      </c>
      <c r="C260" s="157"/>
      <c r="D260" s="157">
        <v>1</v>
      </c>
      <c r="E260" s="431" t="e">
        <f t="shared" ref="E260:E267" si="52">D260/C260</f>
        <v>#DIV/0!</v>
      </c>
      <c r="F260" s="463"/>
      <c r="G260" s="463">
        <v>0</v>
      </c>
      <c r="H260" s="431" t="e">
        <f t="shared" ref="H260:H267" si="53">G260/F260</f>
        <v>#DIV/0!</v>
      </c>
      <c r="I260" s="463">
        <f t="shared" ref="I260:I267" si="54">C260+F260</f>
        <v>0</v>
      </c>
      <c r="J260" s="463">
        <f t="shared" ref="J260:J267" si="55">D260+G260</f>
        <v>1</v>
      </c>
      <c r="K260" s="431" t="e">
        <f t="shared" ref="K260:K267" si="56">J260/I260</f>
        <v>#DIV/0!</v>
      </c>
    </row>
    <row r="261" spans="1:11" ht="14.25">
      <c r="A261" s="29" t="s">
        <v>2602</v>
      </c>
      <c r="B261" s="157" t="s">
        <v>2603</v>
      </c>
      <c r="C261" s="157"/>
      <c r="D261" s="157">
        <v>0</v>
      </c>
      <c r="E261" s="431" t="e">
        <f t="shared" si="52"/>
        <v>#DIV/0!</v>
      </c>
      <c r="F261" s="463"/>
      <c r="G261" s="463">
        <v>1</v>
      </c>
      <c r="H261" s="431" t="e">
        <f t="shared" si="53"/>
        <v>#DIV/0!</v>
      </c>
      <c r="I261" s="463">
        <f t="shared" si="54"/>
        <v>0</v>
      </c>
      <c r="J261" s="463">
        <f t="shared" si="55"/>
        <v>1</v>
      </c>
      <c r="K261" s="431" t="e">
        <f t="shared" si="56"/>
        <v>#DIV/0!</v>
      </c>
    </row>
    <row r="262" spans="1:11" ht="14.25">
      <c r="A262" s="29" t="s">
        <v>1987</v>
      </c>
      <c r="B262" s="157" t="s">
        <v>1988</v>
      </c>
      <c r="C262" s="157"/>
      <c r="D262" s="157">
        <v>2</v>
      </c>
      <c r="E262" s="431" t="e">
        <f t="shared" si="52"/>
        <v>#DIV/0!</v>
      </c>
      <c r="F262" s="463"/>
      <c r="G262" s="463">
        <v>0</v>
      </c>
      <c r="H262" s="431" t="e">
        <f t="shared" si="53"/>
        <v>#DIV/0!</v>
      </c>
      <c r="I262" s="463">
        <f t="shared" si="54"/>
        <v>0</v>
      </c>
      <c r="J262" s="463">
        <f t="shared" si="55"/>
        <v>2</v>
      </c>
      <c r="K262" s="431" t="e">
        <f t="shared" si="56"/>
        <v>#DIV/0!</v>
      </c>
    </row>
    <row r="263" spans="1:11" ht="14.25">
      <c r="A263" s="29" t="s">
        <v>5330</v>
      </c>
      <c r="B263" s="157" t="s">
        <v>5331</v>
      </c>
      <c r="C263" s="157"/>
      <c r="D263" s="157">
        <v>0</v>
      </c>
      <c r="E263" s="431" t="e">
        <f t="shared" si="52"/>
        <v>#DIV/0!</v>
      </c>
      <c r="F263" s="463"/>
      <c r="G263" s="463">
        <v>1</v>
      </c>
      <c r="H263" s="431" t="e">
        <f t="shared" si="53"/>
        <v>#DIV/0!</v>
      </c>
      <c r="I263" s="463">
        <f t="shared" si="54"/>
        <v>0</v>
      </c>
      <c r="J263" s="463">
        <f t="shared" si="55"/>
        <v>1</v>
      </c>
      <c r="K263" s="431" t="e">
        <f t="shared" si="56"/>
        <v>#DIV/0!</v>
      </c>
    </row>
    <row r="264" spans="1:11" ht="14.25">
      <c r="A264" s="29" t="s">
        <v>5332</v>
      </c>
      <c r="B264" s="157" t="s">
        <v>5333</v>
      </c>
      <c r="C264" s="157"/>
      <c r="D264" s="157">
        <v>1</v>
      </c>
      <c r="E264" s="431" t="e">
        <f t="shared" si="52"/>
        <v>#DIV/0!</v>
      </c>
      <c r="F264" s="463"/>
      <c r="G264" s="463">
        <v>0</v>
      </c>
      <c r="H264" s="431" t="e">
        <f t="shared" si="53"/>
        <v>#DIV/0!</v>
      </c>
      <c r="I264" s="463">
        <f t="shared" si="54"/>
        <v>0</v>
      </c>
      <c r="J264" s="463">
        <f t="shared" si="55"/>
        <v>1</v>
      </c>
      <c r="K264" s="431" t="e">
        <f t="shared" si="56"/>
        <v>#DIV/0!</v>
      </c>
    </row>
    <row r="265" spans="1:11" ht="14.25">
      <c r="A265" s="29" t="s">
        <v>5334</v>
      </c>
      <c r="B265" s="157" t="s">
        <v>5335</v>
      </c>
      <c r="C265" s="157"/>
      <c r="D265" s="157">
        <v>0</v>
      </c>
      <c r="E265" s="431" t="e">
        <f t="shared" si="52"/>
        <v>#DIV/0!</v>
      </c>
      <c r="F265" s="463"/>
      <c r="G265" s="463">
        <v>1</v>
      </c>
      <c r="H265" s="431" t="e">
        <f t="shared" si="53"/>
        <v>#DIV/0!</v>
      </c>
      <c r="I265" s="463">
        <f t="shared" si="54"/>
        <v>0</v>
      </c>
      <c r="J265" s="463">
        <f t="shared" si="55"/>
        <v>1</v>
      </c>
      <c r="K265" s="431" t="e">
        <f t="shared" si="56"/>
        <v>#DIV/0!</v>
      </c>
    </row>
    <row r="266" spans="1:11" ht="25.5">
      <c r="A266" s="29" t="s">
        <v>5336</v>
      </c>
      <c r="B266" s="157" t="s">
        <v>5337</v>
      </c>
      <c r="C266" s="157"/>
      <c r="D266" s="157">
        <v>1</v>
      </c>
      <c r="E266" s="431" t="e">
        <f t="shared" si="52"/>
        <v>#DIV/0!</v>
      </c>
      <c r="F266" s="463"/>
      <c r="G266" s="463">
        <v>0</v>
      </c>
      <c r="H266" s="431" t="e">
        <f t="shared" si="53"/>
        <v>#DIV/0!</v>
      </c>
      <c r="I266" s="463">
        <f t="shared" si="54"/>
        <v>0</v>
      </c>
      <c r="J266" s="463">
        <f t="shared" si="55"/>
        <v>1</v>
      </c>
      <c r="K266" s="431" t="e">
        <f t="shared" si="56"/>
        <v>#DIV/0!</v>
      </c>
    </row>
    <row r="267" spans="1:11" ht="25.5">
      <c r="A267" s="29" t="s">
        <v>5338</v>
      </c>
      <c r="B267" s="157" t="s">
        <v>5339</v>
      </c>
      <c r="C267" s="157"/>
      <c r="D267" s="157">
        <v>1</v>
      </c>
      <c r="E267" s="431" t="e">
        <f t="shared" si="52"/>
        <v>#DIV/0!</v>
      </c>
      <c r="F267" s="463"/>
      <c r="G267" s="463">
        <v>0</v>
      </c>
      <c r="H267" s="431" t="e">
        <f t="shared" si="53"/>
        <v>#DIV/0!</v>
      </c>
      <c r="I267" s="463">
        <f t="shared" si="54"/>
        <v>0</v>
      </c>
      <c r="J267" s="463">
        <f t="shared" si="55"/>
        <v>1</v>
      </c>
      <c r="K267" s="431" t="e">
        <f t="shared" si="56"/>
        <v>#DIV/0!</v>
      </c>
    </row>
    <row r="268" spans="1:11" ht="14.25">
      <c r="A268" s="29" t="s">
        <v>3593</v>
      </c>
      <c r="B268" s="157" t="s">
        <v>3594</v>
      </c>
      <c r="C268" s="157"/>
      <c r="D268" s="157">
        <v>0</v>
      </c>
      <c r="E268" s="431" t="e">
        <f t="shared" si="47"/>
        <v>#DIV/0!</v>
      </c>
      <c r="F268" s="463"/>
      <c r="G268" s="463">
        <v>1</v>
      </c>
      <c r="H268" s="431" t="e">
        <f t="shared" si="48"/>
        <v>#DIV/0!</v>
      </c>
      <c r="I268" s="463">
        <f t="shared" si="49"/>
        <v>0</v>
      </c>
      <c r="J268" s="463">
        <f t="shared" si="50"/>
        <v>1</v>
      </c>
      <c r="K268" s="431" t="e">
        <f t="shared" si="51"/>
        <v>#DIV/0!</v>
      </c>
    </row>
    <row r="269" spans="1:11" ht="14.25">
      <c r="A269" s="29" t="s">
        <v>4072</v>
      </c>
      <c r="B269" s="157" t="s">
        <v>4073</v>
      </c>
      <c r="C269" s="157"/>
      <c r="D269" s="157">
        <v>0</v>
      </c>
      <c r="E269" s="431" t="e">
        <f t="shared" si="47"/>
        <v>#DIV/0!</v>
      </c>
      <c r="F269" s="463"/>
      <c r="G269" s="463">
        <v>2</v>
      </c>
      <c r="H269" s="431" t="e">
        <f t="shared" si="48"/>
        <v>#DIV/0!</v>
      </c>
      <c r="I269" s="463">
        <f t="shared" si="49"/>
        <v>0</v>
      </c>
      <c r="J269" s="463">
        <f t="shared" si="50"/>
        <v>2</v>
      </c>
      <c r="K269" s="431" t="e">
        <f t="shared" si="51"/>
        <v>#DIV/0!</v>
      </c>
    </row>
    <row r="270" spans="1:11" ht="14.25">
      <c r="A270" s="29" t="s">
        <v>4000</v>
      </c>
      <c r="B270" s="157" t="s">
        <v>4001</v>
      </c>
      <c r="C270" s="157"/>
      <c r="D270" s="157">
        <v>0</v>
      </c>
      <c r="E270" s="431" t="e">
        <f t="shared" si="0"/>
        <v>#DIV/0!</v>
      </c>
      <c r="F270" s="463"/>
      <c r="G270" s="463">
        <v>1</v>
      </c>
      <c r="H270" s="431" t="e">
        <f t="shared" si="1"/>
        <v>#DIV/0!</v>
      </c>
      <c r="I270" s="463">
        <f t="shared" si="34"/>
        <v>0</v>
      </c>
      <c r="J270" s="463">
        <f t="shared" si="35"/>
        <v>1</v>
      </c>
      <c r="K270" s="431" t="e">
        <f t="shared" si="2"/>
        <v>#DIV/0!</v>
      </c>
    </row>
    <row r="271" spans="1:11" ht="14.25">
      <c r="A271" s="29" t="s">
        <v>4002</v>
      </c>
      <c r="B271" s="157" t="s">
        <v>4003</v>
      </c>
      <c r="C271" s="157"/>
      <c r="D271" s="157">
        <v>0</v>
      </c>
      <c r="E271" s="431" t="e">
        <f t="shared" si="0"/>
        <v>#DIV/0!</v>
      </c>
      <c r="F271" s="463"/>
      <c r="G271" s="463">
        <v>1</v>
      </c>
      <c r="H271" s="431" t="e">
        <f t="shared" si="1"/>
        <v>#DIV/0!</v>
      </c>
      <c r="I271" s="463">
        <f t="shared" si="34"/>
        <v>0</v>
      </c>
      <c r="J271" s="463">
        <f t="shared" si="35"/>
        <v>1</v>
      </c>
      <c r="K271" s="431" t="e">
        <f t="shared" si="2"/>
        <v>#DIV/0!</v>
      </c>
    </row>
    <row r="272" spans="1:11" ht="14.25">
      <c r="A272" s="29"/>
      <c r="B272" s="157"/>
      <c r="C272" s="157"/>
      <c r="D272" s="157"/>
      <c r="E272" s="431" t="e">
        <f t="shared" ref="E272" si="57">D272/C272</f>
        <v>#DIV/0!</v>
      </c>
      <c r="F272" s="463"/>
      <c r="G272" s="463"/>
      <c r="H272" s="431" t="e">
        <f t="shared" ref="H272" si="58">G272/F272</f>
        <v>#DIV/0!</v>
      </c>
      <c r="I272" s="463">
        <f t="shared" ref="I272" si="59">C272+F272</f>
        <v>0</v>
      </c>
      <c r="J272" s="463">
        <f t="shared" ref="J272" si="60">D272+G272</f>
        <v>0</v>
      </c>
      <c r="K272" s="431" t="e">
        <f t="shared" ref="K272" si="61">J272/I272</f>
        <v>#DIV/0!</v>
      </c>
    </row>
    <row r="273" spans="1:11" ht="14.25">
      <c r="A273" s="29"/>
      <c r="B273" s="157"/>
      <c r="C273" s="157"/>
      <c r="D273" s="157"/>
      <c r="E273" s="431" t="e">
        <f t="shared" ref="E273" si="62">D273/C273</f>
        <v>#DIV/0!</v>
      </c>
      <c r="F273" s="463"/>
      <c r="G273" s="463"/>
      <c r="H273" s="431" t="e">
        <f t="shared" ref="H273" si="63">G273/F273</f>
        <v>#DIV/0!</v>
      </c>
      <c r="I273" s="463">
        <f t="shared" ref="I273" si="64">C273+F273</f>
        <v>0</v>
      </c>
      <c r="J273" s="463">
        <f t="shared" ref="J273" si="65">D273+G273</f>
        <v>0</v>
      </c>
      <c r="K273" s="431" t="e">
        <f t="shared" ref="K273" si="66">J273/I273</f>
        <v>#DIV/0!</v>
      </c>
    </row>
    <row r="274" spans="1:11" ht="15">
      <c r="A274" s="29"/>
      <c r="B274" s="157"/>
      <c r="C274" s="434"/>
      <c r="D274" s="434"/>
      <c r="E274" s="433" t="e">
        <f t="shared" si="0"/>
        <v>#DIV/0!</v>
      </c>
      <c r="F274" s="435"/>
      <c r="G274" s="435"/>
      <c r="H274" s="433" t="e">
        <f t="shared" si="1"/>
        <v>#DIV/0!</v>
      </c>
      <c r="I274" s="435"/>
      <c r="J274" s="435"/>
      <c r="K274" s="433" t="e">
        <f t="shared" si="2"/>
        <v>#DIV/0!</v>
      </c>
    </row>
    <row r="275" spans="1:11" ht="14.25">
      <c r="A275" s="163" t="s">
        <v>1638</v>
      </c>
      <c r="B275" s="164"/>
      <c r="C275" s="164"/>
      <c r="D275" s="164"/>
      <c r="E275" s="164"/>
      <c r="F275" s="336"/>
      <c r="G275" s="336"/>
      <c r="H275" s="336"/>
      <c r="I275" s="336"/>
      <c r="J275" s="336"/>
      <c r="K275" s="336"/>
    </row>
    <row r="276" spans="1:11" ht="14.25">
      <c r="A276" s="294" t="s">
        <v>1639</v>
      </c>
      <c r="B276" s="295" t="s">
        <v>1640</v>
      </c>
      <c r="C276" s="296"/>
      <c r="D276" s="296"/>
      <c r="E276" s="334"/>
      <c r="F276" s="297"/>
      <c r="G276" s="297"/>
      <c r="H276" s="297"/>
      <c r="I276" s="297"/>
      <c r="J276" s="297"/>
      <c r="K276" s="297"/>
    </row>
    <row r="277" spans="1:11" ht="14.25">
      <c r="A277" s="294" t="s">
        <v>1641</v>
      </c>
      <c r="B277" s="295" t="s">
        <v>1642</v>
      </c>
      <c r="C277" s="296"/>
      <c r="D277" s="296"/>
      <c r="E277" s="334"/>
      <c r="F277" s="297"/>
      <c r="G277" s="297"/>
      <c r="H277" s="297"/>
      <c r="I277" s="297"/>
      <c r="J277" s="297"/>
      <c r="K277" s="297"/>
    </row>
    <row r="278" spans="1:11" ht="14.25">
      <c r="A278" s="294" t="s">
        <v>1643</v>
      </c>
      <c r="B278" s="295" t="s">
        <v>1644</v>
      </c>
      <c r="C278" s="296"/>
      <c r="D278" s="296"/>
      <c r="E278" s="334"/>
      <c r="F278" s="297"/>
      <c r="G278" s="297"/>
      <c r="H278" s="297"/>
      <c r="I278" s="297"/>
      <c r="J278" s="297"/>
      <c r="K278" s="297"/>
    </row>
    <row r="279" spans="1:11" ht="25.5">
      <c r="A279" s="294" t="s">
        <v>1645</v>
      </c>
      <c r="B279" s="295" t="s">
        <v>1646</v>
      </c>
      <c r="C279" s="296"/>
      <c r="D279" s="296"/>
      <c r="E279" s="334"/>
      <c r="F279" s="297"/>
      <c r="G279" s="297"/>
      <c r="H279" s="297"/>
      <c r="I279" s="297"/>
      <c r="J279" s="297"/>
      <c r="K279" s="297"/>
    </row>
    <row r="280" spans="1:11" ht="14.25">
      <c r="A280" s="294" t="s">
        <v>1647</v>
      </c>
      <c r="B280" s="295" t="s">
        <v>1648</v>
      </c>
      <c r="C280" s="296"/>
      <c r="D280" s="296"/>
      <c r="E280" s="334"/>
      <c r="F280" s="297"/>
      <c r="G280" s="297"/>
      <c r="H280" s="297"/>
      <c r="I280" s="297"/>
      <c r="J280" s="297"/>
      <c r="K280" s="297"/>
    </row>
    <row r="281" spans="1:11" ht="25.5">
      <c r="A281" s="294" t="s">
        <v>1649</v>
      </c>
      <c r="B281" s="295" t="s">
        <v>1650</v>
      </c>
      <c r="C281" s="296"/>
      <c r="D281" s="296"/>
      <c r="E281" s="334"/>
      <c r="F281" s="297"/>
      <c r="G281" s="297"/>
      <c r="H281" s="297"/>
      <c r="I281" s="297"/>
      <c r="J281" s="297"/>
      <c r="K281" s="297"/>
    </row>
    <row r="282" spans="1:11" ht="51">
      <c r="A282" s="294" t="s">
        <v>1651</v>
      </c>
      <c r="B282" s="295" t="s">
        <v>1652</v>
      </c>
      <c r="C282" s="296"/>
      <c r="D282" s="296"/>
      <c r="E282" s="334"/>
      <c r="F282" s="297"/>
      <c r="G282" s="297"/>
      <c r="H282" s="297"/>
      <c r="I282" s="297"/>
      <c r="J282" s="297"/>
      <c r="K282" s="297"/>
    </row>
    <row r="283" spans="1:11" ht="63.75">
      <c r="A283" s="294" t="s">
        <v>1653</v>
      </c>
      <c r="B283" s="295" t="s">
        <v>1654</v>
      </c>
      <c r="C283" s="296"/>
      <c r="D283" s="296"/>
      <c r="E283" s="334"/>
      <c r="F283" s="297"/>
      <c r="G283" s="297"/>
      <c r="H283" s="297"/>
      <c r="I283" s="297"/>
      <c r="J283" s="297"/>
      <c r="K283" s="297"/>
    </row>
    <row r="284" spans="1:11" ht="13.5" thickBot="1">
      <c r="A284" s="163" t="s">
        <v>1655</v>
      </c>
      <c r="B284" s="165"/>
      <c r="C284" s="165"/>
      <c r="D284" s="165"/>
      <c r="E284" s="335"/>
      <c r="F284" s="436"/>
      <c r="G284" s="436"/>
      <c r="H284" s="436"/>
      <c r="I284" s="436"/>
      <c r="J284" s="436"/>
      <c r="K284" s="436"/>
    </row>
    <row r="285" spans="1:11" ht="16.5" thickTop="1" thickBot="1">
      <c r="A285" s="437" t="s">
        <v>1656</v>
      </c>
      <c r="B285" s="438"/>
      <c r="C285" s="439">
        <f>SUM(C9,C72)</f>
        <v>3820</v>
      </c>
      <c r="D285" s="439">
        <f>SUM(D9,D72)</f>
        <v>5296</v>
      </c>
      <c r="E285" s="440">
        <f t="shared" ref="E285" si="67">D285/C285</f>
        <v>1.3863874345549738</v>
      </c>
      <c r="F285" s="439">
        <f>SUM(F9,F72)</f>
        <v>25935</v>
      </c>
      <c r="G285" s="439">
        <f>SUM(G9,G72)</f>
        <v>19142</v>
      </c>
      <c r="H285" s="440">
        <f t="shared" ref="H285" si="68">G285/F285</f>
        <v>0.7380759591285907</v>
      </c>
      <c r="I285" s="439">
        <f>SUM(I9,I72)</f>
        <v>29755</v>
      </c>
      <c r="J285" s="439">
        <f>SUM(J9,J72)</f>
        <v>24438</v>
      </c>
      <c r="K285" s="440">
        <f t="shared" ref="K285" si="69">J285/I285</f>
        <v>0.82130734330364641</v>
      </c>
    </row>
    <row r="286" spans="1:11" ht="13.5" thickTop="1">
      <c r="A286" s="929" t="s">
        <v>1657</v>
      </c>
      <c r="B286" s="929"/>
      <c r="C286" s="929"/>
      <c r="D286" s="929"/>
      <c r="E286" s="929"/>
      <c r="F286" s="929"/>
      <c r="G286" s="929"/>
      <c r="H286" s="929"/>
      <c r="I286" s="929"/>
      <c r="J286" s="929"/>
      <c r="K286" s="303"/>
    </row>
    <row r="287" spans="1:11" ht="12.75">
      <c r="A287" s="929" t="s">
        <v>1658</v>
      </c>
      <c r="B287" s="929"/>
      <c r="C287" s="929"/>
      <c r="D287" s="929"/>
      <c r="E287" s="929"/>
      <c r="F287" s="929"/>
      <c r="G287" s="929"/>
      <c r="H287" s="929"/>
      <c r="I287" s="929"/>
      <c r="J287" s="929"/>
      <c r="K287" s="303"/>
    </row>
    <row r="288" spans="1:11" ht="14.25">
      <c r="A288" s="11"/>
      <c r="B288" s="17"/>
      <c r="C288" s="17"/>
      <c r="D288" s="17"/>
      <c r="E288" s="17"/>
      <c r="F288" s="18"/>
      <c r="G288" s="18"/>
      <c r="H288" s="18"/>
      <c r="I288" s="19"/>
      <c r="J288" s="18"/>
      <c r="K288" s="18"/>
    </row>
    <row r="289" spans="1:11" ht="12.75">
      <c r="A289" s="1"/>
      <c r="B289" s="2" t="s">
        <v>51</v>
      </c>
      <c r="C289" s="3" t="s">
        <v>5271</v>
      </c>
      <c r="D289" s="4"/>
      <c r="E289" s="4"/>
      <c r="F289" s="4"/>
      <c r="G289" s="4"/>
      <c r="H289" s="4"/>
      <c r="I289" s="5"/>
      <c r="J289" s="6"/>
      <c r="K289" s="6"/>
    </row>
    <row r="290" spans="1:11" ht="12.75">
      <c r="A290" s="1"/>
      <c r="B290" s="2" t="s">
        <v>52</v>
      </c>
      <c r="C290" s="3">
        <v>17688383</v>
      </c>
      <c r="D290" s="4"/>
      <c r="E290" s="4"/>
      <c r="F290" s="4"/>
      <c r="G290" s="4"/>
      <c r="H290" s="4"/>
      <c r="I290" s="5"/>
      <c r="J290" s="6"/>
      <c r="K290" s="6"/>
    </row>
    <row r="291" spans="1:11" ht="12.75">
      <c r="A291" s="1"/>
      <c r="B291" s="2"/>
      <c r="C291" s="3"/>
      <c r="D291" s="4"/>
      <c r="E291" s="4"/>
      <c r="F291" s="4"/>
      <c r="G291" s="4"/>
      <c r="H291" s="4"/>
      <c r="I291" s="5"/>
      <c r="J291" s="6"/>
      <c r="K291" s="6"/>
    </row>
    <row r="292" spans="1:11" ht="14.25">
      <c r="A292" s="1"/>
      <c r="B292" s="2" t="s">
        <v>1634</v>
      </c>
      <c r="C292" s="7" t="s">
        <v>32</v>
      </c>
      <c r="D292" s="8"/>
      <c r="E292" s="8"/>
      <c r="F292" s="8"/>
      <c r="G292" s="8"/>
      <c r="H292" s="8"/>
      <c r="I292" s="9"/>
      <c r="J292" s="6"/>
      <c r="K292" s="6"/>
    </row>
    <row r="293" spans="1:11" ht="14.25">
      <c r="A293" s="1"/>
      <c r="B293" s="2" t="s">
        <v>186</v>
      </c>
      <c r="C293" s="445" t="s">
        <v>1936</v>
      </c>
      <c r="D293" s="8"/>
      <c r="E293" s="8"/>
      <c r="F293" s="8"/>
      <c r="G293" s="8"/>
      <c r="H293" s="8"/>
      <c r="I293" s="9"/>
      <c r="J293" s="6"/>
      <c r="K293" s="6"/>
    </row>
    <row r="294" spans="1:11" ht="15.75">
      <c r="A294" s="10"/>
      <c r="B294" s="10"/>
      <c r="C294" s="10"/>
      <c r="D294" s="10"/>
      <c r="E294" s="10"/>
      <c r="F294" s="10"/>
      <c r="G294" s="10"/>
      <c r="H294" s="10"/>
      <c r="I294" s="11"/>
      <c r="J294" s="11"/>
      <c r="K294" s="11"/>
    </row>
    <row r="295" spans="1:11" ht="12.75" customHeight="1">
      <c r="A295" s="913" t="s">
        <v>1635</v>
      </c>
      <c r="B295" s="913" t="s">
        <v>1636</v>
      </c>
      <c r="C295" s="930" t="s">
        <v>189</v>
      </c>
      <c r="D295" s="931"/>
      <c r="E295" s="931"/>
      <c r="F295" s="907" t="s">
        <v>190</v>
      </c>
      <c r="G295" s="907"/>
      <c r="H295" s="907"/>
      <c r="I295" s="907" t="s">
        <v>129</v>
      </c>
      <c r="J295" s="907"/>
      <c r="K295" s="907"/>
    </row>
    <row r="296" spans="1:11" ht="34.5" thickBot="1">
      <c r="A296" s="914"/>
      <c r="B296" s="914"/>
      <c r="C296" s="309" t="s">
        <v>1896</v>
      </c>
      <c r="D296" s="309" t="s">
        <v>5263</v>
      </c>
      <c r="E296" s="430" t="s">
        <v>1903</v>
      </c>
      <c r="F296" s="309" t="s">
        <v>1896</v>
      </c>
      <c r="G296" s="309" t="s">
        <v>5263</v>
      </c>
      <c r="H296" s="309" t="s">
        <v>1903</v>
      </c>
      <c r="I296" s="309" t="s">
        <v>1896</v>
      </c>
      <c r="J296" s="309" t="s">
        <v>5263</v>
      </c>
      <c r="K296" s="309" t="s">
        <v>1903</v>
      </c>
    </row>
    <row r="297" spans="1:11" ht="15.75" thickTop="1">
      <c r="A297" s="85"/>
      <c r="B297" s="154" t="s">
        <v>28</v>
      </c>
      <c r="C297" s="432">
        <f>SUM(C298:C300)</f>
        <v>0</v>
      </c>
      <c r="D297" s="432">
        <f>SUM(D298:D300)</f>
        <v>0</v>
      </c>
      <c r="E297" s="433" t="e">
        <f>D297/C297</f>
        <v>#DIV/0!</v>
      </c>
      <c r="F297" s="432">
        <f>SUM(F298:F300)</f>
        <v>0</v>
      </c>
      <c r="G297" s="432">
        <f>SUM(G298:G300)</f>
        <v>0</v>
      </c>
      <c r="H297" s="433" t="e">
        <f>G297/F297</f>
        <v>#DIV/0!</v>
      </c>
      <c r="I297" s="432">
        <f>SUM(I298:I300)</f>
        <v>0</v>
      </c>
      <c r="J297" s="432">
        <f>SUM(J298:J300)</f>
        <v>0</v>
      </c>
      <c r="K297" s="433" t="e">
        <f>J297/I297</f>
        <v>#DIV/0!</v>
      </c>
    </row>
    <row r="298" spans="1:11" ht="14.25">
      <c r="A298" s="155"/>
      <c r="B298" s="156"/>
      <c r="C298" s="157"/>
      <c r="D298" s="157"/>
      <c r="E298" s="431" t="e">
        <f t="shared" ref="E298:E299" si="70">D298/C298</f>
        <v>#DIV/0!</v>
      </c>
      <c r="F298" s="350"/>
      <c r="G298" s="350"/>
      <c r="H298" s="431" t="e">
        <f t="shared" ref="H298:H299" si="71">G298/F298</f>
        <v>#DIV/0!</v>
      </c>
      <c r="I298" s="350">
        <f>C298+F298</f>
        <v>0</v>
      </c>
      <c r="J298" s="350">
        <f>D298+G298</f>
        <v>0</v>
      </c>
      <c r="K298" s="431" t="e">
        <f t="shared" ref="K298:K299" si="72">J298/I298</f>
        <v>#DIV/0!</v>
      </c>
    </row>
    <row r="299" spans="1:11" ht="14.25">
      <c r="A299" s="158"/>
      <c r="B299" s="159"/>
      <c r="C299" s="157"/>
      <c r="D299" s="157"/>
      <c r="E299" s="431" t="e">
        <f t="shared" si="70"/>
        <v>#DIV/0!</v>
      </c>
      <c r="F299" s="350"/>
      <c r="G299" s="350"/>
      <c r="H299" s="431" t="e">
        <f t="shared" si="71"/>
        <v>#DIV/0!</v>
      </c>
      <c r="I299" s="350"/>
      <c r="J299" s="350"/>
      <c r="K299" s="431" t="e">
        <f t="shared" si="72"/>
        <v>#DIV/0!</v>
      </c>
    </row>
    <row r="300" spans="1:11" ht="14.25">
      <c r="A300" s="158"/>
      <c r="B300" s="159"/>
      <c r="C300" s="165"/>
      <c r="D300" s="165"/>
      <c r="E300" s="442"/>
      <c r="F300" s="436"/>
      <c r="G300" s="436"/>
      <c r="H300" s="442"/>
      <c r="I300" s="436"/>
      <c r="J300" s="436"/>
      <c r="K300" s="442"/>
    </row>
    <row r="301" spans="1:11" ht="15">
      <c r="A301" s="158"/>
      <c r="B301" s="160" t="s">
        <v>1637</v>
      </c>
      <c r="C301" s="443">
        <f>SUM(C302:C330)</f>
        <v>12610</v>
      </c>
      <c r="D301" s="443">
        <f>SUM(D302:D330)</f>
        <v>11914</v>
      </c>
      <c r="E301" s="444">
        <f t="shared" ref="E301:E330" si="73">D301/C301</f>
        <v>0.94480570975416334</v>
      </c>
      <c r="F301" s="443">
        <f>SUM(F302:F330)</f>
        <v>0</v>
      </c>
      <c r="G301" s="443">
        <f>SUM(G302:G330)</f>
        <v>0</v>
      </c>
      <c r="H301" s="444" t="e">
        <f t="shared" ref="H301:H330" si="74">G301/F301</f>
        <v>#DIV/0!</v>
      </c>
      <c r="I301" s="435">
        <f t="shared" ref="I301:I330" si="75">C301+F301</f>
        <v>12610</v>
      </c>
      <c r="J301" s="435">
        <f t="shared" ref="J301:J330" si="76">D301+G301</f>
        <v>11914</v>
      </c>
      <c r="K301" s="444">
        <f t="shared" ref="K301:K330" si="77">J301/I301</f>
        <v>0.94480570975416334</v>
      </c>
    </row>
    <row r="302" spans="1:11" ht="25.5">
      <c r="A302" s="446" t="s">
        <v>2444</v>
      </c>
      <c r="B302" s="447" t="s">
        <v>2445</v>
      </c>
      <c r="C302" s="455">
        <v>255</v>
      </c>
      <c r="D302" s="159">
        <v>504</v>
      </c>
      <c r="E302" s="431">
        <f t="shared" si="73"/>
        <v>1.9764705882352942</v>
      </c>
      <c r="F302" s="406"/>
      <c r="G302" s="406"/>
      <c r="H302" s="431" t="e">
        <f t="shared" si="74"/>
        <v>#DIV/0!</v>
      </c>
      <c r="I302" s="350">
        <f t="shared" si="75"/>
        <v>255</v>
      </c>
      <c r="J302" s="350">
        <f t="shared" si="76"/>
        <v>504</v>
      </c>
      <c r="K302" s="431">
        <f t="shared" si="77"/>
        <v>1.9764705882352942</v>
      </c>
    </row>
    <row r="303" spans="1:11" ht="25.5">
      <c r="A303" s="446">
        <v>130207</v>
      </c>
      <c r="B303" s="448" t="s">
        <v>2446</v>
      </c>
      <c r="C303" s="456">
        <v>50</v>
      </c>
      <c r="D303" s="157">
        <v>75</v>
      </c>
      <c r="E303" s="431">
        <f t="shared" si="73"/>
        <v>1.5</v>
      </c>
      <c r="F303" s="350"/>
      <c r="G303" s="350"/>
      <c r="H303" s="431" t="e">
        <f t="shared" si="74"/>
        <v>#DIV/0!</v>
      </c>
      <c r="I303" s="350">
        <f t="shared" si="75"/>
        <v>50</v>
      </c>
      <c r="J303" s="350">
        <f t="shared" si="76"/>
        <v>75</v>
      </c>
      <c r="K303" s="431">
        <f t="shared" si="77"/>
        <v>1.5</v>
      </c>
    </row>
    <row r="304" spans="1:11" ht="25.5">
      <c r="A304" s="446">
        <v>130208</v>
      </c>
      <c r="B304" s="448" t="s">
        <v>2447</v>
      </c>
      <c r="C304" s="456">
        <v>4</v>
      </c>
      <c r="D304" s="157">
        <v>12</v>
      </c>
      <c r="E304" s="431">
        <f t="shared" si="73"/>
        <v>3</v>
      </c>
      <c r="F304" s="350"/>
      <c r="G304" s="350"/>
      <c r="H304" s="431" t="e">
        <f t="shared" si="74"/>
        <v>#DIV/0!</v>
      </c>
      <c r="I304" s="350">
        <f t="shared" si="75"/>
        <v>4</v>
      </c>
      <c r="J304" s="350">
        <f t="shared" si="76"/>
        <v>12</v>
      </c>
      <c r="K304" s="431">
        <f t="shared" si="77"/>
        <v>3</v>
      </c>
    </row>
    <row r="305" spans="1:11" ht="25.5">
      <c r="A305" s="446" t="s">
        <v>2448</v>
      </c>
      <c r="B305" s="448" t="s">
        <v>2449</v>
      </c>
      <c r="C305" s="456">
        <v>2</v>
      </c>
      <c r="D305" s="157">
        <v>6</v>
      </c>
      <c r="E305" s="431">
        <f t="shared" si="73"/>
        <v>3</v>
      </c>
      <c r="F305" s="350"/>
      <c r="G305" s="350"/>
      <c r="H305" s="431" t="e">
        <f t="shared" si="74"/>
        <v>#DIV/0!</v>
      </c>
      <c r="I305" s="350">
        <f t="shared" si="75"/>
        <v>2</v>
      </c>
      <c r="J305" s="350">
        <f t="shared" si="76"/>
        <v>6</v>
      </c>
      <c r="K305" s="431">
        <f t="shared" si="77"/>
        <v>3</v>
      </c>
    </row>
    <row r="306" spans="1:11" ht="14.25">
      <c r="A306" s="446" t="s">
        <v>2120</v>
      </c>
      <c r="B306" s="448" t="s">
        <v>2450</v>
      </c>
      <c r="C306" s="456">
        <v>913</v>
      </c>
      <c r="D306" s="161">
        <v>723</v>
      </c>
      <c r="E306" s="431">
        <f t="shared" si="73"/>
        <v>0.79189485213581601</v>
      </c>
      <c r="F306" s="350"/>
      <c r="G306" s="350"/>
      <c r="H306" s="431" t="e">
        <f t="shared" si="74"/>
        <v>#DIV/0!</v>
      </c>
      <c r="I306" s="350">
        <f t="shared" si="75"/>
        <v>913</v>
      </c>
      <c r="J306" s="350">
        <f t="shared" si="76"/>
        <v>723</v>
      </c>
      <c r="K306" s="431">
        <f t="shared" si="77"/>
        <v>0.79189485213581601</v>
      </c>
    </row>
    <row r="307" spans="1:11" ht="14.25">
      <c r="A307" s="446" t="s">
        <v>2451</v>
      </c>
      <c r="B307" s="448" t="s">
        <v>2452</v>
      </c>
      <c r="C307" s="456">
        <v>85</v>
      </c>
      <c r="D307" s="161">
        <v>163</v>
      </c>
      <c r="E307" s="431">
        <f t="shared" si="73"/>
        <v>1.9176470588235295</v>
      </c>
      <c r="F307" s="350"/>
      <c r="G307" s="350"/>
      <c r="H307" s="431" t="e">
        <f t="shared" si="74"/>
        <v>#DIV/0!</v>
      </c>
      <c r="I307" s="350">
        <f t="shared" si="75"/>
        <v>85</v>
      </c>
      <c r="J307" s="350">
        <f t="shared" si="76"/>
        <v>163</v>
      </c>
      <c r="K307" s="431">
        <f t="shared" si="77"/>
        <v>1.9176470588235295</v>
      </c>
    </row>
    <row r="308" spans="1:11" ht="14.25">
      <c r="A308" s="446" t="s">
        <v>2453</v>
      </c>
      <c r="B308" s="448" t="s">
        <v>2454</v>
      </c>
      <c r="C308" s="456">
        <v>24</v>
      </c>
      <c r="D308" s="162">
        <v>36</v>
      </c>
      <c r="E308" s="431">
        <f t="shared" si="73"/>
        <v>1.5</v>
      </c>
      <c r="F308" s="350"/>
      <c r="G308" s="350"/>
      <c r="H308" s="431" t="e">
        <f t="shared" si="74"/>
        <v>#DIV/0!</v>
      </c>
      <c r="I308" s="350">
        <f t="shared" si="75"/>
        <v>24</v>
      </c>
      <c r="J308" s="350">
        <f t="shared" si="76"/>
        <v>36</v>
      </c>
      <c r="K308" s="431">
        <f t="shared" si="77"/>
        <v>1.5</v>
      </c>
    </row>
    <row r="309" spans="1:11" ht="14.25">
      <c r="A309" s="446" t="s">
        <v>2455</v>
      </c>
      <c r="B309" s="448" t="s">
        <v>2456</v>
      </c>
      <c r="C309" s="456">
        <v>20</v>
      </c>
      <c r="D309" s="161">
        <v>18</v>
      </c>
      <c r="E309" s="431">
        <f t="shared" si="73"/>
        <v>0.9</v>
      </c>
      <c r="F309" s="350"/>
      <c r="G309" s="350"/>
      <c r="H309" s="431" t="e">
        <f t="shared" si="74"/>
        <v>#DIV/0!</v>
      </c>
      <c r="I309" s="350">
        <f t="shared" si="75"/>
        <v>20</v>
      </c>
      <c r="J309" s="350">
        <f t="shared" si="76"/>
        <v>18</v>
      </c>
      <c r="K309" s="431">
        <f t="shared" si="77"/>
        <v>0.9</v>
      </c>
    </row>
    <row r="310" spans="1:11" ht="14.25">
      <c r="A310" s="446" t="s">
        <v>2457</v>
      </c>
      <c r="B310" s="448" t="s">
        <v>2458</v>
      </c>
      <c r="C310" s="456">
        <v>20</v>
      </c>
      <c r="D310" s="161">
        <v>29</v>
      </c>
      <c r="E310" s="431">
        <f t="shared" si="73"/>
        <v>1.45</v>
      </c>
      <c r="F310" s="350"/>
      <c r="G310" s="350"/>
      <c r="H310" s="431" t="e">
        <f t="shared" si="74"/>
        <v>#DIV/0!</v>
      </c>
      <c r="I310" s="350">
        <f t="shared" si="75"/>
        <v>20</v>
      </c>
      <c r="J310" s="350">
        <f t="shared" si="76"/>
        <v>29</v>
      </c>
      <c r="K310" s="431">
        <f t="shared" si="77"/>
        <v>1.45</v>
      </c>
    </row>
    <row r="311" spans="1:11" ht="14.25">
      <c r="A311" s="446" t="s">
        <v>2459</v>
      </c>
      <c r="B311" s="448" t="s">
        <v>2460</v>
      </c>
      <c r="C311" s="456">
        <v>804</v>
      </c>
      <c r="D311" s="157">
        <v>528</v>
      </c>
      <c r="E311" s="431">
        <f t="shared" si="73"/>
        <v>0.65671641791044777</v>
      </c>
      <c r="F311" s="350"/>
      <c r="G311" s="350"/>
      <c r="H311" s="431" t="e">
        <f t="shared" si="74"/>
        <v>#DIV/0!</v>
      </c>
      <c r="I311" s="350">
        <f t="shared" si="75"/>
        <v>804</v>
      </c>
      <c r="J311" s="350">
        <f t="shared" si="76"/>
        <v>528</v>
      </c>
      <c r="K311" s="431">
        <f t="shared" si="77"/>
        <v>0.65671641791044777</v>
      </c>
    </row>
    <row r="312" spans="1:11" ht="14.25">
      <c r="A312" s="446" t="s">
        <v>2461</v>
      </c>
      <c r="B312" s="448" t="s">
        <v>2462</v>
      </c>
      <c r="C312" s="456">
        <v>2474</v>
      </c>
      <c r="D312" s="157">
        <v>2134</v>
      </c>
      <c r="E312" s="431">
        <f t="shared" si="73"/>
        <v>0.86257073565076803</v>
      </c>
      <c r="F312" s="350"/>
      <c r="G312" s="350"/>
      <c r="H312" s="431" t="e">
        <f t="shared" si="74"/>
        <v>#DIV/0!</v>
      </c>
      <c r="I312" s="350">
        <f t="shared" si="75"/>
        <v>2474</v>
      </c>
      <c r="J312" s="350">
        <f t="shared" si="76"/>
        <v>2134</v>
      </c>
      <c r="K312" s="431">
        <f t="shared" si="77"/>
        <v>0.86257073565076803</v>
      </c>
    </row>
    <row r="313" spans="1:11" ht="14.25">
      <c r="A313" s="446" t="s">
        <v>2463</v>
      </c>
      <c r="B313" s="448" t="s">
        <v>2464</v>
      </c>
      <c r="C313" s="456">
        <v>94</v>
      </c>
      <c r="D313" s="157">
        <v>84</v>
      </c>
      <c r="E313" s="431">
        <f t="shared" si="73"/>
        <v>0.8936170212765957</v>
      </c>
      <c r="F313" s="350"/>
      <c r="G313" s="350"/>
      <c r="H313" s="431" t="e">
        <f t="shared" si="74"/>
        <v>#DIV/0!</v>
      </c>
      <c r="I313" s="350">
        <f t="shared" si="75"/>
        <v>94</v>
      </c>
      <c r="J313" s="350">
        <f t="shared" si="76"/>
        <v>84</v>
      </c>
      <c r="K313" s="431">
        <f t="shared" si="77"/>
        <v>0.8936170212765957</v>
      </c>
    </row>
    <row r="314" spans="1:11" ht="14.25">
      <c r="A314" s="446" t="s">
        <v>2465</v>
      </c>
      <c r="B314" s="448" t="s">
        <v>2466</v>
      </c>
      <c r="C314" s="456">
        <v>226</v>
      </c>
      <c r="D314" s="161">
        <v>194</v>
      </c>
      <c r="E314" s="431">
        <f t="shared" si="73"/>
        <v>0.8584070796460177</v>
      </c>
      <c r="F314" s="350"/>
      <c r="G314" s="350"/>
      <c r="H314" s="431" t="e">
        <f t="shared" si="74"/>
        <v>#DIV/0!</v>
      </c>
      <c r="I314" s="350">
        <f t="shared" si="75"/>
        <v>226</v>
      </c>
      <c r="J314" s="350">
        <f t="shared" si="76"/>
        <v>194</v>
      </c>
      <c r="K314" s="431">
        <f t="shared" si="77"/>
        <v>0.8584070796460177</v>
      </c>
    </row>
    <row r="315" spans="1:11" ht="14.25">
      <c r="A315" s="446" t="s">
        <v>2467</v>
      </c>
      <c r="B315" s="448" t="s">
        <v>2468</v>
      </c>
      <c r="C315" s="456"/>
      <c r="D315" s="161"/>
      <c r="E315" s="431" t="e">
        <f t="shared" si="73"/>
        <v>#DIV/0!</v>
      </c>
      <c r="F315" s="350"/>
      <c r="G315" s="350"/>
      <c r="H315" s="431" t="e">
        <f t="shared" si="74"/>
        <v>#DIV/0!</v>
      </c>
      <c r="I315" s="350">
        <f t="shared" si="75"/>
        <v>0</v>
      </c>
      <c r="J315" s="350">
        <f t="shared" si="76"/>
        <v>0</v>
      </c>
      <c r="K315" s="431" t="e">
        <f t="shared" si="77"/>
        <v>#DIV/0!</v>
      </c>
    </row>
    <row r="316" spans="1:11" ht="14.25">
      <c r="A316" s="446" t="s">
        <v>2469</v>
      </c>
      <c r="B316" s="448" t="s">
        <v>2470</v>
      </c>
      <c r="C316" s="456"/>
      <c r="D316" s="162"/>
      <c r="E316" s="431" t="e">
        <f t="shared" si="73"/>
        <v>#DIV/0!</v>
      </c>
      <c r="F316" s="350"/>
      <c r="G316" s="350"/>
      <c r="H316" s="431" t="e">
        <f t="shared" si="74"/>
        <v>#DIV/0!</v>
      </c>
      <c r="I316" s="350">
        <f t="shared" si="75"/>
        <v>0</v>
      </c>
      <c r="J316" s="350">
        <f t="shared" si="76"/>
        <v>0</v>
      </c>
      <c r="K316" s="431" t="e">
        <f t="shared" si="77"/>
        <v>#DIV/0!</v>
      </c>
    </row>
    <row r="317" spans="1:11" ht="14.25">
      <c r="A317" s="446" t="s">
        <v>2471</v>
      </c>
      <c r="B317" s="448" t="s">
        <v>2472</v>
      </c>
      <c r="C317" s="456">
        <v>9</v>
      </c>
      <c r="D317" s="161">
        <v>11</v>
      </c>
      <c r="E317" s="431">
        <f t="shared" si="73"/>
        <v>1.2222222222222223</v>
      </c>
      <c r="F317" s="350"/>
      <c r="G317" s="350"/>
      <c r="H317" s="431" t="e">
        <f t="shared" si="74"/>
        <v>#DIV/0!</v>
      </c>
      <c r="I317" s="350">
        <f t="shared" si="75"/>
        <v>9</v>
      </c>
      <c r="J317" s="350">
        <f t="shared" si="76"/>
        <v>11</v>
      </c>
      <c r="K317" s="431">
        <f t="shared" si="77"/>
        <v>1.2222222222222223</v>
      </c>
    </row>
    <row r="318" spans="1:11" ht="14.25">
      <c r="A318" s="446" t="s">
        <v>2226</v>
      </c>
      <c r="B318" s="448" t="s">
        <v>2473</v>
      </c>
      <c r="C318" s="456">
        <v>305</v>
      </c>
      <c r="D318" s="161">
        <v>284</v>
      </c>
      <c r="E318" s="431">
        <f t="shared" si="73"/>
        <v>0.93114754098360653</v>
      </c>
      <c r="F318" s="350"/>
      <c r="G318" s="350"/>
      <c r="H318" s="431" t="e">
        <f t="shared" si="74"/>
        <v>#DIV/0!</v>
      </c>
      <c r="I318" s="350">
        <f t="shared" si="75"/>
        <v>305</v>
      </c>
      <c r="J318" s="350">
        <f t="shared" si="76"/>
        <v>284</v>
      </c>
      <c r="K318" s="431">
        <f t="shared" si="77"/>
        <v>0.93114754098360653</v>
      </c>
    </row>
    <row r="319" spans="1:11" ht="14.25">
      <c r="A319" s="446" t="s">
        <v>2475</v>
      </c>
      <c r="B319" s="448" t="s">
        <v>2474</v>
      </c>
      <c r="C319" s="456">
        <v>200</v>
      </c>
      <c r="D319" s="157">
        <v>128</v>
      </c>
      <c r="E319" s="431">
        <f t="shared" si="73"/>
        <v>0.64</v>
      </c>
      <c r="F319" s="350"/>
      <c r="G319" s="350"/>
      <c r="H319" s="431" t="e">
        <f t="shared" si="74"/>
        <v>#DIV/0!</v>
      </c>
      <c r="I319" s="350">
        <f t="shared" si="75"/>
        <v>200</v>
      </c>
      <c r="J319" s="350">
        <f t="shared" si="76"/>
        <v>128</v>
      </c>
      <c r="K319" s="431">
        <f t="shared" si="77"/>
        <v>0.64</v>
      </c>
    </row>
    <row r="320" spans="1:11" ht="14.25">
      <c r="A320" s="446" t="s">
        <v>2477</v>
      </c>
      <c r="B320" s="448" t="s">
        <v>2476</v>
      </c>
      <c r="C320" s="456">
        <v>110</v>
      </c>
      <c r="D320" s="161">
        <v>15</v>
      </c>
      <c r="E320" s="431">
        <f t="shared" si="73"/>
        <v>0.13636363636363635</v>
      </c>
      <c r="F320" s="350"/>
      <c r="G320" s="350"/>
      <c r="H320" s="431" t="e">
        <f t="shared" si="74"/>
        <v>#DIV/0!</v>
      </c>
      <c r="I320" s="350">
        <f t="shared" si="75"/>
        <v>110</v>
      </c>
      <c r="J320" s="350">
        <f t="shared" si="76"/>
        <v>15</v>
      </c>
      <c r="K320" s="431">
        <f t="shared" si="77"/>
        <v>0.13636363636363635</v>
      </c>
    </row>
    <row r="321" spans="1:11" ht="25.5">
      <c r="A321" s="446" t="s">
        <v>2479</v>
      </c>
      <c r="B321" s="448" t="s">
        <v>2478</v>
      </c>
      <c r="C321" s="456">
        <v>3450</v>
      </c>
      <c r="D321" s="162">
        <v>4296</v>
      </c>
      <c r="E321" s="431">
        <f t="shared" si="73"/>
        <v>1.2452173913043478</v>
      </c>
      <c r="F321" s="350"/>
      <c r="G321" s="350"/>
      <c r="H321" s="431" t="e">
        <f t="shared" si="74"/>
        <v>#DIV/0!</v>
      </c>
      <c r="I321" s="350">
        <f t="shared" si="75"/>
        <v>3450</v>
      </c>
      <c r="J321" s="350">
        <f t="shared" si="76"/>
        <v>4296</v>
      </c>
      <c r="K321" s="431">
        <f t="shared" si="77"/>
        <v>1.2452173913043478</v>
      </c>
    </row>
    <row r="322" spans="1:11" ht="25.5">
      <c r="A322" s="446" t="s">
        <v>2481</v>
      </c>
      <c r="B322" s="448" t="s">
        <v>2480</v>
      </c>
      <c r="C322" s="456">
        <v>600</v>
      </c>
      <c r="D322" s="161">
        <v>1184</v>
      </c>
      <c r="E322" s="431">
        <f t="shared" si="73"/>
        <v>1.9733333333333334</v>
      </c>
      <c r="F322" s="350"/>
      <c r="G322" s="350"/>
      <c r="H322" s="431" t="e">
        <f t="shared" si="74"/>
        <v>#DIV/0!</v>
      </c>
      <c r="I322" s="350">
        <f t="shared" si="75"/>
        <v>600</v>
      </c>
      <c r="J322" s="350">
        <f t="shared" si="76"/>
        <v>1184</v>
      </c>
      <c r="K322" s="431">
        <f t="shared" si="77"/>
        <v>1.9733333333333334</v>
      </c>
    </row>
    <row r="323" spans="1:11" ht="14.25">
      <c r="A323" s="446" t="s">
        <v>2483</v>
      </c>
      <c r="B323" s="448" t="s">
        <v>2482</v>
      </c>
      <c r="C323" s="456">
        <v>1850</v>
      </c>
      <c r="D323" s="157">
        <v>893</v>
      </c>
      <c r="E323" s="431">
        <f t="shared" si="73"/>
        <v>0.48270270270270271</v>
      </c>
      <c r="F323" s="350"/>
      <c r="G323" s="350"/>
      <c r="H323" s="431" t="e">
        <f t="shared" si="74"/>
        <v>#DIV/0!</v>
      </c>
      <c r="I323" s="350">
        <f t="shared" si="75"/>
        <v>1850</v>
      </c>
      <c r="J323" s="350">
        <f t="shared" si="76"/>
        <v>893</v>
      </c>
      <c r="K323" s="431">
        <f t="shared" si="77"/>
        <v>0.48270270270270271</v>
      </c>
    </row>
    <row r="324" spans="1:11" ht="14.25">
      <c r="A324" s="446" t="s">
        <v>2411</v>
      </c>
      <c r="B324" s="448" t="s">
        <v>2484</v>
      </c>
      <c r="C324" s="456">
        <v>595</v>
      </c>
      <c r="D324" s="157">
        <v>331</v>
      </c>
      <c r="E324" s="431">
        <f t="shared" si="73"/>
        <v>0.55630252100840338</v>
      </c>
      <c r="F324" s="350"/>
      <c r="G324" s="350"/>
      <c r="H324" s="431" t="e">
        <f t="shared" si="74"/>
        <v>#DIV/0!</v>
      </c>
      <c r="I324" s="350">
        <f t="shared" si="75"/>
        <v>595</v>
      </c>
      <c r="J324" s="350">
        <f t="shared" si="76"/>
        <v>331</v>
      </c>
      <c r="K324" s="431">
        <f t="shared" si="77"/>
        <v>0.55630252100840338</v>
      </c>
    </row>
    <row r="325" spans="1:11" ht="25.5">
      <c r="A325" s="449" t="s">
        <v>2485</v>
      </c>
      <c r="B325" s="450" t="s">
        <v>2486</v>
      </c>
      <c r="C325" s="456">
        <v>509</v>
      </c>
      <c r="D325" s="161">
        <v>266</v>
      </c>
      <c r="E325" s="431">
        <f t="shared" si="73"/>
        <v>0.52259332023575633</v>
      </c>
      <c r="F325" s="350"/>
      <c r="G325" s="350"/>
      <c r="H325" s="431" t="e">
        <f t="shared" si="74"/>
        <v>#DIV/0!</v>
      </c>
      <c r="I325" s="350">
        <f t="shared" si="75"/>
        <v>509</v>
      </c>
      <c r="J325" s="350">
        <f t="shared" si="76"/>
        <v>266</v>
      </c>
      <c r="K325" s="431">
        <f t="shared" si="77"/>
        <v>0.52259332023575633</v>
      </c>
    </row>
    <row r="326" spans="1:11" ht="14.25">
      <c r="A326" s="451" t="s">
        <v>2488</v>
      </c>
      <c r="B326" s="452" t="s">
        <v>2487</v>
      </c>
      <c r="C326" s="456">
        <v>7</v>
      </c>
      <c r="D326" s="162"/>
      <c r="E326" s="431">
        <f t="shared" si="73"/>
        <v>0</v>
      </c>
      <c r="F326" s="350"/>
      <c r="G326" s="350"/>
      <c r="H326" s="431" t="e">
        <f t="shared" si="74"/>
        <v>#DIV/0!</v>
      </c>
      <c r="I326" s="350">
        <f t="shared" si="75"/>
        <v>7</v>
      </c>
      <c r="J326" s="350">
        <f t="shared" si="76"/>
        <v>0</v>
      </c>
      <c r="K326" s="431">
        <f t="shared" si="77"/>
        <v>0</v>
      </c>
    </row>
    <row r="327" spans="1:11" ht="25.5">
      <c r="A327" s="453" t="s">
        <v>2489</v>
      </c>
      <c r="B327" s="454" t="s">
        <v>2490</v>
      </c>
      <c r="C327" s="456">
        <v>2</v>
      </c>
      <c r="D327" s="161"/>
      <c r="E327" s="431">
        <f t="shared" si="73"/>
        <v>0</v>
      </c>
      <c r="F327" s="350"/>
      <c r="G327" s="350"/>
      <c r="H327" s="431" t="e">
        <f t="shared" si="74"/>
        <v>#DIV/0!</v>
      </c>
      <c r="I327" s="350">
        <f t="shared" si="75"/>
        <v>2</v>
      </c>
      <c r="J327" s="350">
        <f t="shared" si="76"/>
        <v>0</v>
      </c>
      <c r="K327" s="431">
        <f t="shared" si="77"/>
        <v>0</v>
      </c>
    </row>
    <row r="328" spans="1:11" ht="14.25">
      <c r="A328" s="458" t="s">
        <v>2491</v>
      </c>
      <c r="B328" s="459" t="s">
        <v>2492</v>
      </c>
      <c r="C328" s="457">
        <v>1</v>
      </c>
      <c r="D328" s="161"/>
      <c r="E328" s="431">
        <f t="shared" si="73"/>
        <v>0</v>
      </c>
      <c r="F328" s="350"/>
      <c r="G328" s="350"/>
      <c r="H328" s="431" t="e">
        <f t="shared" si="74"/>
        <v>#DIV/0!</v>
      </c>
      <c r="I328" s="350">
        <f t="shared" si="75"/>
        <v>1</v>
      </c>
      <c r="J328" s="350">
        <f t="shared" si="76"/>
        <v>0</v>
      </c>
      <c r="K328" s="431">
        <f t="shared" si="77"/>
        <v>0</v>
      </c>
    </row>
    <row r="329" spans="1:11" ht="14.25">
      <c r="A329" s="458" t="s">
        <v>2493</v>
      </c>
      <c r="B329" s="459" t="s">
        <v>2494</v>
      </c>
      <c r="C329" s="457">
        <v>1</v>
      </c>
      <c r="D329" s="157"/>
      <c r="E329" s="431">
        <f t="shared" si="73"/>
        <v>0</v>
      </c>
      <c r="F329" s="350"/>
      <c r="G329" s="350"/>
      <c r="H329" s="431" t="e">
        <f t="shared" si="74"/>
        <v>#DIV/0!</v>
      </c>
      <c r="I329" s="350">
        <f t="shared" si="75"/>
        <v>1</v>
      </c>
      <c r="J329" s="350">
        <f t="shared" si="76"/>
        <v>0</v>
      </c>
      <c r="K329" s="431">
        <f t="shared" si="77"/>
        <v>0</v>
      </c>
    </row>
    <row r="330" spans="1:11" ht="14.25">
      <c r="A330" s="158"/>
      <c r="B330" s="159"/>
      <c r="C330" s="157"/>
      <c r="D330" s="157"/>
      <c r="E330" s="431" t="e">
        <f t="shared" si="73"/>
        <v>#DIV/0!</v>
      </c>
      <c r="F330" s="350"/>
      <c r="G330" s="350"/>
      <c r="H330" s="431" t="e">
        <f t="shared" si="74"/>
        <v>#DIV/0!</v>
      </c>
      <c r="I330" s="350">
        <f t="shared" si="75"/>
        <v>0</v>
      </c>
      <c r="J330" s="350">
        <f t="shared" si="76"/>
        <v>0</v>
      </c>
      <c r="K330" s="431" t="e">
        <f t="shared" si="77"/>
        <v>#DIV/0!</v>
      </c>
    </row>
    <row r="331" spans="1:11" ht="14.25">
      <c r="A331" s="14"/>
      <c r="B331" s="161"/>
      <c r="C331" s="161"/>
      <c r="D331" s="161"/>
      <c r="E331" s="431" t="e">
        <f t="shared" ref="E331:E332" si="78">D331/C331</f>
        <v>#DIV/0!</v>
      </c>
      <c r="F331" s="350"/>
      <c r="G331" s="350"/>
      <c r="H331" s="431" t="e">
        <f t="shared" ref="H331:H332" si="79">G331/F331</f>
        <v>#DIV/0!</v>
      </c>
      <c r="I331" s="350"/>
      <c r="J331" s="350"/>
      <c r="K331" s="431" t="e">
        <f t="shared" ref="K331:K332" si="80">J331/I331</f>
        <v>#DIV/0!</v>
      </c>
    </row>
    <row r="332" spans="1:11" ht="15">
      <c r="A332" s="29"/>
      <c r="B332" s="157"/>
      <c r="C332" s="434"/>
      <c r="D332" s="434"/>
      <c r="E332" s="433" t="e">
        <f t="shared" si="78"/>
        <v>#DIV/0!</v>
      </c>
      <c r="F332" s="435"/>
      <c r="G332" s="435"/>
      <c r="H332" s="433" t="e">
        <f t="shared" si="79"/>
        <v>#DIV/0!</v>
      </c>
      <c r="I332" s="435"/>
      <c r="J332" s="435"/>
      <c r="K332" s="433" t="e">
        <f t="shared" si="80"/>
        <v>#DIV/0!</v>
      </c>
    </row>
    <row r="333" spans="1:11" ht="14.25">
      <c r="A333" s="163" t="s">
        <v>1638</v>
      </c>
      <c r="B333" s="164"/>
      <c r="C333" s="164"/>
      <c r="D333" s="164"/>
      <c r="E333" s="164"/>
      <c r="F333" s="336"/>
      <c r="G333" s="336"/>
      <c r="H333" s="336"/>
      <c r="I333" s="336"/>
      <c r="J333" s="336"/>
      <c r="K333" s="336"/>
    </row>
    <row r="334" spans="1:11" ht="14.25">
      <c r="A334" s="294" t="s">
        <v>1639</v>
      </c>
      <c r="B334" s="295" t="s">
        <v>1640</v>
      </c>
      <c r="C334" s="296"/>
      <c r="D334" s="296"/>
      <c r="E334" s="334"/>
      <c r="F334" s="297"/>
      <c r="G334" s="297"/>
      <c r="H334" s="297"/>
      <c r="I334" s="297"/>
      <c r="J334" s="297"/>
      <c r="K334" s="297"/>
    </row>
    <row r="335" spans="1:11" ht="14.25">
      <c r="A335" s="294" t="s">
        <v>1641</v>
      </c>
      <c r="B335" s="295" t="s">
        <v>1642</v>
      </c>
      <c r="C335" s="296"/>
      <c r="D335" s="296"/>
      <c r="E335" s="334"/>
      <c r="F335" s="297"/>
      <c r="G335" s="297"/>
      <c r="H335" s="297"/>
      <c r="I335" s="297"/>
      <c r="J335" s="297"/>
      <c r="K335" s="297"/>
    </row>
    <row r="336" spans="1:11" ht="14.25">
      <c r="A336" s="294" t="s">
        <v>1643</v>
      </c>
      <c r="B336" s="295" t="s">
        <v>1644</v>
      </c>
      <c r="C336" s="296"/>
      <c r="D336" s="296"/>
      <c r="E336" s="334"/>
      <c r="F336" s="297"/>
      <c r="G336" s="297"/>
      <c r="H336" s="297"/>
      <c r="I336" s="297"/>
      <c r="J336" s="297"/>
      <c r="K336" s="297"/>
    </row>
    <row r="337" spans="1:11" ht="25.5">
      <c r="A337" s="294" t="s">
        <v>1645</v>
      </c>
      <c r="B337" s="295" t="s">
        <v>1646</v>
      </c>
      <c r="C337" s="296"/>
      <c r="D337" s="296"/>
      <c r="E337" s="334"/>
      <c r="F337" s="297"/>
      <c r="G337" s="297"/>
      <c r="H337" s="297"/>
      <c r="I337" s="297"/>
      <c r="J337" s="297"/>
      <c r="K337" s="297"/>
    </row>
    <row r="338" spans="1:11" ht="14.25">
      <c r="A338" s="294" t="s">
        <v>1647</v>
      </c>
      <c r="B338" s="295" t="s">
        <v>1648</v>
      </c>
      <c r="C338" s="296"/>
      <c r="D338" s="296"/>
      <c r="E338" s="334"/>
      <c r="F338" s="297"/>
      <c r="G338" s="297"/>
      <c r="H338" s="297"/>
      <c r="I338" s="297"/>
      <c r="J338" s="297"/>
      <c r="K338" s="297"/>
    </row>
    <row r="339" spans="1:11" ht="25.5">
      <c r="A339" s="294" t="s">
        <v>1649</v>
      </c>
      <c r="B339" s="295" t="s">
        <v>1650</v>
      </c>
      <c r="C339" s="296"/>
      <c r="D339" s="296"/>
      <c r="E339" s="334"/>
      <c r="F339" s="297"/>
      <c r="G339" s="297"/>
      <c r="H339" s="297"/>
      <c r="I339" s="297"/>
      <c r="J339" s="297"/>
      <c r="K339" s="297"/>
    </row>
    <row r="340" spans="1:11" ht="51">
      <c r="A340" s="294" t="s">
        <v>1651</v>
      </c>
      <c r="B340" s="295" t="s">
        <v>1652</v>
      </c>
      <c r="C340" s="296"/>
      <c r="D340" s="296"/>
      <c r="E340" s="334"/>
      <c r="F340" s="297"/>
      <c r="G340" s="297"/>
      <c r="H340" s="297"/>
      <c r="I340" s="297"/>
      <c r="J340" s="297"/>
      <c r="K340" s="297"/>
    </row>
    <row r="341" spans="1:11" ht="63.75">
      <c r="A341" s="294" t="s">
        <v>1653</v>
      </c>
      <c r="B341" s="295" t="s">
        <v>1654</v>
      </c>
      <c r="C341" s="296"/>
      <c r="D341" s="296"/>
      <c r="E341" s="334"/>
      <c r="F341" s="297"/>
      <c r="G341" s="297"/>
      <c r="H341" s="297"/>
      <c r="I341" s="297"/>
      <c r="J341" s="297"/>
      <c r="K341" s="297"/>
    </row>
    <row r="342" spans="1:11" ht="13.5" thickBot="1">
      <c r="A342" s="163" t="s">
        <v>1655</v>
      </c>
      <c r="B342" s="165"/>
      <c r="C342" s="165"/>
      <c r="D342" s="165"/>
      <c r="E342" s="335"/>
      <c r="F342" s="436"/>
      <c r="G342" s="436"/>
      <c r="H342" s="436"/>
      <c r="I342" s="436"/>
      <c r="J342" s="436"/>
      <c r="K342" s="436"/>
    </row>
    <row r="343" spans="1:11" ht="16.5" thickTop="1" thickBot="1">
      <c r="A343" s="437" t="s">
        <v>1656</v>
      </c>
      <c r="B343" s="438"/>
      <c r="C343" s="439">
        <f>SUM(C297,C301)</f>
        <v>12610</v>
      </c>
      <c r="D343" s="439">
        <f>SUM(D297,D301)</f>
        <v>11914</v>
      </c>
      <c r="E343" s="440">
        <f t="shared" ref="E343" si="81">D343/C343</f>
        <v>0.94480570975416334</v>
      </c>
      <c r="F343" s="439">
        <f>SUM(F297,F301)</f>
        <v>0</v>
      </c>
      <c r="G343" s="439">
        <f>SUM(G297,G301)</f>
        <v>0</v>
      </c>
      <c r="H343" s="440" t="e">
        <f t="shared" ref="H343" si="82">G343/F343</f>
        <v>#DIV/0!</v>
      </c>
      <c r="I343" s="439">
        <f>SUM(I297,I301)</f>
        <v>12610</v>
      </c>
      <c r="J343" s="439">
        <f>SUM(J297,J301)</f>
        <v>11914</v>
      </c>
      <c r="K343" s="440">
        <f t="shared" ref="K343" si="83">J343/I343</f>
        <v>0.94480570975416334</v>
      </c>
    </row>
    <row r="344" spans="1:11" ht="13.5" thickTop="1">
      <c r="A344" s="929" t="s">
        <v>1657</v>
      </c>
      <c r="B344" s="929"/>
      <c r="C344" s="929"/>
      <c r="D344" s="929"/>
      <c r="E344" s="929"/>
      <c r="F344" s="929"/>
      <c r="G344" s="929"/>
      <c r="H344" s="929"/>
      <c r="I344" s="929"/>
      <c r="J344" s="929"/>
      <c r="K344" s="349"/>
    </row>
    <row r="345" spans="1:11" ht="12.75">
      <c r="A345" s="929" t="s">
        <v>1658</v>
      </c>
      <c r="B345" s="929"/>
      <c r="C345" s="929"/>
      <c r="D345" s="929"/>
      <c r="E345" s="929"/>
      <c r="F345" s="929"/>
      <c r="G345" s="929"/>
      <c r="H345" s="929"/>
      <c r="I345" s="929"/>
      <c r="J345" s="929"/>
      <c r="K345" s="349"/>
    </row>
    <row r="347" spans="1:11" ht="12.75">
      <c r="A347" s="1"/>
      <c r="B347" s="2" t="s">
        <v>51</v>
      </c>
      <c r="C347" s="3" t="s">
        <v>5271</v>
      </c>
      <c r="D347" s="4"/>
      <c r="E347" s="4"/>
      <c r="F347" s="4"/>
      <c r="G347" s="4"/>
      <c r="H347" s="4"/>
      <c r="I347" s="5"/>
      <c r="J347" s="6"/>
      <c r="K347" s="6"/>
    </row>
    <row r="348" spans="1:11" ht="12.75">
      <c r="A348" s="1"/>
      <c r="B348" s="2" t="s">
        <v>52</v>
      </c>
      <c r="C348" s="3">
        <v>17688383</v>
      </c>
      <c r="D348" s="4"/>
      <c r="E348" s="4"/>
      <c r="F348" s="4"/>
      <c r="G348" s="4"/>
      <c r="H348" s="4"/>
      <c r="I348" s="5"/>
      <c r="J348" s="6"/>
      <c r="K348" s="6"/>
    </row>
    <row r="349" spans="1:11" ht="12.75">
      <c r="A349" s="1"/>
      <c r="B349" s="2"/>
      <c r="C349" s="3"/>
      <c r="D349" s="4"/>
      <c r="E349" s="4"/>
      <c r="F349" s="4"/>
      <c r="G349" s="4"/>
      <c r="H349" s="4"/>
      <c r="I349" s="5"/>
      <c r="J349" s="6"/>
      <c r="K349" s="6"/>
    </row>
    <row r="350" spans="1:11" ht="14.25">
      <c r="A350" s="1"/>
      <c r="B350" s="2" t="s">
        <v>1634</v>
      </c>
      <c r="C350" s="7" t="s">
        <v>32</v>
      </c>
      <c r="D350" s="8"/>
      <c r="E350" s="8"/>
      <c r="F350" s="8"/>
      <c r="G350" s="8"/>
      <c r="H350" s="8"/>
      <c r="I350" s="9"/>
      <c r="J350" s="6"/>
      <c r="K350" s="6"/>
    </row>
    <row r="351" spans="1:11" ht="14.25">
      <c r="A351" s="1"/>
      <c r="B351" s="2" t="s">
        <v>186</v>
      </c>
      <c r="C351" s="445" t="s">
        <v>2495</v>
      </c>
      <c r="D351" s="8"/>
      <c r="E351" s="8"/>
      <c r="F351" s="8"/>
      <c r="G351" s="8"/>
      <c r="H351" s="8"/>
      <c r="I351" s="9"/>
      <c r="J351" s="6"/>
      <c r="K351" s="6"/>
    </row>
    <row r="352" spans="1:11" ht="15.75">
      <c r="A352" s="10"/>
      <c r="B352" s="10"/>
      <c r="C352" s="10"/>
      <c r="D352" s="10"/>
      <c r="E352" s="10"/>
      <c r="F352" s="10"/>
      <c r="G352" s="10"/>
      <c r="H352" s="10"/>
      <c r="I352" s="11"/>
      <c r="J352" s="11"/>
      <c r="K352" s="11"/>
    </row>
    <row r="353" spans="1:11" ht="12.75" customHeight="1">
      <c r="A353" s="913" t="s">
        <v>1635</v>
      </c>
      <c r="B353" s="913" t="s">
        <v>1636</v>
      </c>
      <c r="C353" s="930" t="s">
        <v>189</v>
      </c>
      <c r="D353" s="931"/>
      <c r="E353" s="931"/>
      <c r="F353" s="907" t="s">
        <v>190</v>
      </c>
      <c r="G353" s="907"/>
      <c r="H353" s="907"/>
      <c r="I353" s="907" t="s">
        <v>129</v>
      </c>
      <c r="J353" s="907"/>
      <c r="K353" s="907"/>
    </row>
    <row r="354" spans="1:11" ht="34.5" thickBot="1">
      <c r="A354" s="914"/>
      <c r="B354" s="914"/>
      <c r="C354" s="309" t="s">
        <v>1896</v>
      </c>
      <c r="D354" s="309" t="s">
        <v>5263</v>
      </c>
      <c r="E354" s="430" t="s">
        <v>1903</v>
      </c>
      <c r="F354" s="309" t="s">
        <v>1896</v>
      </c>
      <c r="G354" s="309" t="s">
        <v>5263</v>
      </c>
      <c r="H354" s="309" t="s">
        <v>1903</v>
      </c>
      <c r="I354" s="309" t="s">
        <v>1896</v>
      </c>
      <c r="J354" s="309" t="s">
        <v>5263</v>
      </c>
      <c r="K354" s="309" t="s">
        <v>1903</v>
      </c>
    </row>
    <row r="355" spans="1:11" ht="15.75" thickTop="1">
      <c r="A355" s="85"/>
      <c r="B355" s="154" t="s">
        <v>28</v>
      </c>
      <c r="C355" s="432">
        <f>SUM(C356:C358)</f>
        <v>0</v>
      </c>
      <c r="D355" s="432">
        <f>SUM(D356:D358)</f>
        <v>0</v>
      </c>
      <c r="E355" s="433" t="e">
        <f>D355/C355</f>
        <v>#DIV/0!</v>
      </c>
      <c r="F355" s="432">
        <f>SUM(F356:F358)</f>
        <v>0</v>
      </c>
      <c r="G355" s="432">
        <f>SUM(G356:G358)</f>
        <v>0</v>
      </c>
      <c r="H355" s="433" t="e">
        <f>G355/F355</f>
        <v>#DIV/0!</v>
      </c>
      <c r="I355" s="432">
        <f>SUM(I356:I358)</f>
        <v>0</v>
      </c>
      <c r="J355" s="432">
        <f>SUM(J356:J358)</f>
        <v>0</v>
      </c>
      <c r="K355" s="433" t="e">
        <f>J355/I355</f>
        <v>#DIV/0!</v>
      </c>
    </row>
    <row r="356" spans="1:11" ht="14.25">
      <c r="A356" s="155"/>
      <c r="B356" s="156"/>
      <c r="C356" s="157"/>
      <c r="D356" s="157"/>
      <c r="E356" s="431" t="e">
        <f t="shared" ref="E356:E357" si="84">D356/C356</f>
        <v>#DIV/0!</v>
      </c>
      <c r="F356" s="350"/>
      <c r="G356" s="350"/>
      <c r="H356" s="431" t="e">
        <f t="shared" ref="H356:H357" si="85">G356/F356</f>
        <v>#DIV/0!</v>
      </c>
      <c r="I356" s="350">
        <f>C356+F356</f>
        <v>0</v>
      </c>
      <c r="J356" s="350">
        <f>D356+G356</f>
        <v>0</v>
      </c>
      <c r="K356" s="431" t="e">
        <f t="shared" ref="K356:K357" si="86">J356/I356</f>
        <v>#DIV/0!</v>
      </c>
    </row>
    <row r="357" spans="1:11" ht="14.25">
      <c r="A357" s="158"/>
      <c r="B357" s="159"/>
      <c r="C357" s="157"/>
      <c r="D357" s="157"/>
      <c r="E357" s="431" t="e">
        <f t="shared" si="84"/>
        <v>#DIV/0!</v>
      </c>
      <c r="F357" s="350"/>
      <c r="G357" s="350"/>
      <c r="H357" s="431" t="e">
        <f t="shared" si="85"/>
        <v>#DIV/0!</v>
      </c>
      <c r="I357" s="350"/>
      <c r="J357" s="350"/>
      <c r="K357" s="431" t="e">
        <f t="shared" si="86"/>
        <v>#DIV/0!</v>
      </c>
    </row>
    <row r="358" spans="1:11" ht="14.25">
      <c r="A358" s="158"/>
      <c r="B358" s="159"/>
      <c r="C358" s="165"/>
      <c r="D358" s="165"/>
      <c r="E358" s="442"/>
      <c r="F358" s="436"/>
      <c r="G358" s="436"/>
      <c r="H358" s="442"/>
      <c r="I358" s="436"/>
      <c r="J358" s="436"/>
      <c r="K358" s="442"/>
    </row>
    <row r="359" spans="1:11" ht="15">
      <c r="A359" s="158"/>
      <c r="B359" s="160" t="s">
        <v>1637</v>
      </c>
      <c r="C359" s="443">
        <f>SUM(C360:C431)</f>
        <v>81419</v>
      </c>
      <c r="D359" s="443">
        <f>SUM(D360:D431)</f>
        <v>78687</v>
      </c>
      <c r="E359" s="444">
        <f t="shared" ref="E359:E433" si="87">D359/C359</f>
        <v>0.96644517864380552</v>
      </c>
      <c r="F359" s="443">
        <f>SUM(F360:F431)</f>
        <v>3070</v>
      </c>
      <c r="G359" s="443">
        <f>SUM(G360:G431)</f>
        <v>0</v>
      </c>
      <c r="H359" s="444">
        <f t="shared" ref="H359:H433" si="88">G359/F359</f>
        <v>0</v>
      </c>
      <c r="I359" s="435">
        <f t="shared" ref="I359:I402" si="89">C359+F359</f>
        <v>84489</v>
      </c>
      <c r="J359" s="435">
        <f t="shared" ref="J359:J402" si="90">D359+G359</f>
        <v>78687</v>
      </c>
      <c r="K359" s="444">
        <f t="shared" ref="K359:K433" si="91">J359/I359</f>
        <v>0.93132833860029118</v>
      </c>
    </row>
    <row r="360" spans="1:11" ht="14.25">
      <c r="A360" s="446" t="s">
        <v>2496</v>
      </c>
      <c r="B360" s="447" t="s">
        <v>2497</v>
      </c>
      <c r="C360" s="455"/>
      <c r="D360" s="159"/>
      <c r="E360" s="431" t="e">
        <f t="shared" si="87"/>
        <v>#DIV/0!</v>
      </c>
      <c r="F360" s="460"/>
      <c r="G360" s="406"/>
      <c r="H360" s="431" t="e">
        <f t="shared" si="88"/>
        <v>#DIV/0!</v>
      </c>
      <c r="I360" s="350">
        <f t="shared" si="89"/>
        <v>0</v>
      </c>
      <c r="J360" s="350">
        <f t="shared" si="90"/>
        <v>0</v>
      </c>
      <c r="K360" s="431" t="e">
        <f t="shared" si="91"/>
        <v>#DIV/0!</v>
      </c>
    </row>
    <row r="361" spans="1:11" ht="14.25">
      <c r="A361" s="446" t="s">
        <v>2498</v>
      </c>
      <c r="B361" s="448" t="s">
        <v>2499</v>
      </c>
      <c r="C361" s="456"/>
      <c r="D361" s="157"/>
      <c r="E361" s="431" t="e">
        <f t="shared" si="87"/>
        <v>#DIV/0!</v>
      </c>
      <c r="F361" s="461"/>
      <c r="G361" s="350"/>
      <c r="H361" s="431" t="e">
        <f t="shared" si="88"/>
        <v>#DIV/0!</v>
      </c>
      <c r="I361" s="350">
        <f t="shared" si="89"/>
        <v>0</v>
      </c>
      <c r="J361" s="350">
        <f t="shared" si="90"/>
        <v>0</v>
      </c>
      <c r="K361" s="431" t="e">
        <f t="shared" si="91"/>
        <v>#DIV/0!</v>
      </c>
    </row>
    <row r="362" spans="1:11" ht="25.5">
      <c r="A362" s="446" t="s">
        <v>2500</v>
      </c>
      <c r="B362" s="448" t="s">
        <v>2501</v>
      </c>
      <c r="C362" s="456"/>
      <c r="D362" s="157"/>
      <c r="E362" s="431" t="e">
        <f t="shared" ref="E362:E401" si="92">D362/C362</f>
        <v>#DIV/0!</v>
      </c>
      <c r="F362" s="461"/>
      <c r="G362" s="350"/>
      <c r="H362" s="431" t="e">
        <f t="shared" ref="H362:H401" si="93">G362/F362</f>
        <v>#DIV/0!</v>
      </c>
      <c r="I362" s="350">
        <f t="shared" ref="I362:I401" si="94">C362+F362</f>
        <v>0</v>
      </c>
      <c r="J362" s="350">
        <f t="shared" ref="J362:J401" si="95">D362+G362</f>
        <v>0</v>
      </c>
      <c r="K362" s="431" t="e">
        <f t="shared" ref="K362:K401" si="96">J362/I362</f>
        <v>#DIV/0!</v>
      </c>
    </row>
    <row r="363" spans="1:11" ht="25.5">
      <c r="A363" s="446" t="s">
        <v>2502</v>
      </c>
      <c r="B363" s="448" t="s">
        <v>2503</v>
      </c>
      <c r="C363" s="456">
        <v>1</v>
      </c>
      <c r="D363" s="157">
        <v>4</v>
      </c>
      <c r="E363" s="431">
        <f t="shared" si="92"/>
        <v>4</v>
      </c>
      <c r="F363" s="461"/>
      <c r="G363" s="350"/>
      <c r="H363" s="431" t="e">
        <f t="shared" si="93"/>
        <v>#DIV/0!</v>
      </c>
      <c r="I363" s="350">
        <f t="shared" si="94"/>
        <v>1</v>
      </c>
      <c r="J363" s="350">
        <f t="shared" si="95"/>
        <v>4</v>
      </c>
      <c r="K363" s="431">
        <f t="shared" si="96"/>
        <v>4</v>
      </c>
    </row>
    <row r="364" spans="1:11" ht="25.5">
      <c r="A364" s="446" t="s">
        <v>2504</v>
      </c>
      <c r="B364" s="448" t="s">
        <v>2505</v>
      </c>
      <c r="C364" s="456">
        <v>3810</v>
      </c>
      <c r="D364" s="161">
        <v>4593</v>
      </c>
      <c r="E364" s="431">
        <f t="shared" si="92"/>
        <v>1.205511811023622</v>
      </c>
      <c r="F364" s="461">
        <v>45</v>
      </c>
      <c r="G364" s="350"/>
      <c r="H364" s="431">
        <f t="shared" si="93"/>
        <v>0</v>
      </c>
      <c r="I364" s="350">
        <f t="shared" si="94"/>
        <v>3855</v>
      </c>
      <c r="J364" s="350">
        <f t="shared" si="95"/>
        <v>4593</v>
      </c>
      <c r="K364" s="431">
        <f t="shared" si="96"/>
        <v>1.1914396887159533</v>
      </c>
    </row>
    <row r="365" spans="1:11" ht="14.25">
      <c r="A365" s="446" t="s">
        <v>2506</v>
      </c>
      <c r="B365" s="448" t="s">
        <v>2507</v>
      </c>
      <c r="C365" s="456">
        <v>2530</v>
      </c>
      <c r="D365" s="161">
        <v>3381</v>
      </c>
      <c r="E365" s="431">
        <f t="shared" si="92"/>
        <v>1.3363636363636364</v>
      </c>
      <c r="F365" s="461">
        <v>33</v>
      </c>
      <c r="G365" s="350"/>
      <c r="H365" s="431">
        <f t="shared" si="93"/>
        <v>0</v>
      </c>
      <c r="I365" s="350">
        <f t="shared" si="94"/>
        <v>2563</v>
      </c>
      <c r="J365" s="350">
        <f t="shared" si="95"/>
        <v>3381</v>
      </c>
      <c r="K365" s="431">
        <f t="shared" si="96"/>
        <v>1.3191572376121732</v>
      </c>
    </row>
    <row r="366" spans="1:11" ht="14.25">
      <c r="A366" s="446" t="s">
        <v>2102</v>
      </c>
      <c r="B366" s="448" t="s">
        <v>2508</v>
      </c>
      <c r="C366" s="456"/>
      <c r="D366" s="162"/>
      <c r="E366" s="431" t="e">
        <f t="shared" si="92"/>
        <v>#DIV/0!</v>
      </c>
      <c r="F366" s="461"/>
      <c r="G366" s="350"/>
      <c r="H366" s="431" t="e">
        <f t="shared" si="93"/>
        <v>#DIV/0!</v>
      </c>
      <c r="I366" s="350">
        <f t="shared" si="94"/>
        <v>0</v>
      </c>
      <c r="J366" s="350">
        <f t="shared" si="95"/>
        <v>0</v>
      </c>
      <c r="K366" s="431" t="e">
        <f t="shared" si="96"/>
        <v>#DIV/0!</v>
      </c>
    </row>
    <row r="367" spans="1:11" ht="25.5">
      <c r="A367" s="446" t="s">
        <v>2509</v>
      </c>
      <c r="B367" s="448" t="s">
        <v>2510</v>
      </c>
      <c r="C367" s="456">
        <v>6</v>
      </c>
      <c r="D367" s="161">
        <v>3</v>
      </c>
      <c r="E367" s="431">
        <f t="shared" si="92"/>
        <v>0.5</v>
      </c>
      <c r="F367" s="461"/>
      <c r="G367" s="350"/>
      <c r="H367" s="431" t="e">
        <f t="shared" si="93"/>
        <v>#DIV/0!</v>
      </c>
      <c r="I367" s="350">
        <f t="shared" si="94"/>
        <v>6</v>
      </c>
      <c r="J367" s="350">
        <f t="shared" si="95"/>
        <v>3</v>
      </c>
      <c r="K367" s="431">
        <f t="shared" si="96"/>
        <v>0.5</v>
      </c>
    </row>
    <row r="368" spans="1:11" ht="25.5">
      <c r="A368" s="446" t="s">
        <v>1977</v>
      </c>
      <c r="B368" s="448" t="s">
        <v>2511</v>
      </c>
      <c r="C368" s="456"/>
      <c r="D368" s="161">
        <v>2</v>
      </c>
      <c r="E368" s="431" t="e">
        <f t="shared" si="92"/>
        <v>#DIV/0!</v>
      </c>
      <c r="F368" s="461"/>
      <c r="G368" s="350"/>
      <c r="H368" s="431" t="e">
        <f t="shared" si="93"/>
        <v>#DIV/0!</v>
      </c>
      <c r="I368" s="350">
        <f t="shared" si="94"/>
        <v>0</v>
      </c>
      <c r="J368" s="350">
        <f t="shared" si="95"/>
        <v>2</v>
      </c>
      <c r="K368" s="431" t="e">
        <f t="shared" si="96"/>
        <v>#DIV/0!</v>
      </c>
    </row>
    <row r="369" spans="1:11" ht="14.25">
      <c r="A369" s="446" t="s">
        <v>2512</v>
      </c>
      <c r="B369" s="448" t="s">
        <v>2513</v>
      </c>
      <c r="C369" s="456">
        <v>1</v>
      </c>
      <c r="D369" s="157">
        <v>2</v>
      </c>
      <c r="E369" s="431">
        <f t="shared" si="92"/>
        <v>2</v>
      </c>
      <c r="F369" s="461"/>
      <c r="G369" s="350"/>
      <c r="H369" s="431" t="e">
        <f t="shared" si="93"/>
        <v>#DIV/0!</v>
      </c>
      <c r="I369" s="350">
        <f t="shared" si="94"/>
        <v>1</v>
      </c>
      <c r="J369" s="350">
        <f t="shared" si="95"/>
        <v>2</v>
      </c>
      <c r="K369" s="431">
        <f t="shared" si="96"/>
        <v>2</v>
      </c>
    </row>
    <row r="370" spans="1:11" ht="14.25">
      <c r="A370" s="446" t="s">
        <v>2120</v>
      </c>
      <c r="B370" s="448" t="s">
        <v>2450</v>
      </c>
      <c r="C370" s="456">
        <v>235</v>
      </c>
      <c r="D370" s="157">
        <v>97</v>
      </c>
      <c r="E370" s="431">
        <f t="shared" si="92"/>
        <v>0.4127659574468085</v>
      </c>
      <c r="F370" s="461">
        <v>3</v>
      </c>
      <c r="G370" s="350"/>
      <c r="H370" s="431">
        <f t="shared" si="93"/>
        <v>0</v>
      </c>
      <c r="I370" s="350">
        <f t="shared" si="94"/>
        <v>238</v>
      </c>
      <c r="J370" s="350">
        <f t="shared" si="95"/>
        <v>97</v>
      </c>
      <c r="K370" s="431">
        <f t="shared" si="96"/>
        <v>0.40756302521008403</v>
      </c>
    </row>
    <row r="371" spans="1:11" ht="14.25">
      <c r="A371" s="446" t="s">
        <v>2514</v>
      </c>
      <c r="B371" s="448" t="s">
        <v>2515</v>
      </c>
      <c r="C371" s="456">
        <v>2</v>
      </c>
      <c r="D371" s="157">
        <v>1</v>
      </c>
      <c r="E371" s="431">
        <f t="shared" si="92"/>
        <v>0.5</v>
      </c>
      <c r="F371" s="461"/>
      <c r="G371" s="350"/>
      <c r="H371" s="431" t="e">
        <f t="shared" si="93"/>
        <v>#DIV/0!</v>
      </c>
      <c r="I371" s="350">
        <f t="shared" si="94"/>
        <v>2</v>
      </c>
      <c r="J371" s="350">
        <f t="shared" si="95"/>
        <v>1</v>
      </c>
      <c r="K371" s="431">
        <f t="shared" si="96"/>
        <v>0.5</v>
      </c>
    </row>
    <row r="372" spans="1:11" ht="14.25">
      <c r="A372" s="446" t="s">
        <v>2516</v>
      </c>
      <c r="B372" s="448" t="s">
        <v>2517</v>
      </c>
      <c r="C372" s="456"/>
      <c r="D372" s="161"/>
      <c r="E372" s="431" t="e">
        <f t="shared" si="92"/>
        <v>#DIV/0!</v>
      </c>
      <c r="F372" s="461"/>
      <c r="G372" s="350"/>
      <c r="H372" s="431" t="e">
        <f t="shared" si="93"/>
        <v>#DIV/0!</v>
      </c>
      <c r="I372" s="350">
        <f t="shared" si="94"/>
        <v>0</v>
      </c>
      <c r="J372" s="350">
        <f t="shared" si="95"/>
        <v>0</v>
      </c>
      <c r="K372" s="431" t="e">
        <f t="shared" si="96"/>
        <v>#DIV/0!</v>
      </c>
    </row>
    <row r="373" spans="1:11" ht="14.25">
      <c r="A373" s="446" t="s">
        <v>2518</v>
      </c>
      <c r="B373" s="448" t="s">
        <v>2519</v>
      </c>
      <c r="C373" s="456">
        <v>6</v>
      </c>
      <c r="D373" s="161">
        <v>10</v>
      </c>
      <c r="E373" s="431">
        <f t="shared" si="92"/>
        <v>1.6666666666666667</v>
      </c>
      <c r="F373" s="461"/>
      <c r="G373" s="350"/>
      <c r="H373" s="431" t="e">
        <f t="shared" si="93"/>
        <v>#DIV/0!</v>
      </c>
      <c r="I373" s="350">
        <f t="shared" si="94"/>
        <v>6</v>
      </c>
      <c r="J373" s="350">
        <f t="shared" si="95"/>
        <v>10</v>
      </c>
      <c r="K373" s="431">
        <f t="shared" si="96"/>
        <v>1.6666666666666667</v>
      </c>
    </row>
    <row r="374" spans="1:11" ht="14.25">
      <c r="A374" s="446" t="s">
        <v>2520</v>
      </c>
      <c r="B374" s="448" t="s">
        <v>2521</v>
      </c>
      <c r="C374" s="456">
        <v>3</v>
      </c>
      <c r="D374" s="162">
        <v>6</v>
      </c>
      <c r="E374" s="431">
        <f t="shared" si="92"/>
        <v>2</v>
      </c>
      <c r="F374" s="461"/>
      <c r="G374" s="350"/>
      <c r="H374" s="431" t="e">
        <f t="shared" si="93"/>
        <v>#DIV/0!</v>
      </c>
      <c r="I374" s="350">
        <f t="shared" si="94"/>
        <v>3</v>
      </c>
      <c r="J374" s="350">
        <f t="shared" si="95"/>
        <v>6</v>
      </c>
      <c r="K374" s="431">
        <f t="shared" si="96"/>
        <v>2</v>
      </c>
    </row>
    <row r="375" spans="1:11" ht="14.25">
      <c r="A375" s="446" t="s">
        <v>2522</v>
      </c>
      <c r="B375" s="448" t="s">
        <v>2523</v>
      </c>
      <c r="C375" s="456"/>
      <c r="D375" s="161">
        <v>2</v>
      </c>
      <c r="E375" s="431" t="e">
        <f t="shared" si="92"/>
        <v>#DIV/0!</v>
      </c>
      <c r="F375" s="461"/>
      <c r="G375" s="350"/>
      <c r="H375" s="431" t="e">
        <f t="shared" si="93"/>
        <v>#DIV/0!</v>
      </c>
      <c r="I375" s="350">
        <f t="shared" si="94"/>
        <v>0</v>
      </c>
      <c r="J375" s="350">
        <f t="shared" si="95"/>
        <v>2</v>
      </c>
      <c r="K375" s="431" t="e">
        <f t="shared" si="96"/>
        <v>#DIV/0!</v>
      </c>
    </row>
    <row r="376" spans="1:11" ht="14.25">
      <c r="A376" s="446" t="s">
        <v>2524</v>
      </c>
      <c r="B376" s="448" t="s">
        <v>2525</v>
      </c>
      <c r="C376" s="456">
        <v>3</v>
      </c>
      <c r="D376" s="161">
        <v>2</v>
      </c>
      <c r="E376" s="431">
        <f t="shared" si="92"/>
        <v>0.66666666666666663</v>
      </c>
      <c r="F376" s="461"/>
      <c r="G376" s="350"/>
      <c r="H376" s="431" t="e">
        <f t="shared" si="93"/>
        <v>#DIV/0!</v>
      </c>
      <c r="I376" s="350">
        <f t="shared" si="94"/>
        <v>3</v>
      </c>
      <c r="J376" s="350">
        <f t="shared" si="95"/>
        <v>2</v>
      </c>
      <c r="K376" s="431">
        <f t="shared" si="96"/>
        <v>0.66666666666666663</v>
      </c>
    </row>
    <row r="377" spans="1:11" ht="14.25">
      <c r="A377" s="446" t="s">
        <v>2526</v>
      </c>
      <c r="B377" s="448" t="s">
        <v>2527</v>
      </c>
      <c r="C377" s="456"/>
      <c r="D377" s="157"/>
      <c r="E377" s="431" t="e">
        <f t="shared" si="92"/>
        <v>#DIV/0!</v>
      </c>
      <c r="F377" s="461"/>
      <c r="G377" s="350"/>
      <c r="H377" s="431" t="e">
        <f t="shared" si="93"/>
        <v>#DIV/0!</v>
      </c>
      <c r="I377" s="350">
        <f t="shared" si="94"/>
        <v>0</v>
      </c>
      <c r="J377" s="350">
        <f t="shared" si="95"/>
        <v>0</v>
      </c>
      <c r="K377" s="431" t="e">
        <f t="shared" si="96"/>
        <v>#DIV/0!</v>
      </c>
    </row>
    <row r="378" spans="1:11" ht="25.5">
      <c r="A378" s="446" t="s">
        <v>2528</v>
      </c>
      <c r="B378" s="448" t="s">
        <v>2529</v>
      </c>
      <c r="C378" s="456">
        <v>38</v>
      </c>
      <c r="D378" s="157">
        <v>34</v>
      </c>
      <c r="E378" s="431">
        <f t="shared" si="92"/>
        <v>0.89473684210526316</v>
      </c>
      <c r="F378" s="461"/>
      <c r="G378" s="350"/>
      <c r="H378" s="431" t="e">
        <f t="shared" si="93"/>
        <v>#DIV/0!</v>
      </c>
      <c r="I378" s="350">
        <f t="shared" si="94"/>
        <v>38</v>
      </c>
      <c r="J378" s="350">
        <f t="shared" si="95"/>
        <v>34</v>
      </c>
      <c r="K378" s="431">
        <f t="shared" si="96"/>
        <v>0.89473684210526316</v>
      </c>
    </row>
    <row r="379" spans="1:11" ht="14.25">
      <c r="A379" s="446" t="s">
        <v>2530</v>
      </c>
      <c r="B379" s="448" t="s">
        <v>2531</v>
      </c>
      <c r="C379" s="456">
        <v>2353</v>
      </c>
      <c r="D379" s="157">
        <v>2279</v>
      </c>
      <c r="E379" s="431">
        <f t="shared" si="92"/>
        <v>0.9685507862303443</v>
      </c>
      <c r="F379" s="461">
        <v>27</v>
      </c>
      <c r="G379" s="350"/>
      <c r="H379" s="431">
        <f t="shared" si="93"/>
        <v>0</v>
      </c>
      <c r="I379" s="350">
        <f t="shared" si="94"/>
        <v>2380</v>
      </c>
      <c r="J379" s="350">
        <f t="shared" si="95"/>
        <v>2279</v>
      </c>
      <c r="K379" s="431">
        <f t="shared" si="96"/>
        <v>0.95756302521008407</v>
      </c>
    </row>
    <row r="380" spans="1:11" ht="14.25">
      <c r="A380" s="446" t="s">
        <v>2532</v>
      </c>
      <c r="B380" s="448" t="s">
        <v>2533</v>
      </c>
      <c r="C380" s="456">
        <v>398</v>
      </c>
      <c r="D380" s="161">
        <v>81</v>
      </c>
      <c r="E380" s="431">
        <f t="shared" si="92"/>
        <v>0.20351758793969849</v>
      </c>
      <c r="F380" s="461">
        <v>4</v>
      </c>
      <c r="G380" s="350"/>
      <c r="H380" s="431">
        <f t="shared" si="93"/>
        <v>0</v>
      </c>
      <c r="I380" s="350">
        <f t="shared" si="94"/>
        <v>402</v>
      </c>
      <c r="J380" s="350">
        <f t="shared" si="95"/>
        <v>81</v>
      </c>
      <c r="K380" s="431">
        <f t="shared" si="96"/>
        <v>0.20149253731343283</v>
      </c>
    </row>
    <row r="381" spans="1:11" ht="14.25">
      <c r="A381" s="446" t="s">
        <v>2382</v>
      </c>
      <c r="B381" s="448" t="s">
        <v>2534</v>
      </c>
      <c r="C381" s="456">
        <v>17994</v>
      </c>
      <c r="D381" s="161">
        <v>14394</v>
      </c>
      <c r="E381" s="431">
        <f t="shared" si="92"/>
        <v>0.79993331110370125</v>
      </c>
      <c r="F381" s="461">
        <v>886</v>
      </c>
      <c r="G381" s="350"/>
      <c r="H381" s="431">
        <f t="shared" si="93"/>
        <v>0</v>
      </c>
      <c r="I381" s="350">
        <f t="shared" si="94"/>
        <v>18880</v>
      </c>
      <c r="J381" s="350">
        <f t="shared" si="95"/>
        <v>14394</v>
      </c>
      <c r="K381" s="431">
        <f t="shared" si="96"/>
        <v>0.76239406779661012</v>
      </c>
    </row>
    <row r="382" spans="1:11" ht="14.25">
      <c r="A382" s="446" t="s">
        <v>2384</v>
      </c>
      <c r="B382" s="448" t="s">
        <v>2535</v>
      </c>
      <c r="C382" s="456">
        <v>17816</v>
      </c>
      <c r="D382" s="162">
        <v>14339</v>
      </c>
      <c r="E382" s="431">
        <f t="shared" si="92"/>
        <v>0.80483834755276151</v>
      </c>
      <c r="F382" s="461">
        <v>886</v>
      </c>
      <c r="G382" s="350"/>
      <c r="H382" s="431">
        <f t="shared" si="93"/>
        <v>0</v>
      </c>
      <c r="I382" s="350">
        <f t="shared" si="94"/>
        <v>18702</v>
      </c>
      <c r="J382" s="350">
        <f t="shared" si="95"/>
        <v>14339</v>
      </c>
      <c r="K382" s="431">
        <f t="shared" si="96"/>
        <v>0.76670944284033793</v>
      </c>
    </row>
    <row r="383" spans="1:11" ht="14.25">
      <c r="A383" s="446" t="s">
        <v>2536</v>
      </c>
      <c r="B383" s="448" t="s">
        <v>2537</v>
      </c>
      <c r="C383" s="456">
        <v>5</v>
      </c>
      <c r="D383" s="161">
        <v>1</v>
      </c>
      <c r="E383" s="431">
        <f t="shared" si="92"/>
        <v>0.2</v>
      </c>
      <c r="F383" s="461"/>
      <c r="G383" s="350"/>
      <c r="H383" s="431" t="e">
        <f t="shared" si="93"/>
        <v>#DIV/0!</v>
      </c>
      <c r="I383" s="350">
        <f t="shared" si="94"/>
        <v>5</v>
      </c>
      <c r="J383" s="350">
        <f t="shared" si="95"/>
        <v>1</v>
      </c>
      <c r="K383" s="431">
        <f t="shared" si="96"/>
        <v>0.2</v>
      </c>
    </row>
    <row r="384" spans="1:11" ht="25.5">
      <c r="A384" s="446" t="s">
        <v>2538</v>
      </c>
      <c r="B384" s="448" t="s">
        <v>2539</v>
      </c>
      <c r="C384" s="456">
        <v>17</v>
      </c>
      <c r="D384" s="161">
        <v>17</v>
      </c>
      <c r="E384" s="431">
        <f t="shared" si="92"/>
        <v>1</v>
      </c>
      <c r="F384" s="461">
        <v>1</v>
      </c>
      <c r="G384" s="350"/>
      <c r="H384" s="431">
        <f t="shared" si="93"/>
        <v>0</v>
      </c>
      <c r="I384" s="350">
        <f t="shared" si="94"/>
        <v>18</v>
      </c>
      <c r="J384" s="350">
        <f t="shared" si="95"/>
        <v>17</v>
      </c>
      <c r="K384" s="431">
        <f t="shared" si="96"/>
        <v>0.94444444444444442</v>
      </c>
    </row>
    <row r="385" spans="1:11" ht="14.25">
      <c r="A385" s="446" t="s">
        <v>2540</v>
      </c>
      <c r="B385" s="448" t="s">
        <v>2541</v>
      </c>
      <c r="C385" s="456">
        <v>4</v>
      </c>
      <c r="D385" s="157"/>
      <c r="E385" s="431">
        <f t="shared" si="92"/>
        <v>0</v>
      </c>
      <c r="F385" s="461"/>
      <c r="G385" s="350"/>
      <c r="H385" s="431" t="e">
        <f t="shared" si="93"/>
        <v>#DIV/0!</v>
      </c>
      <c r="I385" s="350">
        <f t="shared" si="94"/>
        <v>4</v>
      </c>
      <c r="J385" s="350">
        <f t="shared" si="95"/>
        <v>0</v>
      </c>
      <c r="K385" s="431">
        <f t="shared" si="96"/>
        <v>0</v>
      </c>
    </row>
    <row r="386" spans="1:11" ht="14.25">
      <c r="A386" s="446" t="s">
        <v>2386</v>
      </c>
      <c r="B386" s="448" t="s">
        <v>2542</v>
      </c>
      <c r="C386" s="456">
        <v>5333</v>
      </c>
      <c r="D386" s="157">
        <v>4615</v>
      </c>
      <c r="E386" s="431">
        <f t="shared" si="92"/>
        <v>0.86536658541158817</v>
      </c>
      <c r="F386" s="461">
        <v>110</v>
      </c>
      <c r="G386" s="350"/>
      <c r="H386" s="431">
        <f t="shared" si="93"/>
        <v>0</v>
      </c>
      <c r="I386" s="350">
        <f t="shared" si="94"/>
        <v>5443</v>
      </c>
      <c r="J386" s="350">
        <f t="shared" si="95"/>
        <v>4615</v>
      </c>
      <c r="K386" s="431">
        <f t="shared" si="96"/>
        <v>0.84787800845122174</v>
      </c>
    </row>
    <row r="387" spans="1:11" ht="14.25">
      <c r="A387" s="446" t="s">
        <v>2543</v>
      </c>
      <c r="B387" s="448" t="s">
        <v>2544</v>
      </c>
      <c r="C387" s="456">
        <v>18</v>
      </c>
      <c r="D387" s="157">
        <v>12</v>
      </c>
      <c r="E387" s="431">
        <f t="shared" si="92"/>
        <v>0.66666666666666663</v>
      </c>
      <c r="F387" s="461"/>
      <c r="G387" s="350"/>
      <c r="H387" s="431" t="e">
        <f t="shared" si="93"/>
        <v>#DIV/0!</v>
      </c>
      <c r="I387" s="350">
        <f t="shared" si="94"/>
        <v>18</v>
      </c>
      <c r="J387" s="350">
        <f t="shared" si="95"/>
        <v>12</v>
      </c>
      <c r="K387" s="431">
        <f t="shared" si="96"/>
        <v>0.66666666666666663</v>
      </c>
    </row>
    <row r="388" spans="1:11" ht="25.5">
      <c r="A388" s="451" t="s">
        <v>2547</v>
      </c>
      <c r="B388" s="452" t="s">
        <v>2548</v>
      </c>
      <c r="C388" s="456">
        <v>250</v>
      </c>
      <c r="D388" s="161"/>
      <c r="E388" s="431">
        <f t="shared" si="92"/>
        <v>0</v>
      </c>
      <c r="F388" s="461">
        <v>8</v>
      </c>
      <c r="G388" s="350"/>
      <c r="H388" s="431">
        <f t="shared" si="93"/>
        <v>0</v>
      </c>
      <c r="I388" s="350">
        <f t="shared" si="94"/>
        <v>258</v>
      </c>
      <c r="J388" s="350">
        <f t="shared" si="95"/>
        <v>0</v>
      </c>
      <c r="K388" s="431">
        <f t="shared" si="96"/>
        <v>0</v>
      </c>
    </row>
    <row r="389" spans="1:11" ht="14.25">
      <c r="A389" s="453" t="s">
        <v>2550</v>
      </c>
      <c r="B389" s="454" t="s">
        <v>2549</v>
      </c>
      <c r="C389" s="456">
        <v>2770</v>
      </c>
      <c r="D389" s="161">
        <v>3411</v>
      </c>
      <c r="E389" s="431">
        <f t="shared" si="92"/>
        <v>1.2314079422382671</v>
      </c>
      <c r="F389" s="461">
        <v>31</v>
      </c>
      <c r="G389" s="350"/>
      <c r="H389" s="431">
        <f t="shared" si="93"/>
        <v>0</v>
      </c>
      <c r="I389" s="350">
        <f t="shared" si="94"/>
        <v>2801</v>
      </c>
      <c r="J389" s="350">
        <f t="shared" si="95"/>
        <v>3411</v>
      </c>
      <c r="K389" s="431">
        <f t="shared" si="96"/>
        <v>1.217779364512674</v>
      </c>
    </row>
    <row r="390" spans="1:11" ht="14.25">
      <c r="A390" s="458" t="s">
        <v>2552</v>
      </c>
      <c r="B390" s="459" t="s">
        <v>2551</v>
      </c>
      <c r="C390" s="456">
        <v>3250</v>
      </c>
      <c r="D390" s="157">
        <v>4090</v>
      </c>
      <c r="E390" s="431">
        <f t="shared" si="92"/>
        <v>1.2584615384615385</v>
      </c>
      <c r="F390" s="461">
        <v>41</v>
      </c>
      <c r="G390" s="350"/>
      <c r="H390" s="431">
        <f t="shared" si="93"/>
        <v>0</v>
      </c>
      <c r="I390" s="350">
        <f t="shared" si="94"/>
        <v>3291</v>
      </c>
      <c r="J390" s="350">
        <f t="shared" si="95"/>
        <v>4090</v>
      </c>
      <c r="K390" s="431">
        <f t="shared" si="96"/>
        <v>1.2427833485262838</v>
      </c>
    </row>
    <row r="391" spans="1:11" ht="14.25">
      <c r="A391" s="446" t="s">
        <v>2554</v>
      </c>
      <c r="B391" s="448" t="s">
        <v>2553</v>
      </c>
      <c r="C391" s="456">
        <v>3250</v>
      </c>
      <c r="D391" s="161">
        <v>4090</v>
      </c>
      <c r="E391" s="431">
        <f t="shared" si="92"/>
        <v>1.2584615384615385</v>
      </c>
      <c r="F391" s="461">
        <v>41</v>
      </c>
      <c r="G391" s="350"/>
      <c r="H391" s="431">
        <f t="shared" si="93"/>
        <v>0</v>
      </c>
      <c r="I391" s="350">
        <f t="shared" si="94"/>
        <v>3291</v>
      </c>
      <c r="J391" s="350">
        <f t="shared" si="95"/>
        <v>4090</v>
      </c>
      <c r="K391" s="431">
        <f t="shared" si="96"/>
        <v>1.2427833485262838</v>
      </c>
    </row>
    <row r="392" spans="1:11" ht="25.5">
      <c r="A392" s="446" t="s">
        <v>2556</v>
      </c>
      <c r="B392" s="448" t="s">
        <v>2555</v>
      </c>
      <c r="C392" s="456">
        <v>500</v>
      </c>
      <c r="D392" s="162">
        <v>677</v>
      </c>
      <c r="E392" s="431">
        <f t="shared" si="92"/>
        <v>1.3540000000000001</v>
      </c>
      <c r="F392" s="461">
        <v>15</v>
      </c>
      <c r="G392" s="350"/>
      <c r="H392" s="431">
        <f t="shared" si="93"/>
        <v>0</v>
      </c>
      <c r="I392" s="350">
        <f t="shared" si="94"/>
        <v>515</v>
      </c>
      <c r="J392" s="350">
        <f t="shared" si="95"/>
        <v>677</v>
      </c>
      <c r="K392" s="431">
        <f t="shared" si="96"/>
        <v>1.3145631067961165</v>
      </c>
    </row>
    <row r="393" spans="1:11" ht="14.25">
      <c r="A393" s="446" t="s">
        <v>2558</v>
      </c>
      <c r="B393" s="448" t="s">
        <v>2557</v>
      </c>
      <c r="C393" s="456">
        <v>20</v>
      </c>
      <c r="D393" s="161">
        <v>3</v>
      </c>
      <c r="E393" s="431">
        <f t="shared" si="92"/>
        <v>0.15</v>
      </c>
      <c r="F393" s="461"/>
      <c r="G393" s="350"/>
      <c r="H393" s="431" t="e">
        <f t="shared" si="93"/>
        <v>#DIV/0!</v>
      </c>
      <c r="I393" s="350">
        <f t="shared" si="94"/>
        <v>20</v>
      </c>
      <c r="J393" s="350">
        <f t="shared" si="95"/>
        <v>3</v>
      </c>
      <c r="K393" s="431">
        <f t="shared" si="96"/>
        <v>0.15</v>
      </c>
    </row>
    <row r="394" spans="1:11" ht="14.25">
      <c r="A394" s="446" t="s">
        <v>2560</v>
      </c>
      <c r="B394" s="448" t="s">
        <v>2559</v>
      </c>
      <c r="C394" s="456">
        <v>20</v>
      </c>
      <c r="D394" s="157">
        <v>3</v>
      </c>
      <c r="E394" s="431">
        <f t="shared" si="92"/>
        <v>0.15</v>
      </c>
      <c r="F394" s="461"/>
      <c r="G394" s="350"/>
      <c r="H394" s="431" t="e">
        <f t="shared" si="93"/>
        <v>#DIV/0!</v>
      </c>
      <c r="I394" s="350">
        <f t="shared" si="94"/>
        <v>20</v>
      </c>
      <c r="J394" s="350">
        <f t="shared" si="95"/>
        <v>3</v>
      </c>
      <c r="K394" s="431">
        <f t="shared" si="96"/>
        <v>0.15</v>
      </c>
    </row>
    <row r="395" spans="1:11" ht="14.25">
      <c r="A395" s="446" t="s">
        <v>2562</v>
      </c>
      <c r="B395" s="448" t="s">
        <v>2561</v>
      </c>
      <c r="C395" s="456">
        <v>20</v>
      </c>
      <c r="D395" s="161">
        <v>3</v>
      </c>
      <c r="E395" s="431">
        <f t="shared" si="92"/>
        <v>0.15</v>
      </c>
      <c r="F395" s="461"/>
      <c r="G395" s="350"/>
      <c r="H395" s="431" t="e">
        <f t="shared" si="93"/>
        <v>#DIV/0!</v>
      </c>
      <c r="I395" s="350">
        <f t="shared" si="94"/>
        <v>20</v>
      </c>
      <c r="J395" s="350">
        <f t="shared" si="95"/>
        <v>3</v>
      </c>
      <c r="K395" s="431">
        <f t="shared" si="96"/>
        <v>0.15</v>
      </c>
    </row>
    <row r="396" spans="1:11" ht="14.25">
      <c r="A396" s="446" t="s">
        <v>2564</v>
      </c>
      <c r="B396" s="448" t="s">
        <v>2563</v>
      </c>
      <c r="C396" s="456"/>
      <c r="D396" s="162">
        <v>1</v>
      </c>
      <c r="E396" s="431" t="e">
        <f t="shared" si="92"/>
        <v>#DIV/0!</v>
      </c>
      <c r="F396" s="461"/>
      <c r="G396" s="350"/>
      <c r="H396" s="431" t="e">
        <f t="shared" si="93"/>
        <v>#DIV/0!</v>
      </c>
      <c r="I396" s="350">
        <f t="shared" si="94"/>
        <v>0</v>
      </c>
      <c r="J396" s="350">
        <f t="shared" si="95"/>
        <v>1</v>
      </c>
      <c r="K396" s="431" t="e">
        <f t="shared" si="96"/>
        <v>#DIV/0!</v>
      </c>
    </row>
    <row r="397" spans="1:11" ht="14.25">
      <c r="A397" s="446" t="s">
        <v>2566</v>
      </c>
      <c r="B397" s="448" t="s">
        <v>2565</v>
      </c>
      <c r="C397" s="456"/>
      <c r="D397" s="161"/>
      <c r="E397" s="431" t="e">
        <f t="shared" si="92"/>
        <v>#DIV/0!</v>
      </c>
      <c r="F397" s="461"/>
      <c r="G397" s="350"/>
      <c r="H397" s="431" t="e">
        <f t="shared" si="93"/>
        <v>#DIV/0!</v>
      </c>
      <c r="I397" s="350">
        <f t="shared" si="94"/>
        <v>0</v>
      </c>
      <c r="J397" s="350">
        <f t="shared" si="95"/>
        <v>0</v>
      </c>
      <c r="K397" s="431" t="e">
        <f t="shared" si="96"/>
        <v>#DIV/0!</v>
      </c>
    </row>
    <row r="398" spans="1:11" ht="14.25">
      <c r="A398" s="446" t="s">
        <v>2568</v>
      </c>
      <c r="B398" s="448" t="s">
        <v>2567</v>
      </c>
      <c r="C398" s="456">
        <v>340</v>
      </c>
      <c r="D398" s="157"/>
      <c r="E398" s="431">
        <f t="shared" si="92"/>
        <v>0</v>
      </c>
      <c r="F398" s="461"/>
      <c r="G398" s="350"/>
      <c r="H398" s="431" t="e">
        <f t="shared" si="93"/>
        <v>#DIV/0!</v>
      </c>
      <c r="I398" s="350">
        <f t="shared" si="94"/>
        <v>340</v>
      </c>
      <c r="J398" s="350">
        <f t="shared" si="95"/>
        <v>0</v>
      </c>
      <c r="K398" s="431">
        <f t="shared" si="96"/>
        <v>0</v>
      </c>
    </row>
    <row r="399" spans="1:11" ht="14.25">
      <c r="A399" s="446" t="s">
        <v>2570</v>
      </c>
      <c r="B399" s="448" t="s">
        <v>2569</v>
      </c>
      <c r="C399" s="456">
        <v>21</v>
      </c>
      <c r="D399" s="161">
        <v>1</v>
      </c>
      <c r="E399" s="431">
        <f t="shared" si="92"/>
        <v>4.7619047619047616E-2</v>
      </c>
      <c r="F399" s="461"/>
      <c r="G399" s="350"/>
      <c r="H399" s="431" t="e">
        <f t="shared" si="93"/>
        <v>#DIV/0!</v>
      </c>
      <c r="I399" s="350">
        <f t="shared" si="94"/>
        <v>21</v>
      </c>
      <c r="J399" s="350">
        <f t="shared" si="95"/>
        <v>1</v>
      </c>
      <c r="K399" s="431">
        <f t="shared" si="96"/>
        <v>4.7619047619047616E-2</v>
      </c>
    </row>
    <row r="400" spans="1:11" ht="25.5">
      <c r="A400" s="446" t="s">
        <v>2572</v>
      </c>
      <c r="B400" s="448" t="s">
        <v>2571</v>
      </c>
      <c r="C400" s="456"/>
      <c r="D400" s="162"/>
      <c r="E400" s="431" t="e">
        <f t="shared" si="92"/>
        <v>#DIV/0!</v>
      </c>
      <c r="F400" s="461"/>
      <c r="G400" s="350"/>
      <c r="H400" s="431" t="e">
        <f t="shared" si="93"/>
        <v>#DIV/0!</v>
      </c>
      <c r="I400" s="350">
        <f t="shared" si="94"/>
        <v>0</v>
      </c>
      <c r="J400" s="350">
        <f t="shared" si="95"/>
        <v>0</v>
      </c>
      <c r="K400" s="431" t="e">
        <f t="shared" si="96"/>
        <v>#DIV/0!</v>
      </c>
    </row>
    <row r="401" spans="1:11" ht="14.25">
      <c r="A401" s="446" t="s">
        <v>2573</v>
      </c>
      <c r="B401" s="448" t="s">
        <v>2574</v>
      </c>
      <c r="C401" s="456"/>
      <c r="D401" s="161"/>
      <c r="E401" s="431" t="e">
        <f t="shared" si="92"/>
        <v>#DIV/0!</v>
      </c>
      <c r="F401" s="461"/>
      <c r="G401" s="350"/>
      <c r="H401" s="431" t="e">
        <f t="shared" si="93"/>
        <v>#DIV/0!</v>
      </c>
      <c r="I401" s="350">
        <f t="shared" si="94"/>
        <v>0</v>
      </c>
      <c r="J401" s="350">
        <f t="shared" si="95"/>
        <v>0</v>
      </c>
      <c r="K401" s="431" t="e">
        <f t="shared" si="96"/>
        <v>#DIV/0!</v>
      </c>
    </row>
    <row r="402" spans="1:11" ht="14.25">
      <c r="A402" s="446" t="s">
        <v>2575</v>
      </c>
      <c r="B402" s="448" t="s">
        <v>2576</v>
      </c>
      <c r="C402" s="456"/>
      <c r="D402" s="157"/>
      <c r="E402" s="431" t="e">
        <f t="shared" si="87"/>
        <v>#DIV/0!</v>
      </c>
      <c r="F402" s="461"/>
      <c r="G402" s="350"/>
      <c r="H402" s="431" t="e">
        <f t="shared" si="88"/>
        <v>#DIV/0!</v>
      </c>
      <c r="I402" s="350">
        <f t="shared" si="89"/>
        <v>0</v>
      </c>
      <c r="J402" s="350">
        <f t="shared" si="90"/>
        <v>0</v>
      </c>
      <c r="K402" s="431" t="e">
        <f t="shared" si="91"/>
        <v>#DIV/0!</v>
      </c>
    </row>
    <row r="403" spans="1:11" ht="14.25">
      <c r="A403" s="446" t="s">
        <v>2577</v>
      </c>
      <c r="B403" s="448" t="s">
        <v>2578</v>
      </c>
      <c r="C403" s="456"/>
      <c r="D403" s="157"/>
      <c r="E403" s="431" t="e">
        <f t="shared" ref="E403:E431" si="97">D403/C403</f>
        <v>#DIV/0!</v>
      </c>
      <c r="F403" s="461"/>
      <c r="G403" s="350"/>
      <c r="H403" s="431" t="e">
        <f t="shared" ref="H403:H431" si="98">G403/F403</f>
        <v>#DIV/0!</v>
      </c>
      <c r="I403" s="350">
        <f t="shared" ref="I403:I431" si="99">C403+F403</f>
        <v>0</v>
      </c>
      <c r="J403" s="350">
        <f t="shared" ref="J403:J431" si="100">D403+G403</f>
        <v>0</v>
      </c>
      <c r="K403" s="431" t="e">
        <f t="shared" ref="K403:K431" si="101">J403/I403</f>
        <v>#DIV/0!</v>
      </c>
    </row>
    <row r="404" spans="1:11" ht="14.25">
      <c r="A404" s="446" t="s">
        <v>2579</v>
      </c>
      <c r="B404" s="448" t="s">
        <v>2580</v>
      </c>
      <c r="C404" s="456"/>
      <c r="D404" s="161"/>
      <c r="E404" s="431" t="e">
        <f t="shared" si="97"/>
        <v>#DIV/0!</v>
      </c>
      <c r="F404" s="461"/>
      <c r="G404" s="350"/>
      <c r="H404" s="431" t="e">
        <f t="shared" si="98"/>
        <v>#DIV/0!</v>
      </c>
      <c r="I404" s="350">
        <f t="shared" si="99"/>
        <v>0</v>
      </c>
      <c r="J404" s="350">
        <f t="shared" si="100"/>
        <v>0</v>
      </c>
      <c r="K404" s="431" t="e">
        <f t="shared" si="101"/>
        <v>#DIV/0!</v>
      </c>
    </row>
    <row r="405" spans="1:11" ht="14.25">
      <c r="A405" s="446" t="s">
        <v>2581</v>
      </c>
      <c r="B405" s="448" t="s">
        <v>2582</v>
      </c>
      <c r="C405" s="456">
        <v>330</v>
      </c>
      <c r="D405" s="161">
        <v>368</v>
      </c>
      <c r="E405" s="431">
        <f t="shared" si="97"/>
        <v>1.1151515151515152</v>
      </c>
      <c r="F405" s="461">
        <v>22</v>
      </c>
      <c r="G405" s="350"/>
      <c r="H405" s="431">
        <f t="shared" si="98"/>
        <v>0</v>
      </c>
      <c r="I405" s="350">
        <f t="shared" si="99"/>
        <v>352</v>
      </c>
      <c r="J405" s="350">
        <f t="shared" si="100"/>
        <v>368</v>
      </c>
      <c r="K405" s="431">
        <f t="shared" si="101"/>
        <v>1.0454545454545454</v>
      </c>
    </row>
    <row r="406" spans="1:11" ht="14.25">
      <c r="A406" s="446" t="s">
        <v>2411</v>
      </c>
      <c r="B406" s="448" t="s">
        <v>2484</v>
      </c>
      <c r="C406" s="456"/>
      <c r="D406" s="162">
        <v>1</v>
      </c>
      <c r="E406" s="431" t="e">
        <f t="shared" si="97"/>
        <v>#DIV/0!</v>
      </c>
      <c r="F406" s="461"/>
      <c r="G406" s="350"/>
      <c r="H406" s="431" t="e">
        <f t="shared" si="98"/>
        <v>#DIV/0!</v>
      </c>
      <c r="I406" s="350">
        <f t="shared" si="99"/>
        <v>0</v>
      </c>
      <c r="J406" s="350">
        <f t="shared" si="100"/>
        <v>1</v>
      </c>
      <c r="K406" s="431" t="e">
        <f t="shared" si="101"/>
        <v>#DIV/0!</v>
      </c>
    </row>
    <row r="407" spans="1:11" ht="14.25">
      <c r="A407" s="446" t="s">
        <v>2583</v>
      </c>
      <c r="B407" s="448" t="s">
        <v>2584</v>
      </c>
      <c r="C407" s="456">
        <v>605</v>
      </c>
      <c r="D407" s="161">
        <v>166</v>
      </c>
      <c r="E407" s="431">
        <f t="shared" si="97"/>
        <v>0.27438016528925618</v>
      </c>
      <c r="F407" s="461"/>
      <c r="G407" s="350"/>
      <c r="H407" s="431" t="e">
        <f t="shared" si="98"/>
        <v>#DIV/0!</v>
      </c>
      <c r="I407" s="350">
        <f t="shared" si="99"/>
        <v>605</v>
      </c>
      <c r="J407" s="350">
        <f t="shared" si="100"/>
        <v>166</v>
      </c>
      <c r="K407" s="431">
        <f t="shared" si="101"/>
        <v>0.27438016528925618</v>
      </c>
    </row>
    <row r="408" spans="1:11" ht="14.25">
      <c r="A408" s="446" t="s">
        <v>2585</v>
      </c>
      <c r="B408" s="448" t="s">
        <v>2586</v>
      </c>
      <c r="C408" s="456"/>
      <c r="D408" s="161"/>
      <c r="E408" s="431" t="e">
        <f t="shared" si="97"/>
        <v>#DIV/0!</v>
      </c>
      <c r="F408" s="461"/>
      <c r="G408" s="350"/>
      <c r="H408" s="431" t="e">
        <f t="shared" si="98"/>
        <v>#DIV/0!</v>
      </c>
      <c r="I408" s="350">
        <f t="shared" si="99"/>
        <v>0</v>
      </c>
      <c r="J408" s="350">
        <f t="shared" si="100"/>
        <v>0</v>
      </c>
      <c r="K408" s="431" t="e">
        <f t="shared" si="101"/>
        <v>#DIV/0!</v>
      </c>
    </row>
    <row r="409" spans="1:11" ht="14.25">
      <c r="A409" s="446" t="s">
        <v>2587</v>
      </c>
      <c r="B409" s="448" t="s">
        <v>2588</v>
      </c>
      <c r="C409" s="456">
        <v>24</v>
      </c>
      <c r="D409" s="157">
        <v>15</v>
      </c>
      <c r="E409" s="431">
        <f t="shared" si="97"/>
        <v>0.625</v>
      </c>
      <c r="F409" s="461"/>
      <c r="G409" s="350"/>
      <c r="H409" s="431" t="e">
        <f t="shared" si="98"/>
        <v>#DIV/0!</v>
      </c>
      <c r="I409" s="350">
        <f t="shared" si="99"/>
        <v>24</v>
      </c>
      <c r="J409" s="350">
        <f t="shared" si="100"/>
        <v>15</v>
      </c>
      <c r="K409" s="431">
        <f t="shared" si="101"/>
        <v>0.625</v>
      </c>
    </row>
    <row r="410" spans="1:11" ht="25.5">
      <c r="A410" s="446" t="s">
        <v>2174</v>
      </c>
      <c r="B410" s="448" t="s">
        <v>2589</v>
      </c>
      <c r="C410" s="456">
        <v>375</v>
      </c>
      <c r="D410" s="157"/>
      <c r="E410" s="431">
        <f t="shared" si="97"/>
        <v>0</v>
      </c>
      <c r="F410" s="461"/>
      <c r="G410" s="350"/>
      <c r="H410" s="431" t="e">
        <f t="shared" si="98"/>
        <v>#DIV/0!</v>
      </c>
      <c r="I410" s="350">
        <f t="shared" si="99"/>
        <v>375</v>
      </c>
      <c r="J410" s="350">
        <f t="shared" si="100"/>
        <v>0</v>
      </c>
      <c r="K410" s="431">
        <f t="shared" si="101"/>
        <v>0</v>
      </c>
    </row>
    <row r="411" spans="1:11" ht="14.25">
      <c r="A411" s="446" t="s">
        <v>2590</v>
      </c>
      <c r="B411" s="448" t="s">
        <v>2591</v>
      </c>
      <c r="C411" s="456">
        <v>328</v>
      </c>
      <c r="D411" s="157">
        <v>372</v>
      </c>
      <c r="E411" s="431">
        <f t="shared" si="97"/>
        <v>1.1341463414634145</v>
      </c>
      <c r="F411" s="461">
        <v>22</v>
      </c>
      <c r="G411" s="350"/>
      <c r="H411" s="431">
        <f t="shared" si="98"/>
        <v>0</v>
      </c>
      <c r="I411" s="350">
        <f t="shared" si="99"/>
        <v>350</v>
      </c>
      <c r="J411" s="350">
        <f t="shared" si="100"/>
        <v>372</v>
      </c>
      <c r="K411" s="431">
        <f t="shared" si="101"/>
        <v>1.0628571428571429</v>
      </c>
    </row>
    <row r="412" spans="1:11" ht="14.25">
      <c r="A412" s="446" t="s">
        <v>2592</v>
      </c>
      <c r="B412" s="448" t="s">
        <v>2593</v>
      </c>
      <c r="C412" s="456"/>
      <c r="D412" s="161"/>
      <c r="E412" s="431" t="e">
        <f t="shared" si="97"/>
        <v>#DIV/0!</v>
      </c>
      <c r="F412" s="461"/>
      <c r="G412" s="350"/>
      <c r="H412" s="431" t="e">
        <f t="shared" si="98"/>
        <v>#DIV/0!</v>
      </c>
      <c r="I412" s="350">
        <f t="shared" si="99"/>
        <v>0</v>
      </c>
      <c r="J412" s="350">
        <f t="shared" si="100"/>
        <v>0</v>
      </c>
      <c r="K412" s="431" t="e">
        <f t="shared" si="101"/>
        <v>#DIV/0!</v>
      </c>
    </row>
    <row r="413" spans="1:11" ht="14.25">
      <c r="A413" s="446" t="s">
        <v>2134</v>
      </c>
      <c r="B413" s="448" t="s">
        <v>2594</v>
      </c>
      <c r="C413" s="456">
        <v>14</v>
      </c>
      <c r="D413" s="161">
        <v>11</v>
      </c>
      <c r="E413" s="431">
        <f t="shared" si="97"/>
        <v>0.7857142857142857</v>
      </c>
      <c r="F413" s="461"/>
      <c r="G413" s="350"/>
      <c r="H413" s="431" t="e">
        <f t="shared" si="98"/>
        <v>#DIV/0!</v>
      </c>
      <c r="I413" s="350">
        <f t="shared" si="99"/>
        <v>14</v>
      </c>
      <c r="J413" s="350">
        <f t="shared" si="100"/>
        <v>11</v>
      </c>
      <c r="K413" s="431">
        <f t="shared" si="101"/>
        <v>0.7857142857142857</v>
      </c>
    </row>
    <row r="414" spans="1:11" ht="14.25">
      <c r="A414" s="446" t="s">
        <v>2595</v>
      </c>
      <c r="B414" s="448" t="s">
        <v>2596</v>
      </c>
      <c r="C414" s="456">
        <v>178</v>
      </c>
      <c r="D414" s="162">
        <v>283</v>
      </c>
      <c r="E414" s="431">
        <f t="shared" si="97"/>
        <v>1.5898876404494382</v>
      </c>
      <c r="F414" s="461">
        <v>3</v>
      </c>
      <c r="G414" s="350"/>
      <c r="H414" s="431">
        <f t="shared" si="98"/>
        <v>0</v>
      </c>
      <c r="I414" s="350">
        <f t="shared" si="99"/>
        <v>181</v>
      </c>
      <c r="J414" s="350">
        <f t="shared" si="100"/>
        <v>283</v>
      </c>
      <c r="K414" s="431">
        <f t="shared" si="101"/>
        <v>1.5635359116022098</v>
      </c>
    </row>
    <row r="415" spans="1:11" ht="14.25">
      <c r="A415" s="446" t="s">
        <v>2442</v>
      </c>
      <c r="B415" s="448" t="s">
        <v>2597</v>
      </c>
      <c r="C415" s="456">
        <v>17900</v>
      </c>
      <c r="D415" s="161">
        <v>14341</v>
      </c>
      <c r="E415" s="431">
        <f t="shared" si="97"/>
        <v>0.80117318435754192</v>
      </c>
      <c r="F415" s="461">
        <v>886</v>
      </c>
      <c r="G415" s="350"/>
      <c r="H415" s="431">
        <f t="shared" si="98"/>
        <v>0</v>
      </c>
      <c r="I415" s="350">
        <f t="shared" si="99"/>
        <v>18786</v>
      </c>
      <c r="J415" s="350">
        <f t="shared" si="100"/>
        <v>14341</v>
      </c>
      <c r="K415" s="431">
        <f t="shared" si="101"/>
        <v>0.76338762908548918</v>
      </c>
    </row>
    <row r="416" spans="1:11" ht="14.25">
      <c r="A416" s="446" t="s">
        <v>2598</v>
      </c>
      <c r="B416" s="448" t="s">
        <v>2599</v>
      </c>
      <c r="C416" s="456">
        <v>3</v>
      </c>
      <c r="D416" s="161"/>
      <c r="E416" s="431">
        <f t="shared" si="97"/>
        <v>0</v>
      </c>
      <c r="F416" s="461"/>
      <c r="G416" s="350"/>
      <c r="H416" s="431" t="e">
        <f t="shared" si="98"/>
        <v>#DIV/0!</v>
      </c>
      <c r="I416" s="350">
        <f t="shared" si="99"/>
        <v>3</v>
      </c>
      <c r="J416" s="350">
        <f t="shared" si="100"/>
        <v>0</v>
      </c>
      <c r="K416" s="431">
        <f t="shared" si="101"/>
        <v>0</v>
      </c>
    </row>
    <row r="417" spans="1:11" ht="25.5">
      <c r="A417" s="446" t="s">
        <v>2600</v>
      </c>
      <c r="B417" s="448" t="s">
        <v>2601</v>
      </c>
      <c r="C417" s="456">
        <v>258</v>
      </c>
      <c r="D417" s="157">
        <v>74</v>
      </c>
      <c r="E417" s="431">
        <f t="shared" si="97"/>
        <v>0.2868217054263566</v>
      </c>
      <c r="F417" s="461">
        <v>4</v>
      </c>
      <c r="G417" s="350"/>
      <c r="H417" s="431">
        <f t="shared" si="98"/>
        <v>0</v>
      </c>
      <c r="I417" s="350">
        <f t="shared" si="99"/>
        <v>262</v>
      </c>
      <c r="J417" s="350">
        <f t="shared" si="100"/>
        <v>74</v>
      </c>
      <c r="K417" s="431">
        <f t="shared" si="101"/>
        <v>0.28244274809160308</v>
      </c>
    </row>
    <row r="418" spans="1:11" ht="14.25">
      <c r="A418" s="446" t="s">
        <v>2602</v>
      </c>
      <c r="B418" s="448" t="s">
        <v>2603</v>
      </c>
      <c r="C418" s="456">
        <v>2</v>
      </c>
      <c r="D418" s="157"/>
      <c r="E418" s="431">
        <f t="shared" si="97"/>
        <v>0</v>
      </c>
      <c r="F418" s="461"/>
      <c r="G418" s="350"/>
      <c r="H418" s="431" t="e">
        <f t="shared" si="98"/>
        <v>#DIV/0!</v>
      </c>
      <c r="I418" s="350">
        <f t="shared" si="99"/>
        <v>2</v>
      </c>
      <c r="J418" s="350">
        <f t="shared" si="100"/>
        <v>0</v>
      </c>
      <c r="K418" s="431">
        <f t="shared" si="101"/>
        <v>0</v>
      </c>
    </row>
    <row r="419" spans="1:11" ht="14.25">
      <c r="A419" s="446" t="s">
        <v>2606</v>
      </c>
      <c r="B419" s="448" t="s">
        <v>2607</v>
      </c>
      <c r="C419" s="456">
        <v>3</v>
      </c>
      <c r="D419" s="161"/>
      <c r="E419" s="431">
        <f t="shared" si="97"/>
        <v>0</v>
      </c>
      <c r="F419" s="461"/>
      <c r="G419" s="350"/>
      <c r="H419" s="431" t="e">
        <f t="shared" si="98"/>
        <v>#DIV/0!</v>
      </c>
      <c r="I419" s="350">
        <f t="shared" si="99"/>
        <v>3</v>
      </c>
      <c r="J419" s="350">
        <f t="shared" si="100"/>
        <v>0</v>
      </c>
      <c r="K419" s="431">
        <f t="shared" si="101"/>
        <v>0</v>
      </c>
    </row>
    <row r="420" spans="1:11" ht="14.25">
      <c r="A420" s="446" t="s">
        <v>2608</v>
      </c>
      <c r="B420" s="448" t="s">
        <v>2607</v>
      </c>
      <c r="C420" s="456"/>
      <c r="D420" s="161"/>
      <c r="E420" s="431" t="e">
        <f t="shared" si="97"/>
        <v>#DIV/0!</v>
      </c>
      <c r="F420" s="461"/>
      <c r="G420" s="350"/>
      <c r="H420" s="431" t="e">
        <f t="shared" si="98"/>
        <v>#DIV/0!</v>
      </c>
      <c r="I420" s="350">
        <f t="shared" si="99"/>
        <v>0</v>
      </c>
      <c r="J420" s="350">
        <f t="shared" si="100"/>
        <v>0</v>
      </c>
      <c r="K420" s="431" t="e">
        <f t="shared" si="101"/>
        <v>#DIV/0!</v>
      </c>
    </row>
    <row r="421" spans="1:11" ht="14.25">
      <c r="A421" s="446" t="s">
        <v>2609</v>
      </c>
      <c r="B421" s="448" t="s">
        <v>2610</v>
      </c>
      <c r="C421" s="456">
        <v>92</v>
      </c>
      <c r="D421" s="162">
        <v>67</v>
      </c>
      <c r="E421" s="431">
        <f t="shared" si="97"/>
        <v>0.72826086956521741</v>
      </c>
      <c r="F421" s="461">
        <v>2</v>
      </c>
      <c r="G421" s="350"/>
      <c r="H421" s="431">
        <f t="shared" si="98"/>
        <v>0</v>
      </c>
      <c r="I421" s="350">
        <f t="shared" si="99"/>
        <v>94</v>
      </c>
      <c r="J421" s="350">
        <f t="shared" si="100"/>
        <v>67</v>
      </c>
      <c r="K421" s="431">
        <f t="shared" si="101"/>
        <v>0.71276595744680848</v>
      </c>
    </row>
    <row r="422" spans="1:11" ht="14.25">
      <c r="A422" s="446" t="s">
        <v>2611</v>
      </c>
      <c r="B422" s="448" t="s">
        <v>2612</v>
      </c>
      <c r="C422" s="457">
        <v>1</v>
      </c>
      <c r="D422" s="161">
        <v>1</v>
      </c>
      <c r="E422" s="431">
        <f t="shared" si="97"/>
        <v>1</v>
      </c>
      <c r="F422" s="461"/>
      <c r="G422" s="350"/>
      <c r="H422" s="431" t="e">
        <f t="shared" si="98"/>
        <v>#DIV/0!</v>
      </c>
      <c r="I422" s="350">
        <f t="shared" si="99"/>
        <v>1</v>
      </c>
      <c r="J422" s="350">
        <f t="shared" si="100"/>
        <v>1</v>
      </c>
      <c r="K422" s="431">
        <f t="shared" si="101"/>
        <v>1</v>
      </c>
    </row>
    <row r="423" spans="1:11" ht="14.25">
      <c r="A423" s="446" t="s">
        <v>2613</v>
      </c>
      <c r="B423" s="448" t="s">
        <v>2614</v>
      </c>
      <c r="C423" s="457">
        <v>1</v>
      </c>
      <c r="D423" s="161">
        <v>1</v>
      </c>
      <c r="E423" s="431">
        <f t="shared" si="97"/>
        <v>1</v>
      </c>
      <c r="F423" s="461"/>
      <c r="G423" s="350"/>
      <c r="H423" s="431" t="e">
        <f t="shared" si="98"/>
        <v>#DIV/0!</v>
      </c>
      <c r="I423" s="350">
        <f t="shared" si="99"/>
        <v>1</v>
      </c>
      <c r="J423" s="350">
        <f t="shared" si="100"/>
        <v>1</v>
      </c>
      <c r="K423" s="431">
        <f t="shared" si="101"/>
        <v>1</v>
      </c>
    </row>
    <row r="424" spans="1:11" ht="14.25">
      <c r="A424" s="446" t="s">
        <v>2615</v>
      </c>
      <c r="B424" s="448" t="s">
        <v>2616</v>
      </c>
      <c r="C424" s="457">
        <v>1</v>
      </c>
      <c r="D424" s="157">
        <v>1</v>
      </c>
      <c r="E424" s="431">
        <f t="shared" si="97"/>
        <v>1</v>
      </c>
      <c r="F424" s="461"/>
      <c r="G424" s="350"/>
      <c r="H424" s="431" t="e">
        <f t="shared" si="98"/>
        <v>#DIV/0!</v>
      </c>
      <c r="I424" s="350">
        <f t="shared" si="99"/>
        <v>1</v>
      </c>
      <c r="J424" s="350">
        <f t="shared" si="100"/>
        <v>1</v>
      </c>
      <c r="K424" s="431">
        <f t="shared" si="101"/>
        <v>1</v>
      </c>
    </row>
    <row r="425" spans="1:11" ht="14.25">
      <c r="A425" s="446" t="s">
        <v>2617</v>
      </c>
      <c r="B425" s="448" t="s">
        <v>2618</v>
      </c>
      <c r="C425" s="457">
        <v>1</v>
      </c>
      <c r="D425" s="157"/>
      <c r="E425" s="431">
        <f t="shared" si="97"/>
        <v>0</v>
      </c>
      <c r="F425" s="461"/>
      <c r="G425" s="350"/>
      <c r="H425" s="431" t="e">
        <f t="shared" si="98"/>
        <v>#DIV/0!</v>
      </c>
      <c r="I425" s="350">
        <f t="shared" si="99"/>
        <v>1</v>
      </c>
      <c r="J425" s="350">
        <f t="shared" si="100"/>
        <v>0</v>
      </c>
      <c r="K425" s="431">
        <f t="shared" si="101"/>
        <v>0</v>
      </c>
    </row>
    <row r="426" spans="1:11" ht="14.25">
      <c r="A426" s="446" t="s">
        <v>2619</v>
      </c>
      <c r="B426" s="448" t="s">
        <v>2620</v>
      </c>
      <c r="C426" s="457">
        <v>26</v>
      </c>
      <c r="D426" s="157"/>
      <c r="E426" s="431">
        <f t="shared" si="97"/>
        <v>0</v>
      </c>
      <c r="F426" s="461"/>
      <c r="G426" s="350"/>
      <c r="H426" s="431" t="e">
        <f t="shared" si="98"/>
        <v>#DIV/0!</v>
      </c>
      <c r="I426" s="350">
        <f t="shared" si="99"/>
        <v>26</v>
      </c>
      <c r="J426" s="350">
        <f t="shared" si="100"/>
        <v>0</v>
      </c>
      <c r="K426" s="431">
        <f t="shared" si="101"/>
        <v>0</v>
      </c>
    </row>
    <row r="427" spans="1:11" ht="25.5">
      <c r="A427" s="449" t="s">
        <v>2621</v>
      </c>
      <c r="B427" s="450" t="s">
        <v>2622</v>
      </c>
      <c r="C427" s="457">
        <v>250</v>
      </c>
      <c r="D427" s="161">
        <v>678</v>
      </c>
      <c r="E427" s="431">
        <f t="shared" si="97"/>
        <v>2.7120000000000002</v>
      </c>
      <c r="F427" s="461"/>
      <c r="G427" s="350"/>
      <c r="H427" s="431" t="e">
        <f t="shared" si="98"/>
        <v>#DIV/0!</v>
      </c>
      <c r="I427" s="350">
        <f t="shared" si="99"/>
        <v>250</v>
      </c>
      <c r="J427" s="350">
        <f t="shared" si="100"/>
        <v>678</v>
      </c>
      <c r="K427" s="431">
        <f t="shared" si="101"/>
        <v>2.7120000000000002</v>
      </c>
    </row>
    <row r="428" spans="1:11" ht="14.25">
      <c r="A428" s="451" t="s">
        <v>2623</v>
      </c>
      <c r="B428" s="452" t="s">
        <v>2624</v>
      </c>
      <c r="C428" s="457">
        <v>3</v>
      </c>
      <c r="D428" s="161"/>
      <c r="E428" s="431">
        <f t="shared" si="97"/>
        <v>0</v>
      </c>
      <c r="F428" s="461"/>
      <c r="G428" s="350"/>
      <c r="H428" s="431" t="e">
        <f t="shared" si="98"/>
        <v>#DIV/0!</v>
      </c>
      <c r="I428" s="350">
        <f t="shared" si="99"/>
        <v>3</v>
      </c>
      <c r="J428" s="350">
        <f t="shared" si="100"/>
        <v>0</v>
      </c>
      <c r="K428" s="431">
        <f t="shared" si="101"/>
        <v>0</v>
      </c>
    </row>
    <row r="429" spans="1:11" ht="14.25">
      <c r="A429" s="451" t="s">
        <v>2625</v>
      </c>
      <c r="B429" s="452" t="s">
        <v>2626</v>
      </c>
      <c r="C429" s="457">
        <v>10</v>
      </c>
      <c r="D429" s="162"/>
      <c r="E429" s="431">
        <f t="shared" si="97"/>
        <v>0</v>
      </c>
      <c r="F429" s="461"/>
      <c r="G429" s="350"/>
      <c r="H429" s="431" t="e">
        <f t="shared" si="98"/>
        <v>#DIV/0!</v>
      </c>
      <c r="I429" s="350">
        <f t="shared" si="99"/>
        <v>10</v>
      </c>
      <c r="J429" s="350">
        <f t="shared" si="100"/>
        <v>0</v>
      </c>
      <c r="K429" s="431">
        <f t="shared" si="101"/>
        <v>0</v>
      </c>
    </row>
    <row r="430" spans="1:11" ht="25.5">
      <c r="A430" s="453" t="s">
        <v>2434</v>
      </c>
      <c r="B430" s="454" t="s">
        <v>2435</v>
      </c>
      <c r="C430" s="456"/>
      <c r="D430" s="161">
        <v>6154</v>
      </c>
      <c r="E430" s="431" t="e">
        <f t="shared" si="97"/>
        <v>#DIV/0!</v>
      </c>
      <c r="F430" s="350"/>
      <c r="G430" s="350"/>
      <c r="H430" s="431" t="e">
        <f t="shared" si="98"/>
        <v>#DIV/0!</v>
      </c>
      <c r="I430" s="350">
        <f t="shared" si="99"/>
        <v>0</v>
      </c>
      <c r="J430" s="350">
        <f t="shared" si="100"/>
        <v>6154</v>
      </c>
      <c r="K430" s="431" t="e">
        <f t="shared" si="101"/>
        <v>#DIV/0!</v>
      </c>
    </row>
    <row r="431" spans="1:11" ht="14.25">
      <c r="A431" s="458"/>
      <c r="B431" s="459"/>
      <c r="C431" s="457"/>
      <c r="D431" s="161"/>
      <c r="E431" s="431" t="e">
        <f t="shared" si="97"/>
        <v>#DIV/0!</v>
      </c>
      <c r="F431" s="350"/>
      <c r="G431" s="350"/>
      <c r="H431" s="431" t="e">
        <f t="shared" si="98"/>
        <v>#DIV/0!</v>
      </c>
      <c r="I431" s="350">
        <f t="shared" si="99"/>
        <v>0</v>
      </c>
      <c r="J431" s="350">
        <f t="shared" si="100"/>
        <v>0</v>
      </c>
      <c r="K431" s="431" t="e">
        <f t="shared" si="101"/>
        <v>#DIV/0!</v>
      </c>
    </row>
    <row r="432" spans="1:11" ht="14.25">
      <c r="A432" s="14"/>
      <c r="B432" s="161"/>
      <c r="C432" s="161"/>
      <c r="D432" s="161"/>
      <c r="E432" s="431" t="e">
        <f t="shared" si="87"/>
        <v>#DIV/0!</v>
      </c>
      <c r="F432" s="350"/>
      <c r="G432" s="350"/>
      <c r="H432" s="431" t="e">
        <f t="shared" si="88"/>
        <v>#DIV/0!</v>
      </c>
      <c r="I432" s="350"/>
      <c r="J432" s="350"/>
      <c r="K432" s="431" t="e">
        <f t="shared" si="91"/>
        <v>#DIV/0!</v>
      </c>
    </row>
    <row r="433" spans="1:11" ht="15">
      <c r="A433" s="29"/>
      <c r="B433" s="157"/>
      <c r="C433" s="434"/>
      <c r="D433" s="434"/>
      <c r="E433" s="433" t="e">
        <f t="shared" si="87"/>
        <v>#DIV/0!</v>
      </c>
      <c r="F433" s="435"/>
      <c r="G433" s="435"/>
      <c r="H433" s="433" t="e">
        <f t="shared" si="88"/>
        <v>#DIV/0!</v>
      </c>
      <c r="I433" s="435"/>
      <c r="J433" s="435"/>
      <c r="K433" s="433" t="e">
        <f t="shared" si="91"/>
        <v>#DIV/0!</v>
      </c>
    </row>
    <row r="434" spans="1:11" ht="14.25">
      <c r="A434" s="163" t="s">
        <v>1638</v>
      </c>
      <c r="B434" s="164"/>
      <c r="C434" s="164"/>
      <c r="D434" s="164"/>
      <c r="E434" s="164"/>
      <c r="F434" s="336"/>
      <c r="G434" s="336"/>
      <c r="H434" s="336"/>
      <c r="I434" s="336"/>
      <c r="J434" s="336"/>
      <c r="K434" s="336"/>
    </row>
    <row r="435" spans="1:11" ht="14.25">
      <c r="A435" s="294" t="s">
        <v>1639</v>
      </c>
      <c r="B435" s="295" t="s">
        <v>1640</v>
      </c>
      <c r="C435" s="296"/>
      <c r="D435" s="296"/>
      <c r="E435" s="334"/>
      <c r="F435" s="297"/>
      <c r="G435" s="297"/>
      <c r="H435" s="297"/>
      <c r="I435" s="297"/>
      <c r="J435" s="297"/>
      <c r="K435" s="297"/>
    </row>
    <row r="436" spans="1:11" ht="14.25">
      <c r="A436" s="294" t="s">
        <v>1641</v>
      </c>
      <c r="B436" s="295" t="s">
        <v>1642</v>
      </c>
      <c r="C436" s="296"/>
      <c r="D436" s="296"/>
      <c r="E436" s="334"/>
      <c r="F436" s="297"/>
      <c r="G436" s="297"/>
      <c r="H436" s="297"/>
      <c r="I436" s="297"/>
      <c r="J436" s="297"/>
      <c r="K436" s="297"/>
    </row>
    <row r="437" spans="1:11" ht="14.25">
      <c r="A437" s="294" t="s">
        <v>1643</v>
      </c>
      <c r="B437" s="295" t="s">
        <v>1644</v>
      </c>
      <c r="C437" s="296"/>
      <c r="D437" s="296"/>
      <c r="E437" s="334"/>
      <c r="F437" s="297"/>
      <c r="G437" s="297"/>
      <c r="H437" s="297"/>
      <c r="I437" s="297"/>
      <c r="J437" s="297"/>
      <c r="K437" s="297"/>
    </row>
    <row r="438" spans="1:11" ht="25.5">
      <c r="A438" s="294" t="s">
        <v>1645</v>
      </c>
      <c r="B438" s="295" t="s">
        <v>1646</v>
      </c>
      <c r="C438" s="296"/>
      <c r="D438" s="296"/>
      <c r="E438" s="334"/>
      <c r="F438" s="297"/>
      <c r="G438" s="297"/>
      <c r="H438" s="297"/>
      <c r="I438" s="297"/>
      <c r="J438" s="297"/>
      <c r="K438" s="297"/>
    </row>
    <row r="439" spans="1:11" ht="14.25">
      <c r="A439" s="294" t="s">
        <v>1647</v>
      </c>
      <c r="B439" s="295" t="s">
        <v>1648</v>
      </c>
      <c r="C439" s="296"/>
      <c r="D439" s="296"/>
      <c r="E439" s="334"/>
      <c r="F439" s="297"/>
      <c r="G439" s="297"/>
      <c r="H439" s="297"/>
      <c r="I439" s="297"/>
      <c r="J439" s="297"/>
      <c r="K439" s="297"/>
    </row>
    <row r="440" spans="1:11" ht="25.5">
      <c r="A440" s="294" t="s">
        <v>1649</v>
      </c>
      <c r="B440" s="295" t="s">
        <v>1650</v>
      </c>
      <c r="C440" s="296"/>
      <c r="D440" s="296"/>
      <c r="E440" s="334"/>
      <c r="F440" s="297"/>
      <c r="G440" s="297"/>
      <c r="H440" s="297"/>
      <c r="I440" s="297"/>
      <c r="J440" s="297"/>
      <c r="K440" s="297"/>
    </row>
    <row r="441" spans="1:11" ht="51">
      <c r="A441" s="294" t="s">
        <v>1651</v>
      </c>
      <c r="B441" s="295" t="s">
        <v>1652</v>
      </c>
      <c r="C441" s="296"/>
      <c r="D441" s="296"/>
      <c r="E441" s="334"/>
      <c r="F441" s="297"/>
      <c r="G441" s="297"/>
      <c r="H441" s="297"/>
      <c r="I441" s="297"/>
      <c r="J441" s="297"/>
      <c r="K441" s="297"/>
    </row>
    <row r="442" spans="1:11" ht="63.75">
      <c r="A442" s="294" t="s">
        <v>1653</v>
      </c>
      <c r="B442" s="295" t="s">
        <v>1654</v>
      </c>
      <c r="C442" s="296"/>
      <c r="D442" s="296"/>
      <c r="E442" s="334"/>
      <c r="F442" s="297"/>
      <c r="G442" s="297"/>
      <c r="H442" s="297"/>
      <c r="I442" s="297"/>
      <c r="J442" s="297"/>
      <c r="K442" s="297"/>
    </row>
    <row r="443" spans="1:11" ht="13.5" thickBot="1">
      <c r="A443" s="163" t="s">
        <v>1655</v>
      </c>
      <c r="B443" s="165"/>
      <c r="C443" s="165"/>
      <c r="D443" s="165"/>
      <c r="E443" s="335"/>
      <c r="F443" s="436"/>
      <c r="G443" s="436"/>
      <c r="H443" s="436"/>
      <c r="I443" s="436"/>
      <c r="J443" s="436"/>
      <c r="K443" s="436"/>
    </row>
    <row r="444" spans="1:11" ht="16.5" thickTop="1" thickBot="1">
      <c r="A444" s="437" t="s">
        <v>1656</v>
      </c>
      <c r="B444" s="438"/>
      <c r="C444" s="439">
        <f>SUM(C355,C359)</f>
        <v>81419</v>
      </c>
      <c r="D444" s="439">
        <f>SUM(D355,D359)</f>
        <v>78687</v>
      </c>
      <c r="E444" s="440">
        <f t="shared" ref="E444" si="102">D444/C444</f>
        <v>0.96644517864380552</v>
      </c>
      <c r="F444" s="439">
        <f>SUM(F355,F359)</f>
        <v>3070</v>
      </c>
      <c r="G444" s="439">
        <f>SUM(G355,G359)</f>
        <v>0</v>
      </c>
      <c r="H444" s="440">
        <f t="shared" ref="H444" si="103">G444/F444</f>
        <v>0</v>
      </c>
      <c r="I444" s="439">
        <f>SUM(I355,I359)</f>
        <v>84489</v>
      </c>
      <c r="J444" s="439">
        <f>SUM(J355,J359)</f>
        <v>78687</v>
      </c>
      <c r="K444" s="440">
        <f t="shared" ref="K444" si="104">J444/I444</f>
        <v>0.93132833860029118</v>
      </c>
    </row>
    <row r="445" spans="1:11" ht="13.5" thickTop="1">
      <c r="A445" s="929" t="s">
        <v>1657</v>
      </c>
      <c r="B445" s="929"/>
      <c r="C445" s="929"/>
      <c r="D445" s="929"/>
      <c r="E445" s="929"/>
      <c r="F445" s="929"/>
      <c r="G445" s="929"/>
      <c r="H445" s="929"/>
      <c r="I445" s="929"/>
      <c r="J445" s="929"/>
      <c r="K445" s="349"/>
    </row>
    <row r="446" spans="1:11" ht="12.75">
      <c r="A446" s="929" t="s">
        <v>1658</v>
      </c>
      <c r="B446" s="929"/>
      <c r="C446" s="929"/>
      <c r="D446" s="929"/>
      <c r="E446" s="929"/>
      <c r="F446" s="929"/>
      <c r="G446" s="929"/>
      <c r="H446" s="929"/>
      <c r="I446" s="929"/>
      <c r="J446" s="929"/>
      <c r="K446" s="349"/>
    </row>
    <row r="448" spans="1:11" ht="12.75">
      <c r="A448" s="1"/>
      <c r="B448" s="2" t="s">
        <v>51</v>
      </c>
      <c r="C448" s="3" t="s">
        <v>5271</v>
      </c>
      <c r="D448" s="4"/>
      <c r="E448" s="4"/>
      <c r="F448" s="4"/>
      <c r="G448" s="4"/>
      <c r="H448" s="4"/>
      <c r="I448" s="5"/>
      <c r="J448" s="6"/>
      <c r="K448" s="6"/>
    </row>
    <row r="449" spans="1:11" ht="12.75">
      <c r="A449" s="1"/>
      <c r="B449" s="2" t="s">
        <v>52</v>
      </c>
      <c r="C449" s="3">
        <v>17688383</v>
      </c>
      <c r="D449" s="4"/>
      <c r="E449" s="4"/>
      <c r="F449" s="4"/>
      <c r="G449" s="4"/>
      <c r="H449" s="4"/>
      <c r="I449" s="5"/>
      <c r="J449" s="6"/>
      <c r="K449" s="6"/>
    </row>
    <row r="450" spans="1:11" ht="12.75">
      <c r="A450" s="1"/>
      <c r="B450" s="2"/>
      <c r="C450" s="3"/>
      <c r="D450" s="4"/>
      <c r="E450" s="4"/>
      <c r="F450" s="4"/>
      <c r="G450" s="4"/>
      <c r="H450" s="4"/>
      <c r="I450" s="5"/>
      <c r="J450" s="6"/>
      <c r="K450" s="6"/>
    </row>
    <row r="451" spans="1:11" ht="14.25">
      <c r="A451" s="1"/>
      <c r="B451" s="2" t="s">
        <v>1634</v>
      </c>
      <c r="C451" s="7" t="s">
        <v>32</v>
      </c>
      <c r="D451" s="8"/>
      <c r="E451" s="8"/>
      <c r="F451" s="8"/>
      <c r="G451" s="8"/>
      <c r="H451" s="8"/>
      <c r="I451" s="9"/>
      <c r="J451" s="6"/>
      <c r="K451" s="6"/>
    </row>
    <row r="452" spans="1:11" ht="14.25">
      <c r="A452" s="1"/>
      <c r="B452" s="2" t="s">
        <v>186</v>
      </c>
      <c r="C452" s="445" t="s">
        <v>1937</v>
      </c>
      <c r="D452" s="8"/>
      <c r="E452" s="8"/>
      <c r="F452" s="8"/>
      <c r="G452" s="8"/>
      <c r="H452" s="8"/>
      <c r="I452" s="9"/>
      <c r="J452" s="6"/>
      <c r="K452" s="6"/>
    </row>
    <row r="453" spans="1:11" ht="15.75">
      <c r="A453" s="10"/>
      <c r="B453" s="10"/>
      <c r="C453" s="10"/>
      <c r="D453" s="10"/>
      <c r="E453" s="10"/>
      <c r="F453" s="10"/>
      <c r="G453" s="10"/>
      <c r="H453" s="10"/>
      <c r="I453" s="11"/>
      <c r="J453" s="11"/>
      <c r="K453" s="11"/>
    </row>
    <row r="454" spans="1:11" ht="12.75" customHeight="1">
      <c r="A454" s="913" t="s">
        <v>1635</v>
      </c>
      <c r="B454" s="913" t="s">
        <v>1636</v>
      </c>
      <c r="C454" s="930" t="s">
        <v>189</v>
      </c>
      <c r="D454" s="931"/>
      <c r="E454" s="931"/>
      <c r="F454" s="907" t="s">
        <v>190</v>
      </c>
      <c r="G454" s="907"/>
      <c r="H454" s="907"/>
      <c r="I454" s="907" t="s">
        <v>129</v>
      </c>
      <c r="J454" s="907"/>
      <c r="K454" s="907"/>
    </row>
    <row r="455" spans="1:11" ht="42" customHeight="1" thickBot="1">
      <c r="A455" s="914"/>
      <c r="B455" s="914"/>
      <c r="C455" s="309" t="s">
        <v>1896</v>
      </c>
      <c r="D455" s="309" t="s">
        <v>5263</v>
      </c>
      <c r="E455" s="430" t="s">
        <v>1903</v>
      </c>
      <c r="F455" s="309" t="s">
        <v>1896</v>
      </c>
      <c r="G455" s="309" t="s">
        <v>5263</v>
      </c>
      <c r="H455" s="309" t="s">
        <v>1903</v>
      </c>
      <c r="I455" s="309" t="s">
        <v>1896</v>
      </c>
      <c r="J455" s="309" t="s">
        <v>5263</v>
      </c>
      <c r="K455" s="309" t="s">
        <v>1903</v>
      </c>
    </row>
    <row r="456" spans="1:11" ht="15.75" thickTop="1">
      <c r="A456" s="85"/>
      <c r="B456" s="154" t="s">
        <v>28</v>
      </c>
      <c r="C456" s="432">
        <f>SUM(C457:C459)</f>
        <v>0</v>
      </c>
      <c r="D456" s="432">
        <f>SUM(D457:D459)</f>
        <v>0</v>
      </c>
      <c r="E456" s="433" t="e">
        <f>D456/C456</f>
        <v>#DIV/0!</v>
      </c>
      <c r="F456" s="432">
        <f>SUM(F457:F459)</f>
        <v>0</v>
      </c>
      <c r="G456" s="432">
        <f>SUM(G457:G459)</f>
        <v>0</v>
      </c>
      <c r="H456" s="433" t="e">
        <f>G456/F456</f>
        <v>#DIV/0!</v>
      </c>
      <c r="I456" s="432">
        <f>SUM(I457:I459)</f>
        <v>0</v>
      </c>
      <c r="J456" s="432">
        <f>SUM(J457:J459)</f>
        <v>0</v>
      </c>
      <c r="K456" s="433" t="e">
        <f>J456/I456</f>
        <v>#DIV/0!</v>
      </c>
    </row>
    <row r="457" spans="1:11" ht="14.25">
      <c r="A457" s="155"/>
      <c r="B457" s="156"/>
      <c r="C457" s="157"/>
      <c r="D457" s="157"/>
      <c r="E457" s="431" t="e">
        <f t="shared" ref="E457:E458" si="105">D457/C457</f>
        <v>#DIV/0!</v>
      </c>
      <c r="F457" s="350"/>
      <c r="G457" s="350"/>
      <c r="H457" s="431" t="e">
        <f t="shared" ref="H457:H458" si="106">G457/F457</f>
        <v>#DIV/0!</v>
      </c>
      <c r="I457" s="350">
        <f>C457+F457</f>
        <v>0</v>
      </c>
      <c r="J457" s="350">
        <f>D457+G457</f>
        <v>0</v>
      </c>
      <c r="K457" s="431" t="e">
        <f t="shared" ref="K457:K458" si="107">J457/I457</f>
        <v>#DIV/0!</v>
      </c>
    </row>
    <row r="458" spans="1:11" ht="14.25">
      <c r="A458" s="158"/>
      <c r="B458" s="159"/>
      <c r="C458" s="157"/>
      <c r="D458" s="157"/>
      <c r="E458" s="431" t="e">
        <f t="shared" si="105"/>
        <v>#DIV/0!</v>
      </c>
      <c r="F458" s="350"/>
      <c r="G458" s="350"/>
      <c r="H458" s="431" t="e">
        <f t="shared" si="106"/>
        <v>#DIV/0!</v>
      </c>
      <c r="I458" s="350"/>
      <c r="J458" s="350"/>
      <c r="K458" s="431" t="e">
        <f t="shared" si="107"/>
        <v>#DIV/0!</v>
      </c>
    </row>
    <row r="459" spans="1:11" ht="14.25">
      <c r="A459" s="158"/>
      <c r="B459" s="159"/>
      <c r="C459" s="165"/>
      <c r="D459" s="165"/>
      <c r="E459" s="442"/>
      <c r="F459" s="436"/>
      <c r="G459" s="436"/>
      <c r="H459" s="442"/>
      <c r="I459" s="436"/>
      <c r="J459" s="436"/>
      <c r="K459" s="442"/>
    </row>
    <row r="460" spans="1:11" ht="15">
      <c r="A460" s="158"/>
      <c r="B460" s="160" t="s">
        <v>1637</v>
      </c>
      <c r="C460" s="443">
        <f>SUM(C461:C526)</f>
        <v>403600</v>
      </c>
      <c r="D460" s="443">
        <f>SUM(D461:D526)</f>
        <v>266068</v>
      </c>
      <c r="E460" s="444">
        <f t="shared" ref="E460:E461" si="108">D460/C460</f>
        <v>0.6592368681863231</v>
      </c>
      <c r="F460" s="443">
        <f>SUM(F461:F526)</f>
        <v>800</v>
      </c>
      <c r="G460" s="443">
        <f>SUM(G461:G526)</f>
        <v>0</v>
      </c>
      <c r="H460" s="444">
        <f t="shared" ref="H460:H461" si="109">G460/F460</f>
        <v>0</v>
      </c>
      <c r="I460" s="435">
        <f t="shared" ref="I460:I461" si="110">C460+F460</f>
        <v>404400</v>
      </c>
      <c r="J460" s="435">
        <f t="shared" ref="J460:J461" si="111">D460+G460</f>
        <v>266068</v>
      </c>
      <c r="K460" s="444">
        <f t="shared" ref="K460:K461" si="112">J460/I460</f>
        <v>0.65793273986152323</v>
      </c>
    </row>
    <row r="461" spans="1:11" ht="14.25">
      <c r="A461" s="446" t="s">
        <v>2627</v>
      </c>
      <c r="B461" s="447" t="s">
        <v>2628</v>
      </c>
      <c r="C461" s="455">
        <v>1000</v>
      </c>
      <c r="D461" s="712">
        <v>392</v>
      </c>
      <c r="E461" s="431">
        <f t="shared" si="108"/>
        <v>0.39200000000000002</v>
      </c>
      <c r="F461" s="460">
        <v>11</v>
      </c>
      <c r="G461" s="406"/>
      <c r="H461" s="431">
        <f t="shared" si="109"/>
        <v>0</v>
      </c>
      <c r="I461" s="350">
        <f t="shared" si="110"/>
        <v>1011</v>
      </c>
      <c r="J461" s="350">
        <f t="shared" si="111"/>
        <v>392</v>
      </c>
      <c r="K461" s="431">
        <f t="shared" si="112"/>
        <v>0.3877349159248269</v>
      </c>
    </row>
    <row r="462" spans="1:11" ht="25.5">
      <c r="A462" s="446" t="s">
        <v>2629</v>
      </c>
      <c r="B462" s="448" t="s">
        <v>2630</v>
      </c>
      <c r="C462" s="456"/>
      <c r="D462" s="157">
        <v>20</v>
      </c>
      <c r="E462" s="431" t="e">
        <f t="shared" ref="E462:E524" si="113">D462/C462</f>
        <v>#DIV/0!</v>
      </c>
      <c r="F462" s="461"/>
      <c r="G462" s="350"/>
      <c r="H462" s="431" t="e">
        <f t="shared" ref="H462:H524" si="114">G462/F462</f>
        <v>#DIV/0!</v>
      </c>
      <c r="I462" s="350">
        <f t="shared" ref="I462:I526" si="115">C462+F462</f>
        <v>0</v>
      </c>
      <c r="J462" s="350">
        <f t="shared" ref="J462:J526" si="116">D462+G462</f>
        <v>20</v>
      </c>
      <c r="K462" s="431" t="e">
        <f t="shared" ref="K462:K524" si="117">J462/I462</f>
        <v>#DIV/0!</v>
      </c>
    </row>
    <row r="463" spans="1:11" ht="14.25">
      <c r="A463" s="446" t="s">
        <v>2631</v>
      </c>
      <c r="B463" s="448" t="s">
        <v>2632</v>
      </c>
      <c r="C463" s="456">
        <v>3000</v>
      </c>
      <c r="D463" s="157">
        <v>2070</v>
      </c>
      <c r="E463" s="431">
        <f t="shared" si="113"/>
        <v>0.69</v>
      </c>
      <c r="F463" s="461"/>
      <c r="G463" s="350"/>
      <c r="H463" s="431" t="e">
        <f t="shared" si="114"/>
        <v>#DIV/0!</v>
      </c>
      <c r="I463" s="350">
        <f t="shared" si="115"/>
        <v>3000</v>
      </c>
      <c r="J463" s="350">
        <f t="shared" si="116"/>
        <v>2070</v>
      </c>
      <c r="K463" s="431">
        <f t="shared" si="117"/>
        <v>0.69</v>
      </c>
    </row>
    <row r="464" spans="1:11" ht="14.25">
      <c r="A464" s="446" t="s">
        <v>2633</v>
      </c>
      <c r="B464" s="448" t="s">
        <v>2634</v>
      </c>
      <c r="C464" s="456">
        <v>9500</v>
      </c>
      <c r="D464" s="157">
        <v>3601</v>
      </c>
      <c r="E464" s="431">
        <f t="shared" si="113"/>
        <v>0.37905263157894736</v>
      </c>
      <c r="F464" s="461"/>
      <c r="G464" s="350"/>
      <c r="H464" s="431" t="e">
        <f t="shared" si="114"/>
        <v>#DIV/0!</v>
      </c>
      <c r="I464" s="350">
        <f t="shared" si="115"/>
        <v>9500</v>
      </c>
      <c r="J464" s="350">
        <f t="shared" si="116"/>
        <v>3601</v>
      </c>
      <c r="K464" s="431">
        <f t="shared" si="117"/>
        <v>0.37905263157894736</v>
      </c>
    </row>
    <row r="465" spans="1:11" ht="14.25">
      <c r="A465" s="446" t="s">
        <v>2635</v>
      </c>
      <c r="B465" s="448" t="s">
        <v>2636</v>
      </c>
      <c r="C465" s="456"/>
      <c r="D465" s="161"/>
      <c r="E465" s="431" t="e">
        <f t="shared" si="113"/>
        <v>#DIV/0!</v>
      </c>
      <c r="F465" s="461"/>
      <c r="G465" s="350"/>
      <c r="H465" s="431" t="e">
        <f t="shared" si="114"/>
        <v>#DIV/0!</v>
      </c>
      <c r="I465" s="350">
        <f t="shared" si="115"/>
        <v>0</v>
      </c>
      <c r="J465" s="350">
        <f t="shared" si="116"/>
        <v>0</v>
      </c>
      <c r="K465" s="431" t="e">
        <f t="shared" si="117"/>
        <v>#DIV/0!</v>
      </c>
    </row>
    <row r="466" spans="1:11" ht="14.25">
      <c r="A466" s="446" t="s">
        <v>2637</v>
      </c>
      <c r="B466" s="448" t="s">
        <v>2638</v>
      </c>
      <c r="C466" s="456">
        <v>5003</v>
      </c>
      <c r="D466" s="161">
        <v>2551</v>
      </c>
      <c r="E466" s="431">
        <f t="shared" si="113"/>
        <v>0.50989406356186284</v>
      </c>
      <c r="F466" s="461"/>
      <c r="G466" s="350"/>
      <c r="H466" s="431" t="e">
        <f t="shared" si="114"/>
        <v>#DIV/0!</v>
      </c>
      <c r="I466" s="350">
        <f t="shared" si="115"/>
        <v>5003</v>
      </c>
      <c r="J466" s="350">
        <f t="shared" si="116"/>
        <v>2551</v>
      </c>
      <c r="K466" s="431">
        <f t="shared" si="117"/>
        <v>0.50989406356186284</v>
      </c>
    </row>
    <row r="467" spans="1:11" ht="14.25">
      <c r="A467" s="446" t="s">
        <v>2639</v>
      </c>
      <c r="B467" s="448" t="s">
        <v>2640</v>
      </c>
      <c r="C467" s="456">
        <v>15288</v>
      </c>
      <c r="D467" s="162">
        <v>8037</v>
      </c>
      <c r="E467" s="431">
        <f t="shared" si="113"/>
        <v>0.52570643642072212</v>
      </c>
      <c r="F467" s="461"/>
      <c r="G467" s="350"/>
      <c r="H467" s="431" t="e">
        <f t="shared" si="114"/>
        <v>#DIV/0!</v>
      </c>
      <c r="I467" s="350">
        <f t="shared" si="115"/>
        <v>15288</v>
      </c>
      <c r="J467" s="350">
        <f t="shared" si="116"/>
        <v>8037</v>
      </c>
      <c r="K467" s="431">
        <f t="shared" si="117"/>
        <v>0.52570643642072212</v>
      </c>
    </row>
    <row r="468" spans="1:11" ht="14.25">
      <c r="A468" s="446" t="s">
        <v>2641</v>
      </c>
      <c r="B468" s="448" t="s">
        <v>2642</v>
      </c>
      <c r="C468" s="456"/>
      <c r="D468" s="161">
        <v>7</v>
      </c>
      <c r="E468" s="431" t="e">
        <f t="shared" si="113"/>
        <v>#DIV/0!</v>
      </c>
      <c r="F468" s="461"/>
      <c r="G468" s="350"/>
      <c r="H468" s="431" t="e">
        <f t="shared" si="114"/>
        <v>#DIV/0!</v>
      </c>
      <c r="I468" s="350">
        <f t="shared" si="115"/>
        <v>0</v>
      </c>
      <c r="J468" s="350">
        <f t="shared" si="116"/>
        <v>7</v>
      </c>
      <c r="K468" s="431" t="e">
        <f t="shared" si="117"/>
        <v>#DIV/0!</v>
      </c>
    </row>
    <row r="469" spans="1:11" ht="14.25">
      <c r="A469" s="446" t="s">
        <v>2643</v>
      </c>
      <c r="B469" s="448" t="s">
        <v>2644</v>
      </c>
      <c r="C469" s="456">
        <v>221</v>
      </c>
      <c r="D469" s="161">
        <v>78</v>
      </c>
      <c r="E469" s="431">
        <f t="shared" si="113"/>
        <v>0.35294117647058826</v>
      </c>
      <c r="F469" s="461"/>
      <c r="G469" s="350"/>
      <c r="H469" s="431" t="e">
        <f t="shared" si="114"/>
        <v>#DIV/0!</v>
      </c>
      <c r="I469" s="350">
        <f t="shared" si="115"/>
        <v>221</v>
      </c>
      <c r="J469" s="350">
        <f t="shared" si="116"/>
        <v>78</v>
      </c>
      <c r="K469" s="431">
        <f t="shared" si="117"/>
        <v>0.35294117647058826</v>
      </c>
    </row>
    <row r="470" spans="1:11" ht="14.25">
      <c r="A470" s="446" t="s">
        <v>2645</v>
      </c>
      <c r="B470" s="448" t="s">
        <v>2646</v>
      </c>
      <c r="C470" s="456">
        <v>10634</v>
      </c>
      <c r="D470" s="157">
        <v>4880</v>
      </c>
      <c r="E470" s="431">
        <f t="shared" si="113"/>
        <v>0.45890539778070338</v>
      </c>
      <c r="F470" s="461"/>
      <c r="G470" s="350"/>
      <c r="H470" s="431" t="e">
        <f t="shared" si="114"/>
        <v>#DIV/0!</v>
      </c>
      <c r="I470" s="350">
        <f t="shared" si="115"/>
        <v>10634</v>
      </c>
      <c r="J470" s="350">
        <f t="shared" si="116"/>
        <v>4880</v>
      </c>
      <c r="K470" s="431">
        <f t="shared" si="117"/>
        <v>0.45890539778070338</v>
      </c>
    </row>
    <row r="471" spans="1:11" ht="14.25">
      <c r="A471" s="446" t="s">
        <v>2647</v>
      </c>
      <c r="B471" s="448" t="s">
        <v>2648</v>
      </c>
      <c r="C471" s="456">
        <v>13475</v>
      </c>
      <c r="D471" s="157">
        <v>7917</v>
      </c>
      <c r="E471" s="431">
        <f t="shared" si="113"/>
        <v>0.58753246753246757</v>
      </c>
      <c r="F471" s="461"/>
      <c r="G471" s="350"/>
      <c r="H471" s="431" t="e">
        <f t="shared" si="114"/>
        <v>#DIV/0!</v>
      </c>
      <c r="I471" s="350">
        <f t="shared" si="115"/>
        <v>13475</v>
      </c>
      <c r="J471" s="350">
        <f t="shared" si="116"/>
        <v>7917</v>
      </c>
      <c r="K471" s="431">
        <f t="shared" si="117"/>
        <v>0.58753246753246757</v>
      </c>
    </row>
    <row r="472" spans="1:11" ht="14.25">
      <c r="A472" s="446" t="s">
        <v>2649</v>
      </c>
      <c r="B472" s="448" t="s">
        <v>2650</v>
      </c>
      <c r="C472" s="456">
        <v>1348</v>
      </c>
      <c r="D472" s="157"/>
      <c r="E472" s="431">
        <f t="shared" si="113"/>
        <v>0</v>
      </c>
      <c r="F472" s="461"/>
      <c r="G472" s="350"/>
      <c r="H472" s="431" t="e">
        <f t="shared" si="114"/>
        <v>#DIV/0!</v>
      </c>
      <c r="I472" s="350">
        <f t="shared" si="115"/>
        <v>1348</v>
      </c>
      <c r="J472" s="350">
        <f t="shared" si="116"/>
        <v>0</v>
      </c>
      <c r="K472" s="431">
        <f t="shared" si="117"/>
        <v>0</v>
      </c>
    </row>
    <row r="473" spans="1:11" ht="14.25">
      <c r="A473" s="446" t="s">
        <v>2651</v>
      </c>
      <c r="B473" s="448" t="s">
        <v>2652</v>
      </c>
      <c r="C473" s="456"/>
      <c r="D473" s="161"/>
      <c r="E473" s="431" t="e">
        <f t="shared" si="113"/>
        <v>#DIV/0!</v>
      </c>
      <c r="F473" s="461"/>
      <c r="G473" s="350"/>
      <c r="H473" s="431" t="e">
        <f t="shared" si="114"/>
        <v>#DIV/0!</v>
      </c>
      <c r="I473" s="350">
        <f t="shared" si="115"/>
        <v>0</v>
      </c>
      <c r="J473" s="350">
        <f t="shared" si="116"/>
        <v>0</v>
      </c>
      <c r="K473" s="431" t="e">
        <f t="shared" si="117"/>
        <v>#DIV/0!</v>
      </c>
    </row>
    <row r="474" spans="1:11" ht="14.25">
      <c r="A474" s="446" t="s">
        <v>2653</v>
      </c>
      <c r="B474" s="448" t="s">
        <v>2654</v>
      </c>
      <c r="C474" s="456">
        <v>15600</v>
      </c>
      <c r="D474" s="161">
        <v>6501</v>
      </c>
      <c r="E474" s="431">
        <f t="shared" si="113"/>
        <v>0.41673076923076924</v>
      </c>
      <c r="F474" s="461"/>
      <c r="G474" s="350"/>
      <c r="H474" s="431" t="e">
        <f t="shared" si="114"/>
        <v>#DIV/0!</v>
      </c>
      <c r="I474" s="350">
        <f t="shared" si="115"/>
        <v>15600</v>
      </c>
      <c r="J474" s="350">
        <f t="shared" si="116"/>
        <v>6501</v>
      </c>
      <c r="K474" s="431">
        <f t="shared" si="117"/>
        <v>0.41673076923076924</v>
      </c>
    </row>
    <row r="475" spans="1:11" ht="14.25">
      <c r="A475" s="446" t="s">
        <v>2655</v>
      </c>
      <c r="B475" s="448" t="s">
        <v>2656</v>
      </c>
      <c r="C475" s="456">
        <v>2367</v>
      </c>
      <c r="D475" s="162">
        <v>435</v>
      </c>
      <c r="E475" s="431">
        <f t="shared" si="113"/>
        <v>0.18377693282636248</v>
      </c>
      <c r="F475" s="461">
        <v>10</v>
      </c>
      <c r="G475" s="350"/>
      <c r="H475" s="431">
        <f t="shared" si="114"/>
        <v>0</v>
      </c>
      <c r="I475" s="350">
        <f t="shared" si="115"/>
        <v>2377</v>
      </c>
      <c r="J475" s="350">
        <f t="shared" si="116"/>
        <v>435</v>
      </c>
      <c r="K475" s="431">
        <f t="shared" si="117"/>
        <v>0.18300378628523348</v>
      </c>
    </row>
    <row r="476" spans="1:11" ht="14.25">
      <c r="A476" s="446" t="s">
        <v>2657</v>
      </c>
      <c r="B476" s="448" t="s">
        <v>2658</v>
      </c>
      <c r="C476" s="456">
        <v>5351</v>
      </c>
      <c r="D476" s="161">
        <v>3145</v>
      </c>
      <c r="E476" s="431">
        <f t="shared" si="113"/>
        <v>0.58774060923191929</v>
      </c>
      <c r="F476" s="461"/>
      <c r="G476" s="350"/>
      <c r="H476" s="431" t="e">
        <f t="shared" si="114"/>
        <v>#DIV/0!</v>
      </c>
      <c r="I476" s="350">
        <f t="shared" si="115"/>
        <v>5351</v>
      </c>
      <c r="J476" s="350">
        <f t="shared" si="116"/>
        <v>3145</v>
      </c>
      <c r="K476" s="431">
        <f t="shared" si="117"/>
        <v>0.58774060923191929</v>
      </c>
    </row>
    <row r="477" spans="1:11" ht="14.25">
      <c r="A477" s="446" t="s">
        <v>2125</v>
      </c>
      <c r="B477" s="448" t="s">
        <v>2659</v>
      </c>
      <c r="C477" s="456">
        <v>26399</v>
      </c>
      <c r="D477" s="161">
        <v>18431</v>
      </c>
      <c r="E477" s="431">
        <f t="shared" si="113"/>
        <v>0.69817038524186525</v>
      </c>
      <c r="F477" s="461">
        <v>43</v>
      </c>
      <c r="G477" s="350"/>
      <c r="H477" s="431">
        <f t="shared" si="114"/>
        <v>0</v>
      </c>
      <c r="I477" s="350">
        <f t="shared" si="115"/>
        <v>26442</v>
      </c>
      <c r="J477" s="350">
        <f t="shared" si="116"/>
        <v>18431</v>
      </c>
      <c r="K477" s="431">
        <f t="shared" si="117"/>
        <v>0.69703502004386964</v>
      </c>
    </row>
    <row r="478" spans="1:11" ht="14.25">
      <c r="A478" s="446" t="s">
        <v>2660</v>
      </c>
      <c r="B478" s="448" t="s">
        <v>2661</v>
      </c>
      <c r="C478" s="456">
        <v>4706</v>
      </c>
      <c r="D478" s="157">
        <v>2778</v>
      </c>
      <c r="E478" s="431">
        <f t="shared" si="113"/>
        <v>0.59031024224394391</v>
      </c>
      <c r="F478" s="461">
        <v>5</v>
      </c>
      <c r="G478" s="350"/>
      <c r="H478" s="431">
        <f t="shared" si="114"/>
        <v>0</v>
      </c>
      <c r="I478" s="350">
        <f t="shared" si="115"/>
        <v>4711</v>
      </c>
      <c r="J478" s="350">
        <f t="shared" si="116"/>
        <v>2778</v>
      </c>
      <c r="K478" s="431">
        <f t="shared" si="117"/>
        <v>0.58968371895563576</v>
      </c>
    </row>
    <row r="479" spans="1:11" ht="14.25">
      <c r="A479" s="446" t="s">
        <v>2662</v>
      </c>
      <c r="B479" s="448" t="s">
        <v>2663</v>
      </c>
      <c r="C479" s="456">
        <v>12965</v>
      </c>
      <c r="D479" s="157">
        <v>9838</v>
      </c>
      <c r="E479" s="431">
        <f t="shared" si="113"/>
        <v>0.75881218665638261</v>
      </c>
      <c r="F479" s="461">
        <v>5</v>
      </c>
      <c r="G479" s="350"/>
      <c r="H479" s="431">
        <f t="shared" si="114"/>
        <v>0</v>
      </c>
      <c r="I479" s="350">
        <f t="shared" si="115"/>
        <v>12970</v>
      </c>
      <c r="J479" s="350">
        <f t="shared" si="116"/>
        <v>9838</v>
      </c>
      <c r="K479" s="431">
        <f t="shared" si="117"/>
        <v>0.75851966075558985</v>
      </c>
    </row>
    <row r="480" spans="1:11" ht="25.5">
      <c r="A480" s="446" t="s">
        <v>2664</v>
      </c>
      <c r="B480" s="448" t="s">
        <v>2665</v>
      </c>
      <c r="C480" s="456">
        <v>5477</v>
      </c>
      <c r="D480" s="157">
        <v>2863</v>
      </c>
      <c r="E480" s="431">
        <f t="shared" si="113"/>
        <v>0.52273142231148439</v>
      </c>
      <c r="F480" s="461"/>
      <c r="G480" s="350"/>
      <c r="H480" s="431" t="e">
        <f t="shared" si="114"/>
        <v>#DIV/0!</v>
      </c>
      <c r="I480" s="350">
        <f t="shared" si="115"/>
        <v>5477</v>
      </c>
      <c r="J480" s="350">
        <f t="shared" si="116"/>
        <v>2863</v>
      </c>
      <c r="K480" s="431">
        <f t="shared" si="117"/>
        <v>0.52273142231148439</v>
      </c>
    </row>
    <row r="481" spans="1:11" ht="14.25">
      <c r="A481" s="446" t="s">
        <v>2170</v>
      </c>
      <c r="B481" s="448" t="s">
        <v>2666</v>
      </c>
      <c r="C481" s="456">
        <v>24087</v>
      </c>
      <c r="D481" s="161">
        <v>23584</v>
      </c>
      <c r="E481" s="431">
        <f t="shared" si="113"/>
        <v>0.97911736621414036</v>
      </c>
      <c r="F481" s="461">
        <v>41</v>
      </c>
      <c r="G481" s="350"/>
      <c r="H481" s="431">
        <f t="shared" si="114"/>
        <v>0</v>
      </c>
      <c r="I481" s="350">
        <f t="shared" si="115"/>
        <v>24128</v>
      </c>
      <c r="J481" s="350">
        <f t="shared" si="116"/>
        <v>23584</v>
      </c>
      <c r="K481" s="431">
        <f t="shared" si="117"/>
        <v>0.97745358090185674</v>
      </c>
    </row>
    <row r="482" spans="1:11" ht="14.25">
      <c r="A482" s="446" t="s">
        <v>2229</v>
      </c>
      <c r="B482" s="448" t="s">
        <v>2667</v>
      </c>
      <c r="C482" s="456">
        <v>16724</v>
      </c>
      <c r="D482" s="161">
        <v>12484</v>
      </c>
      <c r="E482" s="431">
        <f t="shared" si="113"/>
        <v>0.74647213585266681</v>
      </c>
      <c r="F482" s="461">
        <v>50</v>
      </c>
      <c r="G482" s="350"/>
      <c r="H482" s="431">
        <f t="shared" si="114"/>
        <v>0</v>
      </c>
      <c r="I482" s="350">
        <f t="shared" si="115"/>
        <v>16774</v>
      </c>
      <c r="J482" s="350">
        <f t="shared" si="116"/>
        <v>12484</v>
      </c>
      <c r="K482" s="431">
        <f t="shared" si="117"/>
        <v>0.74424704900441163</v>
      </c>
    </row>
    <row r="483" spans="1:11" ht="25.5">
      <c r="A483" s="446" t="s">
        <v>2668</v>
      </c>
      <c r="B483" s="448" t="s">
        <v>2669</v>
      </c>
      <c r="C483" s="456">
        <v>1081</v>
      </c>
      <c r="D483" s="162">
        <v>429</v>
      </c>
      <c r="E483" s="431">
        <f t="shared" si="113"/>
        <v>0.39685476410730802</v>
      </c>
      <c r="F483" s="461">
        <v>10</v>
      </c>
      <c r="G483" s="350"/>
      <c r="H483" s="431">
        <f t="shared" si="114"/>
        <v>0</v>
      </c>
      <c r="I483" s="350">
        <f t="shared" si="115"/>
        <v>1091</v>
      </c>
      <c r="J483" s="350">
        <f t="shared" si="116"/>
        <v>429</v>
      </c>
      <c r="K483" s="431">
        <f t="shared" si="117"/>
        <v>0.39321723189734187</v>
      </c>
    </row>
    <row r="484" spans="1:11" ht="14.25">
      <c r="A484" s="446" t="s">
        <v>2670</v>
      </c>
      <c r="B484" s="448" t="s">
        <v>2671</v>
      </c>
      <c r="C484" s="456">
        <v>31465</v>
      </c>
      <c r="D484" s="161">
        <v>22838</v>
      </c>
      <c r="E484" s="431">
        <f t="shared" si="113"/>
        <v>0.72582234228507869</v>
      </c>
      <c r="F484" s="461">
        <v>7</v>
      </c>
      <c r="G484" s="350"/>
      <c r="H484" s="431">
        <f t="shared" si="114"/>
        <v>0</v>
      </c>
      <c r="I484" s="350">
        <f t="shared" si="115"/>
        <v>31472</v>
      </c>
      <c r="J484" s="350">
        <f t="shared" si="116"/>
        <v>22838</v>
      </c>
      <c r="K484" s="431">
        <f t="shared" si="117"/>
        <v>0.72566090493136759</v>
      </c>
    </row>
    <row r="485" spans="1:11" ht="14.25">
      <c r="A485" s="446" t="s">
        <v>2672</v>
      </c>
      <c r="B485" s="448" t="s">
        <v>2673</v>
      </c>
      <c r="C485" s="456">
        <v>238</v>
      </c>
      <c r="D485" s="161">
        <v>55</v>
      </c>
      <c r="E485" s="431">
        <f t="shared" si="113"/>
        <v>0.23109243697478993</v>
      </c>
      <c r="F485" s="461">
        <v>18</v>
      </c>
      <c r="G485" s="350"/>
      <c r="H485" s="431">
        <f t="shared" si="114"/>
        <v>0</v>
      </c>
      <c r="I485" s="350">
        <f t="shared" si="115"/>
        <v>256</v>
      </c>
      <c r="J485" s="350">
        <f t="shared" si="116"/>
        <v>55</v>
      </c>
      <c r="K485" s="431">
        <f t="shared" si="117"/>
        <v>0.21484375</v>
      </c>
    </row>
    <row r="486" spans="1:11" ht="14.25">
      <c r="A486" s="446" t="s">
        <v>2674</v>
      </c>
      <c r="B486" s="448" t="s">
        <v>2675</v>
      </c>
      <c r="C486" s="456">
        <v>915</v>
      </c>
      <c r="D486" s="157">
        <v>564</v>
      </c>
      <c r="E486" s="431">
        <f t="shared" si="113"/>
        <v>0.61639344262295082</v>
      </c>
      <c r="F486" s="461">
        <v>37</v>
      </c>
      <c r="G486" s="350"/>
      <c r="H486" s="431">
        <f t="shared" si="114"/>
        <v>0</v>
      </c>
      <c r="I486" s="350">
        <f t="shared" si="115"/>
        <v>952</v>
      </c>
      <c r="J486" s="350">
        <f t="shared" si="116"/>
        <v>564</v>
      </c>
      <c r="K486" s="431">
        <f t="shared" si="117"/>
        <v>0.59243697478991597</v>
      </c>
    </row>
    <row r="487" spans="1:11" ht="14.25">
      <c r="A487" s="446" t="s">
        <v>2676</v>
      </c>
      <c r="B487" s="448" t="s">
        <v>2677</v>
      </c>
      <c r="C487" s="456">
        <v>38414</v>
      </c>
      <c r="D487" s="157">
        <v>26613</v>
      </c>
      <c r="E487" s="431">
        <f t="shared" si="113"/>
        <v>0.69279429374707135</v>
      </c>
      <c r="F487" s="461">
        <v>75</v>
      </c>
      <c r="G487" s="350"/>
      <c r="H487" s="431">
        <f t="shared" si="114"/>
        <v>0</v>
      </c>
      <c r="I487" s="350">
        <f t="shared" si="115"/>
        <v>38489</v>
      </c>
      <c r="J487" s="350">
        <f t="shared" si="116"/>
        <v>26613</v>
      </c>
      <c r="K487" s="431">
        <f t="shared" si="117"/>
        <v>0.69144430876354279</v>
      </c>
    </row>
    <row r="488" spans="1:11" ht="14.25">
      <c r="A488" s="446" t="s">
        <v>2678</v>
      </c>
      <c r="B488" s="448" t="s">
        <v>2679</v>
      </c>
      <c r="C488" s="456">
        <v>8877</v>
      </c>
      <c r="D488" s="157">
        <v>5305</v>
      </c>
      <c r="E488" s="431">
        <f t="shared" si="113"/>
        <v>0.59761180579024442</v>
      </c>
      <c r="F488" s="461">
        <v>16</v>
      </c>
      <c r="G488" s="350"/>
      <c r="H488" s="431">
        <f t="shared" si="114"/>
        <v>0</v>
      </c>
      <c r="I488" s="350">
        <f t="shared" si="115"/>
        <v>8893</v>
      </c>
      <c r="J488" s="350">
        <f t="shared" si="116"/>
        <v>5305</v>
      </c>
      <c r="K488" s="431">
        <f t="shared" si="117"/>
        <v>0.59653660182165746</v>
      </c>
    </row>
    <row r="489" spans="1:11" ht="14.25">
      <c r="A489" s="449" t="s">
        <v>2680</v>
      </c>
      <c r="B489" s="450" t="s">
        <v>2681</v>
      </c>
      <c r="C489" s="456">
        <v>3573</v>
      </c>
      <c r="D489" s="161">
        <v>2159</v>
      </c>
      <c r="E489" s="431">
        <f t="shared" si="113"/>
        <v>0.60425412818359925</v>
      </c>
      <c r="F489" s="461"/>
      <c r="G489" s="350"/>
      <c r="H489" s="431" t="e">
        <f t="shared" si="114"/>
        <v>#DIV/0!</v>
      </c>
      <c r="I489" s="350">
        <f t="shared" si="115"/>
        <v>3573</v>
      </c>
      <c r="J489" s="350">
        <f t="shared" si="116"/>
        <v>2159</v>
      </c>
      <c r="K489" s="431">
        <f t="shared" si="117"/>
        <v>0.60425412818359925</v>
      </c>
    </row>
    <row r="490" spans="1:11" ht="14.25">
      <c r="A490" s="451" t="s">
        <v>2682</v>
      </c>
      <c r="B490" s="452" t="s">
        <v>2683</v>
      </c>
      <c r="C490" s="456">
        <v>6967</v>
      </c>
      <c r="D490" s="161">
        <v>5194</v>
      </c>
      <c r="E490" s="431">
        <f t="shared" si="113"/>
        <v>0.74551456868092436</v>
      </c>
      <c r="F490" s="461"/>
      <c r="G490" s="350"/>
      <c r="H490" s="431" t="e">
        <f t="shared" si="114"/>
        <v>#DIV/0!</v>
      </c>
      <c r="I490" s="350">
        <f t="shared" si="115"/>
        <v>6967</v>
      </c>
      <c r="J490" s="350">
        <f t="shared" si="116"/>
        <v>5194</v>
      </c>
      <c r="K490" s="431">
        <f t="shared" si="117"/>
        <v>0.74551456868092436</v>
      </c>
    </row>
    <row r="491" spans="1:11" ht="14.25">
      <c r="A491" s="451" t="s">
        <v>2684</v>
      </c>
      <c r="B491" s="452" t="s">
        <v>2685</v>
      </c>
      <c r="C491" s="456">
        <v>14283</v>
      </c>
      <c r="D491" s="162">
        <v>10738</v>
      </c>
      <c r="E491" s="431">
        <f t="shared" si="113"/>
        <v>0.75180284254008256</v>
      </c>
      <c r="F491" s="461"/>
      <c r="G491" s="350"/>
      <c r="H491" s="431" t="e">
        <f t="shared" si="114"/>
        <v>#DIV/0!</v>
      </c>
      <c r="I491" s="350">
        <f t="shared" si="115"/>
        <v>14283</v>
      </c>
      <c r="J491" s="350">
        <f t="shared" si="116"/>
        <v>10738</v>
      </c>
      <c r="K491" s="431">
        <f t="shared" si="117"/>
        <v>0.75180284254008256</v>
      </c>
    </row>
    <row r="492" spans="1:11" ht="14.25">
      <c r="A492" s="453" t="s">
        <v>2686</v>
      </c>
      <c r="B492" s="454" t="s">
        <v>2687</v>
      </c>
      <c r="C492" s="456">
        <v>4090</v>
      </c>
      <c r="D492" s="161">
        <v>3129</v>
      </c>
      <c r="E492" s="431">
        <f t="shared" si="113"/>
        <v>0.76503667481662596</v>
      </c>
      <c r="F492" s="461"/>
      <c r="G492" s="350"/>
      <c r="H492" s="431" t="e">
        <f t="shared" si="114"/>
        <v>#DIV/0!</v>
      </c>
      <c r="I492" s="350">
        <f t="shared" si="115"/>
        <v>4090</v>
      </c>
      <c r="J492" s="350">
        <f t="shared" si="116"/>
        <v>3129</v>
      </c>
      <c r="K492" s="431">
        <f t="shared" si="117"/>
        <v>0.76503667481662596</v>
      </c>
    </row>
    <row r="493" spans="1:11" ht="14.25">
      <c r="A493" s="458" t="s">
        <v>2688</v>
      </c>
      <c r="B493" s="459" t="s">
        <v>2689</v>
      </c>
      <c r="C493" s="456">
        <v>110</v>
      </c>
      <c r="D493" s="161"/>
      <c r="E493" s="431">
        <f t="shared" si="113"/>
        <v>0</v>
      </c>
      <c r="F493" s="461"/>
      <c r="G493" s="350"/>
      <c r="H493" s="431" t="e">
        <f t="shared" si="114"/>
        <v>#DIV/0!</v>
      </c>
      <c r="I493" s="350">
        <f t="shared" si="115"/>
        <v>110</v>
      </c>
      <c r="J493" s="350">
        <f t="shared" si="116"/>
        <v>0</v>
      </c>
      <c r="K493" s="431">
        <f t="shared" si="117"/>
        <v>0</v>
      </c>
    </row>
    <row r="494" spans="1:11" ht="14.25">
      <c r="A494" s="446" t="s">
        <v>2483</v>
      </c>
      <c r="B494" s="448" t="s">
        <v>2482</v>
      </c>
      <c r="C494" s="456">
        <v>15484</v>
      </c>
      <c r="D494" s="157">
        <v>7985</v>
      </c>
      <c r="E494" s="431">
        <f t="shared" si="113"/>
        <v>0.51569361921983981</v>
      </c>
      <c r="F494" s="461"/>
      <c r="G494" s="350"/>
      <c r="H494" s="431" t="e">
        <f t="shared" si="114"/>
        <v>#DIV/0!</v>
      </c>
      <c r="I494" s="350">
        <f t="shared" si="115"/>
        <v>15484</v>
      </c>
      <c r="J494" s="350">
        <f t="shared" si="116"/>
        <v>7985</v>
      </c>
      <c r="K494" s="431">
        <f t="shared" si="117"/>
        <v>0.51569361921983981</v>
      </c>
    </row>
    <row r="495" spans="1:11" ht="14.25">
      <c r="A495" s="446" t="s">
        <v>2690</v>
      </c>
      <c r="B495" s="448" t="s">
        <v>2691</v>
      </c>
      <c r="C495" s="456">
        <v>10739</v>
      </c>
      <c r="D495" s="161">
        <v>8277</v>
      </c>
      <c r="E495" s="431">
        <f t="shared" si="113"/>
        <v>0.77074215476301333</v>
      </c>
      <c r="F495" s="461">
        <v>20</v>
      </c>
      <c r="G495" s="350"/>
      <c r="H495" s="431">
        <f t="shared" si="114"/>
        <v>0</v>
      </c>
      <c r="I495" s="350">
        <f t="shared" si="115"/>
        <v>10759</v>
      </c>
      <c r="J495" s="350">
        <f t="shared" si="116"/>
        <v>8277</v>
      </c>
      <c r="K495" s="431">
        <f t="shared" si="117"/>
        <v>0.76930941537317599</v>
      </c>
    </row>
    <row r="496" spans="1:11" ht="14.25">
      <c r="A496" s="446" t="s">
        <v>2692</v>
      </c>
      <c r="B496" s="448" t="s">
        <v>2693</v>
      </c>
      <c r="C496" s="456">
        <v>100</v>
      </c>
      <c r="D496" s="161">
        <v>103</v>
      </c>
      <c r="E496" s="431">
        <f t="shared" si="113"/>
        <v>1.03</v>
      </c>
      <c r="F496" s="461"/>
      <c r="G496" s="350"/>
      <c r="H496" s="431" t="e">
        <f t="shared" si="114"/>
        <v>#DIV/0!</v>
      </c>
      <c r="I496" s="350">
        <f t="shared" si="115"/>
        <v>100</v>
      </c>
      <c r="J496" s="350">
        <f t="shared" si="116"/>
        <v>103</v>
      </c>
      <c r="K496" s="431">
        <f t="shared" si="117"/>
        <v>1.03</v>
      </c>
    </row>
    <row r="497" spans="1:11" ht="14.25">
      <c r="A497" s="446" t="s">
        <v>2426</v>
      </c>
      <c r="B497" s="448" t="s">
        <v>2694</v>
      </c>
      <c r="C497" s="456">
        <v>48</v>
      </c>
      <c r="D497" s="162">
        <v>18</v>
      </c>
      <c r="E497" s="431">
        <f t="shared" si="113"/>
        <v>0.375</v>
      </c>
      <c r="F497" s="461">
        <v>9</v>
      </c>
      <c r="G497" s="350"/>
      <c r="H497" s="431">
        <f t="shared" si="114"/>
        <v>0</v>
      </c>
      <c r="I497" s="350">
        <f t="shared" si="115"/>
        <v>57</v>
      </c>
      <c r="J497" s="350">
        <f t="shared" si="116"/>
        <v>18</v>
      </c>
      <c r="K497" s="431">
        <f t="shared" si="117"/>
        <v>0.31578947368421051</v>
      </c>
    </row>
    <row r="498" spans="1:11" ht="14.25">
      <c r="A498" s="446" t="s">
        <v>2695</v>
      </c>
      <c r="B498" s="448" t="s">
        <v>2696</v>
      </c>
      <c r="C498" s="456">
        <v>48</v>
      </c>
      <c r="D498" s="161">
        <v>18</v>
      </c>
      <c r="E498" s="431">
        <f t="shared" si="113"/>
        <v>0.375</v>
      </c>
      <c r="F498" s="461">
        <v>5</v>
      </c>
      <c r="G498" s="350"/>
      <c r="H498" s="431">
        <f t="shared" si="114"/>
        <v>0</v>
      </c>
      <c r="I498" s="350">
        <f t="shared" si="115"/>
        <v>53</v>
      </c>
      <c r="J498" s="350">
        <f t="shared" si="116"/>
        <v>18</v>
      </c>
      <c r="K498" s="431">
        <f t="shared" si="117"/>
        <v>0.33962264150943394</v>
      </c>
    </row>
    <row r="499" spans="1:11" ht="25.5">
      <c r="A499" s="446" t="s">
        <v>2697</v>
      </c>
      <c r="B499" s="448" t="s">
        <v>2698</v>
      </c>
      <c r="C499" s="456"/>
      <c r="D499" s="161"/>
      <c r="E499" s="431" t="e">
        <f t="shared" si="113"/>
        <v>#DIV/0!</v>
      </c>
      <c r="F499" s="461"/>
      <c r="G499" s="350"/>
      <c r="H499" s="431" t="e">
        <f t="shared" si="114"/>
        <v>#DIV/0!</v>
      </c>
      <c r="I499" s="350">
        <f t="shared" si="115"/>
        <v>0</v>
      </c>
      <c r="J499" s="350">
        <f t="shared" si="116"/>
        <v>0</v>
      </c>
      <c r="K499" s="431" t="e">
        <f t="shared" si="117"/>
        <v>#DIV/0!</v>
      </c>
    </row>
    <row r="500" spans="1:11" ht="25.5">
      <c r="A500" s="446" t="s">
        <v>2699</v>
      </c>
      <c r="B500" s="448" t="s">
        <v>2700</v>
      </c>
      <c r="C500" s="456">
        <v>147</v>
      </c>
      <c r="D500" s="157">
        <v>134</v>
      </c>
      <c r="E500" s="431">
        <f t="shared" si="113"/>
        <v>0.91156462585034015</v>
      </c>
      <c r="F500" s="461"/>
      <c r="G500" s="350"/>
      <c r="H500" s="431" t="e">
        <f t="shared" si="114"/>
        <v>#DIV/0!</v>
      </c>
      <c r="I500" s="350">
        <f t="shared" si="115"/>
        <v>147</v>
      </c>
      <c r="J500" s="350">
        <f t="shared" si="116"/>
        <v>134</v>
      </c>
      <c r="K500" s="431">
        <f t="shared" si="117"/>
        <v>0.91156462585034015</v>
      </c>
    </row>
    <row r="501" spans="1:11" ht="14.25">
      <c r="A501" s="446" t="s">
        <v>2701</v>
      </c>
      <c r="B501" s="448" t="s">
        <v>2702</v>
      </c>
      <c r="C501" s="456">
        <v>147</v>
      </c>
      <c r="D501" s="157">
        <v>134</v>
      </c>
      <c r="E501" s="431">
        <f t="shared" si="113"/>
        <v>0.91156462585034015</v>
      </c>
      <c r="F501" s="461"/>
      <c r="G501" s="350"/>
      <c r="H501" s="431" t="e">
        <f t="shared" si="114"/>
        <v>#DIV/0!</v>
      </c>
      <c r="I501" s="350">
        <f t="shared" si="115"/>
        <v>147</v>
      </c>
      <c r="J501" s="350">
        <f t="shared" si="116"/>
        <v>134</v>
      </c>
      <c r="K501" s="431">
        <f t="shared" si="117"/>
        <v>0.91156462585034015</v>
      </c>
    </row>
    <row r="502" spans="1:11" ht="14.25">
      <c r="A502" s="446" t="s">
        <v>2703</v>
      </c>
      <c r="B502" s="448" t="s">
        <v>2704</v>
      </c>
      <c r="C502" s="456">
        <v>9192</v>
      </c>
      <c r="D502" s="157">
        <v>7214</v>
      </c>
      <c r="E502" s="431">
        <f t="shared" si="113"/>
        <v>0.7848128807658834</v>
      </c>
      <c r="F502" s="461">
        <v>20</v>
      </c>
      <c r="G502" s="350"/>
      <c r="H502" s="431">
        <f t="shared" si="114"/>
        <v>0</v>
      </c>
      <c r="I502" s="350">
        <f t="shared" si="115"/>
        <v>9212</v>
      </c>
      <c r="J502" s="350">
        <f t="shared" si="116"/>
        <v>7214</v>
      </c>
      <c r="K502" s="431">
        <f t="shared" si="117"/>
        <v>0.78310898827616149</v>
      </c>
    </row>
    <row r="503" spans="1:11" ht="14.25">
      <c r="A503" s="446" t="s">
        <v>2705</v>
      </c>
      <c r="B503" s="448" t="s">
        <v>2706</v>
      </c>
      <c r="C503" s="456">
        <v>9211</v>
      </c>
      <c r="D503" s="161">
        <v>7214</v>
      </c>
      <c r="E503" s="431">
        <f t="shared" si="113"/>
        <v>0.78319400716534582</v>
      </c>
      <c r="F503" s="461">
        <v>20</v>
      </c>
      <c r="G503" s="350"/>
      <c r="H503" s="431">
        <f t="shared" si="114"/>
        <v>0</v>
      </c>
      <c r="I503" s="350">
        <f t="shared" si="115"/>
        <v>9231</v>
      </c>
      <c r="J503" s="350">
        <f t="shared" si="116"/>
        <v>7214</v>
      </c>
      <c r="K503" s="431">
        <f t="shared" si="117"/>
        <v>0.78149712923843573</v>
      </c>
    </row>
    <row r="504" spans="1:11" ht="14.25">
      <c r="A504" s="446" t="s">
        <v>2707</v>
      </c>
      <c r="B504" s="448" t="s">
        <v>2708</v>
      </c>
      <c r="C504" s="456">
        <v>10291</v>
      </c>
      <c r="D504" s="161">
        <v>6309</v>
      </c>
      <c r="E504" s="431">
        <f t="shared" si="113"/>
        <v>0.61305995530074819</v>
      </c>
      <c r="F504" s="461">
        <v>20</v>
      </c>
      <c r="G504" s="350"/>
      <c r="H504" s="431">
        <f t="shared" si="114"/>
        <v>0</v>
      </c>
      <c r="I504" s="350">
        <f t="shared" si="115"/>
        <v>10311</v>
      </c>
      <c r="J504" s="350">
        <f t="shared" si="116"/>
        <v>6309</v>
      </c>
      <c r="K504" s="431">
        <f t="shared" si="117"/>
        <v>0.61187081757346529</v>
      </c>
    </row>
    <row r="505" spans="1:11" ht="14.25">
      <c r="A505" s="446" t="s">
        <v>2709</v>
      </c>
      <c r="B505" s="448" t="s">
        <v>2710</v>
      </c>
      <c r="C505" s="456">
        <v>3513</v>
      </c>
      <c r="D505" s="162">
        <v>3085</v>
      </c>
      <c r="E505" s="431">
        <f t="shared" si="113"/>
        <v>0.87816680899516086</v>
      </c>
      <c r="F505" s="461">
        <v>20</v>
      </c>
      <c r="G505" s="350"/>
      <c r="H505" s="431">
        <f t="shared" si="114"/>
        <v>0</v>
      </c>
      <c r="I505" s="350">
        <f t="shared" si="115"/>
        <v>3533</v>
      </c>
      <c r="J505" s="350">
        <f t="shared" si="116"/>
        <v>3085</v>
      </c>
      <c r="K505" s="431">
        <f t="shared" si="117"/>
        <v>0.87319558448910273</v>
      </c>
    </row>
    <row r="506" spans="1:11" ht="14.25">
      <c r="A506" s="446" t="s">
        <v>2711</v>
      </c>
      <c r="B506" s="448" t="s">
        <v>2712</v>
      </c>
      <c r="C506" s="456">
        <v>1374</v>
      </c>
      <c r="D506" s="161">
        <v>1267</v>
      </c>
      <c r="E506" s="431">
        <f t="shared" si="113"/>
        <v>0.92212518195050941</v>
      </c>
      <c r="F506" s="461">
        <v>20</v>
      </c>
      <c r="G506" s="350"/>
      <c r="H506" s="431">
        <f t="shared" si="114"/>
        <v>0</v>
      </c>
      <c r="I506" s="350">
        <f t="shared" si="115"/>
        <v>1394</v>
      </c>
      <c r="J506" s="350">
        <f t="shared" si="116"/>
        <v>1267</v>
      </c>
      <c r="K506" s="431">
        <f t="shared" si="117"/>
        <v>0.9088952654232425</v>
      </c>
    </row>
    <row r="507" spans="1:11" ht="25.5">
      <c r="A507" s="446" t="s">
        <v>2713</v>
      </c>
      <c r="B507" s="448" t="s">
        <v>2714</v>
      </c>
      <c r="C507" s="456">
        <v>3499</v>
      </c>
      <c r="D507" s="161">
        <v>3085</v>
      </c>
      <c r="E507" s="431">
        <f t="shared" si="113"/>
        <v>0.88168048013718203</v>
      </c>
      <c r="F507" s="461">
        <v>20</v>
      </c>
      <c r="G507" s="350"/>
      <c r="H507" s="431">
        <f t="shared" si="114"/>
        <v>0</v>
      </c>
      <c r="I507" s="350">
        <f t="shared" si="115"/>
        <v>3519</v>
      </c>
      <c r="J507" s="350">
        <f t="shared" si="116"/>
        <v>3085</v>
      </c>
      <c r="K507" s="431">
        <f t="shared" si="117"/>
        <v>0.87666950838306335</v>
      </c>
    </row>
    <row r="508" spans="1:11" ht="14.25">
      <c r="A508" s="446" t="s">
        <v>2715</v>
      </c>
      <c r="B508" s="448" t="s">
        <v>2716</v>
      </c>
      <c r="C508" s="456">
        <v>1467</v>
      </c>
      <c r="D508" s="157">
        <v>906</v>
      </c>
      <c r="E508" s="431">
        <f t="shared" si="113"/>
        <v>0.6175869120654397</v>
      </c>
      <c r="F508" s="461">
        <v>31</v>
      </c>
      <c r="G508" s="350"/>
      <c r="H508" s="431">
        <f t="shared" si="114"/>
        <v>0</v>
      </c>
      <c r="I508" s="350">
        <f t="shared" si="115"/>
        <v>1498</v>
      </c>
      <c r="J508" s="350">
        <f t="shared" si="116"/>
        <v>906</v>
      </c>
      <c r="K508" s="431">
        <f t="shared" si="117"/>
        <v>0.60480640854472634</v>
      </c>
    </row>
    <row r="509" spans="1:11" ht="14.25">
      <c r="A509" s="446" t="s">
        <v>2717</v>
      </c>
      <c r="B509" s="448" t="s">
        <v>2718</v>
      </c>
      <c r="C509" s="456">
        <v>1426</v>
      </c>
      <c r="D509" s="157">
        <v>906</v>
      </c>
      <c r="E509" s="431">
        <f t="shared" si="113"/>
        <v>0.63534361851332399</v>
      </c>
      <c r="F509" s="461">
        <v>35</v>
      </c>
      <c r="G509" s="350"/>
      <c r="H509" s="431">
        <f t="shared" si="114"/>
        <v>0</v>
      </c>
      <c r="I509" s="350">
        <f t="shared" si="115"/>
        <v>1461</v>
      </c>
      <c r="J509" s="350">
        <f t="shared" si="116"/>
        <v>906</v>
      </c>
      <c r="K509" s="431">
        <f t="shared" si="117"/>
        <v>0.62012320328542092</v>
      </c>
    </row>
    <row r="510" spans="1:11" ht="14.25">
      <c r="A510" s="446" t="s">
        <v>2719</v>
      </c>
      <c r="B510" s="448" t="s">
        <v>2720</v>
      </c>
      <c r="C510" s="456">
        <v>4124</v>
      </c>
      <c r="D510" s="157">
        <v>2516</v>
      </c>
      <c r="E510" s="431">
        <f t="shared" si="113"/>
        <v>0.61008729388942773</v>
      </c>
      <c r="F510" s="461">
        <v>35</v>
      </c>
      <c r="G510" s="350"/>
      <c r="H510" s="431">
        <f t="shared" si="114"/>
        <v>0</v>
      </c>
      <c r="I510" s="350">
        <f t="shared" si="115"/>
        <v>4159</v>
      </c>
      <c r="J510" s="350">
        <f t="shared" si="116"/>
        <v>2516</v>
      </c>
      <c r="K510" s="431">
        <f t="shared" si="117"/>
        <v>0.60495311372926186</v>
      </c>
    </row>
    <row r="511" spans="1:11" ht="14.25">
      <c r="A511" s="446" t="s">
        <v>2721</v>
      </c>
      <c r="B511" s="448" t="s">
        <v>2722</v>
      </c>
      <c r="C511" s="456">
        <v>3242</v>
      </c>
      <c r="D511" s="161">
        <v>1968</v>
      </c>
      <c r="E511" s="431">
        <f t="shared" si="113"/>
        <v>0.60703269586674891</v>
      </c>
      <c r="F511" s="461">
        <v>20</v>
      </c>
      <c r="G511" s="350"/>
      <c r="H511" s="431">
        <f t="shared" si="114"/>
        <v>0</v>
      </c>
      <c r="I511" s="350">
        <f t="shared" si="115"/>
        <v>3262</v>
      </c>
      <c r="J511" s="350">
        <f t="shared" si="116"/>
        <v>1968</v>
      </c>
      <c r="K511" s="431">
        <f t="shared" si="117"/>
        <v>0.60331085223789083</v>
      </c>
    </row>
    <row r="512" spans="1:11" ht="25.5">
      <c r="A512" s="446" t="s">
        <v>2723</v>
      </c>
      <c r="B512" s="448" t="s">
        <v>2724</v>
      </c>
      <c r="C512" s="456">
        <v>5677</v>
      </c>
      <c r="D512" s="161">
        <v>3200</v>
      </c>
      <c r="E512" s="431">
        <f t="shared" si="113"/>
        <v>0.56367799894310378</v>
      </c>
      <c r="F512" s="461">
        <v>35</v>
      </c>
      <c r="G512" s="350"/>
      <c r="H512" s="431">
        <f t="shared" si="114"/>
        <v>0</v>
      </c>
      <c r="I512" s="350">
        <f t="shared" si="115"/>
        <v>5712</v>
      </c>
      <c r="J512" s="350">
        <f t="shared" si="116"/>
        <v>3200</v>
      </c>
      <c r="K512" s="431">
        <f t="shared" si="117"/>
        <v>0.56022408963585435</v>
      </c>
    </row>
    <row r="513" spans="1:11" ht="14.25">
      <c r="A513" s="446" t="s">
        <v>2725</v>
      </c>
      <c r="B513" s="448" t="s">
        <v>2726</v>
      </c>
      <c r="C513" s="456">
        <v>13592</v>
      </c>
      <c r="D513" s="162">
        <v>7883</v>
      </c>
      <c r="E513" s="431">
        <f t="shared" si="113"/>
        <v>0.57997351383166573</v>
      </c>
      <c r="F513" s="461">
        <v>40</v>
      </c>
      <c r="G513" s="350"/>
      <c r="H513" s="431">
        <f t="shared" si="114"/>
        <v>0</v>
      </c>
      <c r="I513" s="350">
        <f t="shared" si="115"/>
        <v>13632</v>
      </c>
      <c r="J513" s="350">
        <f t="shared" si="116"/>
        <v>7883</v>
      </c>
      <c r="K513" s="431">
        <f t="shared" si="117"/>
        <v>0.5782717136150235</v>
      </c>
    </row>
    <row r="514" spans="1:11" ht="25.5">
      <c r="A514" s="446" t="s">
        <v>2727</v>
      </c>
      <c r="B514" s="448" t="s">
        <v>2728</v>
      </c>
      <c r="C514" s="456">
        <v>1254</v>
      </c>
      <c r="D514" s="161">
        <v>719</v>
      </c>
      <c r="E514" s="431">
        <f t="shared" si="113"/>
        <v>0.57336523125996808</v>
      </c>
      <c r="F514" s="461">
        <v>20</v>
      </c>
      <c r="G514" s="350"/>
      <c r="H514" s="431">
        <f t="shared" si="114"/>
        <v>0</v>
      </c>
      <c r="I514" s="350">
        <f t="shared" si="115"/>
        <v>1274</v>
      </c>
      <c r="J514" s="350">
        <f t="shared" si="116"/>
        <v>719</v>
      </c>
      <c r="K514" s="431">
        <f t="shared" si="117"/>
        <v>0.56436420722135006</v>
      </c>
    </row>
    <row r="515" spans="1:11" ht="25.5">
      <c r="A515" s="446" t="s">
        <v>2729</v>
      </c>
      <c r="B515" s="448" t="s">
        <v>2730</v>
      </c>
      <c r="C515" s="456">
        <v>5282</v>
      </c>
      <c r="D515" s="157">
        <v>2880</v>
      </c>
      <c r="E515" s="431">
        <f t="shared" si="113"/>
        <v>0.54524801211662244</v>
      </c>
      <c r="F515" s="461">
        <v>35</v>
      </c>
      <c r="G515" s="350"/>
      <c r="H515" s="431">
        <f t="shared" si="114"/>
        <v>0</v>
      </c>
      <c r="I515" s="350">
        <f t="shared" si="115"/>
        <v>5317</v>
      </c>
      <c r="J515" s="350">
        <f t="shared" si="116"/>
        <v>2880</v>
      </c>
      <c r="K515" s="431">
        <f t="shared" si="117"/>
        <v>0.54165883016738758</v>
      </c>
    </row>
    <row r="516" spans="1:11" ht="25.5">
      <c r="A516" s="446" t="s">
        <v>2731</v>
      </c>
      <c r="B516" s="448" t="s">
        <v>2732</v>
      </c>
      <c r="C516" s="456">
        <v>10163</v>
      </c>
      <c r="D516" s="157">
        <v>6337</v>
      </c>
      <c r="E516" s="431">
        <f t="shared" si="113"/>
        <v>0.62353635737479096</v>
      </c>
      <c r="F516" s="461">
        <v>25</v>
      </c>
      <c r="G516" s="350"/>
      <c r="H516" s="431">
        <f t="shared" si="114"/>
        <v>0</v>
      </c>
      <c r="I516" s="350">
        <f t="shared" si="115"/>
        <v>10188</v>
      </c>
      <c r="J516" s="350">
        <f t="shared" si="116"/>
        <v>6337</v>
      </c>
      <c r="K516" s="431">
        <f t="shared" si="117"/>
        <v>0.62200628190027485</v>
      </c>
    </row>
    <row r="517" spans="1:11" ht="14.25">
      <c r="A517" s="446" t="s">
        <v>2733</v>
      </c>
      <c r="B517" s="448" t="s">
        <v>2734</v>
      </c>
      <c r="C517" s="456">
        <v>5089</v>
      </c>
      <c r="D517" s="161">
        <v>2446</v>
      </c>
      <c r="E517" s="431">
        <f t="shared" si="113"/>
        <v>0.48064452741206526</v>
      </c>
      <c r="F517" s="461"/>
      <c r="G517" s="350"/>
      <c r="H517" s="431" t="e">
        <f t="shared" si="114"/>
        <v>#DIV/0!</v>
      </c>
      <c r="I517" s="350">
        <f t="shared" si="115"/>
        <v>5089</v>
      </c>
      <c r="J517" s="350">
        <f t="shared" si="116"/>
        <v>2446</v>
      </c>
      <c r="K517" s="431">
        <f t="shared" si="117"/>
        <v>0.48064452741206526</v>
      </c>
    </row>
    <row r="518" spans="1:11" ht="25.5">
      <c r="A518" s="446" t="s">
        <v>2735</v>
      </c>
      <c r="B518" s="448" t="s">
        <v>2736</v>
      </c>
      <c r="C518" s="456">
        <v>277</v>
      </c>
      <c r="D518" s="161">
        <v>183</v>
      </c>
      <c r="E518" s="431">
        <f t="shared" si="113"/>
        <v>0.66064981949458479</v>
      </c>
      <c r="F518" s="461">
        <v>22</v>
      </c>
      <c r="G518" s="350"/>
      <c r="H518" s="431">
        <f t="shared" si="114"/>
        <v>0</v>
      </c>
      <c r="I518" s="350">
        <f t="shared" si="115"/>
        <v>299</v>
      </c>
      <c r="J518" s="350">
        <f t="shared" si="116"/>
        <v>183</v>
      </c>
      <c r="K518" s="431">
        <f t="shared" si="117"/>
        <v>0.61204013377926425</v>
      </c>
    </row>
    <row r="519" spans="1:11" ht="25.5">
      <c r="A519" s="446" t="s">
        <v>2737</v>
      </c>
      <c r="B519" s="448" t="s">
        <v>2738</v>
      </c>
      <c r="C519" s="456">
        <v>1639</v>
      </c>
      <c r="D519" s="162">
        <v>4156</v>
      </c>
      <c r="E519" s="431">
        <f t="shared" si="113"/>
        <v>2.5356924954240392</v>
      </c>
      <c r="F519" s="461"/>
      <c r="G519" s="350"/>
      <c r="H519" s="431" t="e">
        <f t="shared" si="114"/>
        <v>#DIV/0!</v>
      </c>
      <c r="I519" s="350">
        <f t="shared" si="115"/>
        <v>1639</v>
      </c>
      <c r="J519" s="350">
        <f t="shared" si="116"/>
        <v>4156</v>
      </c>
      <c r="K519" s="431">
        <f t="shared" si="117"/>
        <v>2.5356924954240392</v>
      </c>
    </row>
    <row r="520" spans="1:11" ht="14.25">
      <c r="A520" s="446" t="s">
        <v>2739</v>
      </c>
      <c r="B520" s="448" t="s">
        <v>2740</v>
      </c>
      <c r="C520" s="456"/>
      <c r="D520" s="161"/>
      <c r="E520" s="431" t="e">
        <f t="shared" si="113"/>
        <v>#DIV/0!</v>
      </c>
      <c r="F520" s="461"/>
      <c r="G520" s="350"/>
      <c r="H520" s="431" t="e">
        <f t="shared" si="114"/>
        <v>#DIV/0!</v>
      </c>
      <c r="I520" s="350">
        <f t="shared" si="115"/>
        <v>0</v>
      </c>
      <c r="J520" s="350">
        <f t="shared" si="116"/>
        <v>0</v>
      </c>
      <c r="K520" s="431" t="e">
        <f t="shared" si="117"/>
        <v>#DIV/0!</v>
      </c>
    </row>
    <row r="521" spans="1:11" ht="38.25">
      <c r="A521" s="446" t="s">
        <v>2741</v>
      </c>
      <c r="B521" s="448" t="s">
        <v>2742</v>
      </c>
      <c r="C521" s="456">
        <v>3106</v>
      </c>
      <c r="D521" s="161">
        <v>329</v>
      </c>
      <c r="E521" s="431">
        <f t="shared" si="113"/>
        <v>0.10592401802962009</v>
      </c>
      <c r="F521" s="461"/>
      <c r="G521" s="350"/>
      <c r="H521" s="431" t="e">
        <f t="shared" si="114"/>
        <v>#DIV/0!</v>
      </c>
      <c r="I521" s="350">
        <f t="shared" si="115"/>
        <v>3106</v>
      </c>
      <c r="J521" s="350">
        <f t="shared" si="116"/>
        <v>329</v>
      </c>
      <c r="K521" s="431">
        <f t="shared" si="117"/>
        <v>0.10592401802962009</v>
      </c>
    </row>
    <row r="522" spans="1:11" ht="14.25">
      <c r="A522" s="446" t="s">
        <v>2629</v>
      </c>
      <c r="B522" s="448" t="s">
        <v>2743</v>
      </c>
      <c r="C522" s="456">
        <v>67</v>
      </c>
      <c r="D522" s="157"/>
      <c r="E522" s="431">
        <f t="shared" si="113"/>
        <v>0</v>
      </c>
      <c r="F522" s="461"/>
      <c r="G522" s="350"/>
      <c r="H522" s="431" t="e">
        <f t="shared" si="114"/>
        <v>#DIV/0!</v>
      </c>
      <c r="I522" s="350">
        <f t="shared" si="115"/>
        <v>67</v>
      </c>
      <c r="J522" s="350">
        <f t="shared" si="116"/>
        <v>0</v>
      </c>
      <c r="K522" s="431">
        <f t="shared" si="117"/>
        <v>0</v>
      </c>
    </row>
    <row r="523" spans="1:11" ht="14.25">
      <c r="A523" s="446" t="s">
        <v>2744</v>
      </c>
      <c r="B523" s="448" t="s">
        <v>2745</v>
      </c>
      <c r="C523" s="456">
        <v>113</v>
      </c>
      <c r="D523" s="157">
        <v>80</v>
      </c>
      <c r="E523" s="431">
        <f t="shared" si="113"/>
        <v>0.70796460176991149</v>
      </c>
      <c r="F523" s="461"/>
      <c r="G523" s="350"/>
      <c r="H523" s="431" t="e">
        <f t="shared" si="114"/>
        <v>#DIV/0!</v>
      </c>
      <c r="I523" s="350">
        <f t="shared" si="115"/>
        <v>113</v>
      </c>
      <c r="J523" s="350">
        <f t="shared" si="116"/>
        <v>80</v>
      </c>
      <c r="K523" s="431">
        <f t="shared" si="117"/>
        <v>0.70796460176991149</v>
      </c>
    </row>
    <row r="524" spans="1:11" ht="14.25">
      <c r="A524" s="446" t="s">
        <v>2746</v>
      </c>
      <c r="B524" s="448" t="s">
        <v>2747</v>
      </c>
      <c r="C524" s="456">
        <v>6</v>
      </c>
      <c r="D524" s="157"/>
      <c r="E524" s="431">
        <f t="shared" si="113"/>
        <v>0</v>
      </c>
      <c r="F524" s="461"/>
      <c r="G524" s="350"/>
      <c r="H524" s="431" t="e">
        <f t="shared" si="114"/>
        <v>#DIV/0!</v>
      </c>
      <c r="I524" s="350">
        <f t="shared" si="115"/>
        <v>6</v>
      </c>
      <c r="J524" s="350">
        <f t="shared" si="116"/>
        <v>0</v>
      </c>
      <c r="K524" s="431">
        <f t="shared" si="117"/>
        <v>0</v>
      </c>
    </row>
    <row r="525" spans="1:11" ht="14.25">
      <c r="A525" s="446" t="s">
        <v>2748</v>
      </c>
      <c r="B525" s="448" t="s">
        <v>2749</v>
      </c>
      <c r="C525" s="456">
        <v>125</v>
      </c>
      <c r="D525" s="161">
        <v>80</v>
      </c>
      <c r="E525" s="431">
        <f t="shared" ref="E525:E526" si="118">D525/C525</f>
        <v>0.64</v>
      </c>
      <c r="F525" s="461">
        <v>20</v>
      </c>
      <c r="G525" s="350"/>
      <c r="H525" s="431">
        <f t="shared" ref="H525:H526" si="119">G525/F525</f>
        <v>0</v>
      </c>
      <c r="I525" s="350">
        <f t="shared" si="115"/>
        <v>145</v>
      </c>
      <c r="J525" s="350">
        <f t="shared" si="116"/>
        <v>80</v>
      </c>
      <c r="K525" s="431">
        <f t="shared" ref="K525:K526" si="120">J525/I525</f>
        <v>0.55172413793103448</v>
      </c>
    </row>
    <row r="526" spans="1:11" ht="14.25">
      <c r="A526" s="446"/>
      <c r="B526" s="448"/>
      <c r="C526" s="456"/>
      <c r="D526" s="161"/>
      <c r="E526" s="431" t="e">
        <f t="shared" si="118"/>
        <v>#DIV/0!</v>
      </c>
      <c r="F526" s="461"/>
      <c r="G526" s="350"/>
      <c r="H526" s="431" t="e">
        <f t="shared" si="119"/>
        <v>#DIV/0!</v>
      </c>
      <c r="I526" s="350">
        <f t="shared" si="115"/>
        <v>0</v>
      </c>
      <c r="J526" s="350">
        <f t="shared" si="116"/>
        <v>0</v>
      </c>
      <c r="K526" s="431" t="e">
        <f t="shared" si="120"/>
        <v>#DIV/0!</v>
      </c>
    </row>
    <row r="527" spans="1:11" ht="14.25">
      <c r="A527" s="14"/>
      <c r="B527" s="161"/>
      <c r="C527" s="161"/>
      <c r="D527" s="161"/>
      <c r="E527" s="431" t="e">
        <f t="shared" ref="E527:E528" si="121">D527/C527</f>
        <v>#DIV/0!</v>
      </c>
      <c r="F527" s="350"/>
      <c r="G527" s="350"/>
      <c r="H527" s="431" t="e">
        <f t="shared" ref="H527:H528" si="122">G527/F527</f>
        <v>#DIV/0!</v>
      </c>
      <c r="I527" s="350"/>
      <c r="J527" s="350"/>
      <c r="K527" s="431" t="e">
        <f t="shared" ref="K527:K528" si="123">J527/I527</f>
        <v>#DIV/0!</v>
      </c>
    </row>
    <row r="528" spans="1:11" ht="15">
      <c r="A528" s="29"/>
      <c r="B528" s="157"/>
      <c r="C528" s="434"/>
      <c r="D528" s="434"/>
      <c r="E528" s="433" t="e">
        <f t="shared" si="121"/>
        <v>#DIV/0!</v>
      </c>
      <c r="F528" s="435"/>
      <c r="G528" s="435"/>
      <c r="H528" s="433" t="e">
        <f t="shared" si="122"/>
        <v>#DIV/0!</v>
      </c>
      <c r="I528" s="435"/>
      <c r="J528" s="435"/>
      <c r="K528" s="433" t="e">
        <f t="shared" si="123"/>
        <v>#DIV/0!</v>
      </c>
    </row>
    <row r="529" spans="1:11" ht="14.25">
      <c r="A529" s="163" t="s">
        <v>1638</v>
      </c>
      <c r="B529" s="164"/>
      <c r="C529" s="164"/>
      <c r="D529" s="164"/>
      <c r="E529" s="164"/>
      <c r="F529" s="336"/>
      <c r="G529" s="336"/>
      <c r="H529" s="336"/>
      <c r="I529" s="336"/>
      <c r="J529" s="336"/>
      <c r="K529" s="336"/>
    </row>
    <row r="530" spans="1:11" ht="14.25">
      <c r="A530" s="294" t="s">
        <v>1639</v>
      </c>
      <c r="B530" s="295" t="s">
        <v>1640</v>
      </c>
      <c r="C530" s="296"/>
      <c r="D530" s="296"/>
      <c r="E530" s="334"/>
      <c r="F530" s="297"/>
      <c r="G530" s="297"/>
      <c r="H530" s="297"/>
      <c r="I530" s="297"/>
      <c r="J530" s="297"/>
      <c r="K530" s="297"/>
    </row>
    <row r="531" spans="1:11" ht="14.25">
      <c r="A531" s="294" t="s">
        <v>1641</v>
      </c>
      <c r="B531" s="295" t="s">
        <v>1642</v>
      </c>
      <c r="C531" s="296"/>
      <c r="D531" s="296"/>
      <c r="E531" s="334"/>
      <c r="F531" s="297"/>
      <c r="G531" s="297"/>
      <c r="H531" s="297"/>
      <c r="I531" s="297"/>
      <c r="J531" s="297"/>
      <c r="K531" s="297"/>
    </row>
    <row r="532" spans="1:11" ht="14.25">
      <c r="A532" s="294" t="s">
        <v>1643</v>
      </c>
      <c r="B532" s="295" t="s">
        <v>1644</v>
      </c>
      <c r="C532" s="296"/>
      <c r="D532" s="296"/>
      <c r="E532" s="334"/>
      <c r="F532" s="297"/>
      <c r="G532" s="297"/>
      <c r="H532" s="297"/>
      <c r="I532" s="297"/>
      <c r="J532" s="297"/>
      <c r="K532" s="297"/>
    </row>
    <row r="533" spans="1:11" ht="25.5">
      <c r="A533" s="294" t="s">
        <v>1645</v>
      </c>
      <c r="B533" s="295" t="s">
        <v>1646</v>
      </c>
      <c r="C533" s="296"/>
      <c r="D533" s="296"/>
      <c r="E533" s="334"/>
      <c r="F533" s="297"/>
      <c r="G533" s="297"/>
      <c r="H533" s="297"/>
      <c r="I533" s="297"/>
      <c r="J533" s="297"/>
      <c r="K533" s="297"/>
    </row>
    <row r="534" spans="1:11" ht="14.25">
      <c r="A534" s="294" t="s">
        <v>1647</v>
      </c>
      <c r="B534" s="295" t="s">
        <v>1648</v>
      </c>
      <c r="C534" s="296"/>
      <c r="D534" s="296"/>
      <c r="E534" s="334"/>
      <c r="F534" s="297"/>
      <c r="G534" s="297"/>
      <c r="H534" s="297"/>
      <c r="I534" s="297"/>
      <c r="J534" s="297"/>
      <c r="K534" s="297"/>
    </row>
    <row r="535" spans="1:11" ht="25.5">
      <c r="A535" s="294" t="s">
        <v>1649</v>
      </c>
      <c r="B535" s="295" t="s">
        <v>1650</v>
      </c>
      <c r="C535" s="296"/>
      <c r="D535" s="296"/>
      <c r="E535" s="334"/>
      <c r="F535" s="297"/>
      <c r="G535" s="297"/>
      <c r="H535" s="297"/>
      <c r="I535" s="297"/>
      <c r="J535" s="297"/>
      <c r="K535" s="297"/>
    </row>
    <row r="536" spans="1:11" ht="51">
      <c r="A536" s="294" t="s">
        <v>1651</v>
      </c>
      <c r="B536" s="295" t="s">
        <v>1652</v>
      </c>
      <c r="C536" s="296"/>
      <c r="D536" s="296"/>
      <c r="E536" s="334"/>
      <c r="F536" s="297"/>
      <c r="G536" s="297"/>
      <c r="H536" s="297"/>
      <c r="I536" s="297"/>
      <c r="J536" s="297"/>
      <c r="K536" s="297"/>
    </row>
    <row r="537" spans="1:11" ht="63.75">
      <c r="A537" s="294" t="s">
        <v>1653</v>
      </c>
      <c r="B537" s="295" t="s">
        <v>1654</v>
      </c>
      <c r="C537" s="296"/>
      <c r="D537" s="296"/>
      <c r="E537" s="334"/>
      <c r="F537" s="297"/>
      <c r="G537" s="297"/>
      <c r="H537" s="297"/>
      <c r="I537" s="297"/>
      <c r="J537" s="297"/>
      <c r="K537" s="297"/>
    </row>
    <row r="538" spans="1:11" ht="13.5" thickBot="1">
      <c r="A538" s="163" t="s">
        <v>1655</v>
      </c>
      <c r="B538" s="165"/>
      <c r="C538" s="165"/>
      <c r="D538" s="165"/>
      <c r="E538" s="335"/>
      <c r="F538" s="436"/>
      <c r="G538" s="436"/>
      <c r="H538" s="436"/>
      <c r="I538" s="436"/>
      <c r="J538" s="436"/>
      <c r="K538" s="436"/>
    </row>
    <row r="539" spans="1:11" ht="16.5" thickTop="1" thickBot="1">
      <c r="A539" s="437" t="s">
        <v>1656</v>
      </c>
      <c r="B539" s="438"/>
      <c r="C539" s="439">
        <f>SUM(C456,C460)</f>
        <v>403600</v>
      </c>
      <c r="D539" s="439">
        <f>SUM(D456,D460)</f>
        <v>266068</v>
      </c>
      <c r="E539" s="440">
        <f t="shared" ref="E539" si="124">D539/C539</f>
        <v>0.6592368681863231</v>
      </c>
      <c r="F539" s="439">
        <f>SUM(F456,F460)</f>
        <v>800</v>
      </c>
      <c r="G539" s="439">
        <f>SUM(G456,G460)</f>
        <v>0</v>
      </c>
      <c r="H539" s="440">
        <f t="shared" ref="H539" si="125">G539/F539</f>
        <v>0</v>
      </c>
      <c r="I539" s="439">
        <f>SUM(I456,I460)</f>
        <v>404400</v>
      </c>
      <c r="J539" s="439">
        <f>SUM(J456,J460)</f>
        <v>266068</v>
      </c>
      <c r="K539" s="440">
        <f t="shared" ref="K539" si="126">J539/I539</f>
        <v>0.65793273986152323</v>
      </c>
    </row>
    <row r="540" spans="1:11" ht="13.5" thickTop="1">
      <c r="A540" s="929" t="s">
        <v>1657</v>
      </c>
      <c r="B540" s="929"/>
      <c r="C540" s="929"/>
      <c r="D540" s="929"/>
      <c r="E540" s="929"/>
      <c r="F540" s="929"/>
      <c r="G540" s="929"/>
      <c r="H540" s="929"/>
      <c r="I540" s="929"/>
      <c r="J540" s="929"/>
      <c r="K540" s="349"/>
    </row>
    <row r="541" spans="1:11" ht="12.75">
      <c r="A541" s="929" t="s">
        <v>1658</v>
      </c>
      <c r="B541" s="929"/>
      <c r="C541" s="929"/>
      <c r="D541" s="929"/>
      <c r="E541" s="929"/>
      <c r="F541" s="929"/>
      <c r="G541" s="929"/>
      <c r="H541" s="929"/>
      <c r="I541" s="929"/>
      <c r="J541" s="929"/>
      <c r="K541" s="349"/>
    </row>
    <row r="543" spans="1:11" ht="12.75">
      <c r="A543" s="1"/>
      <c r="B543" s="2" t="s">
        <v>51</v>
      </c>
      <c r="C543" s="3" t="s">
        <v>5271</v>
      </c>
      <c r="D543" s="4"/>
      <c r="E543" s="4"/>
      <c r="F543" s="4"/>
      <c r="G543" s="4"/>
      <c r="H543" s="4"/>
      <c r="I543" s="5"/>
      <c r="J543" s="6"/>
      <c r="K543" s="6"/>
    </row>
    <row r="544" spans="1:11" ht="12.75">
      <c r="A544" s="1"/>
      <c r="B544" s="2" t="s">
        <v>52</v>
      </c>
      <c r="C544" s="3">
        <v>17688383</v>
      </c>
      <c r="D544" s="4"/>
      <c r="E544" s="4"/>
      <c r="F544" s="4"/>
      <c r="G544" s="4"/>
      <c r="H544" s="4"/>
      <c r="I544" s="5"/>
      <c r="J544" s="6"/>
      <c r="K544" s="6"/>
    </row>
    <row r="545" spans="1:11" ht="12.75">
      <c r="A545" s="1"/>
      <c r="B545" s="2"/>
      <c r="C545" s="3"/>
      <c r="D545" s="4"/>
      <c r="E545" s="4"/>
      <c r="F545" s="4"/>
      <c r="G545" s="4"/>
      <c r="H545" s="4"/>
      <c r="I545" s="5"/>
      <c r="J545" s="6"/>
      <c r="K545" s="6"/>
    </row>
    <row r="546" spans="1:11" ht="14.25">
      <c r="A546" s="1"/>
      <c r="B546" s="2" t="s">
        <v>1634</v>
      </c>
      <c r="C546" s="7" t="s">
        <v>32</v>
      </c>
      <c r="D546" s="8"/>
      <c r="E546" s="8"/>
      <c r="F546" s="8"/>
      <c r="G546" s="8"/>
      <c r="H546" s="8"/>
      <c r="I546" s="9"/>
      <c r="J546" s="6"/>
      <c r="K546" s="6"/>
    </row>
    <row r="547" spans="1:11" ht="14.25">
      <c r="A547" s="1"/>
      <c r="B547" s="2" t="s">
        <v>186</v>
      </c>
      <c r="C547" s="409" t="s">
        <v>1942</v>
      </c>
      <c r="D547" s="8"/>
      <c r="E547" s="8"/>
      <c r="F547" s="8"/>
      <c r="G547" s="8"/>
      <c r="H547" s="8"/>
      <c r="I547" s="9"/>
      <c r="J547" s="6"/>
      <c r="K547" s="6"/>
    </row>
    <row r="548" spans="1:11" ht="15.75">
      <c r="A548" s="10"/>
      <c r="B548" s="10"/>
      <c r="C548" s="10"/>
      <c r="D548" s="10"/>
      <c r="E548" s="10"/>
      <c r="F548" s="10"/>
      <c r="G548" s="10"/>
      <c r="H548" s="10"/>
      <c r="I548" s="11"/>
      <c r="J548" s="11"/>
      <c r="K548" s="11"/>
    </row>
    <row r="549" spans="1:11" ht="12.75" customHeight="1">
      <c r="A549" s="913" t="s">
        <v>1635</v>
      </c>
      <c r="B549" s="913" t="s">
        <v>1636</v>
      </c>
      <c r="C549" s="930" t="s">
        <v>189</v>
      </c>
      <c r="D549" s="931"/>
      <c r="E549" s="931"/>
      <c r="F549" s="907" t="s">
        <v>190</v>
      </c>
      <c r="G549" s="907"/>
      <c r="H549" s="907"/>
      <c r="I549" s="907" t="s">
        <v>129</v>
      </c>
      <c r="J549" s="907"/>
      <c r="K549" s="907"/>
    </row>
    <row r="550" spans="1:11" ht="34.5" thickBot="1">
      <c r="A550" s="914"/>
      <c r="B550" s="914"/>
      <c r="C550" s="309" t="s">
        <v>1896</v>
      </c>
      <c r="D550" s="309" t="s">
        <v>5263</v>
      </c>
      <c r="E550" s="430" t="s">
        <v>1903</v>
      </c>
      <c r="F550" s="309" t="s">
        <v>1896</v>
      </c>
      <c r="G550" s="309" t="s">
        <v>5263</v>
      </c>
      <c r="H550" s="309" t="s">
        <v>1903</v>
      </c>
      <c r="I550" s="309" t="s">
        <v>1896</v>
      </c>
      <c r="J550" s="309" t="s">
        <v>5263</v>
      </c>
      <c r="K550" s="309" t="s">
        <v>1903</v>
      </c>
    </row>
    <row r="551" spans="1:11" ht="15.75" thickTop="1">
      <c r="A551" s="85"/>
      <c r="B551" s="154" t="s">
        <v>28</v>
      </c>
      <c r="C551" s="432">
        <f>SUM(C552:C554)</f>
        <v>0</v>
      </c>
      <c r="D551" s="432">
        <f>SUM(D552:D554)</f>
        <v>0</v>
      </c>
      <c r="E551" s="433" t="e">
        <f>D551/C551</f>
        <v>#DIV/0!</v>
      </c>
      <c r="F551" s="432">
        <f>SUM(F552:F554)</f>
        <v>0</v>
      </c>
      <c r="G551" s="432">
        <f>SUM(G552:G554)</f>
        <v>0</v>
      </c>
      <c r="H551" s="433" t="e">
        <f>G551/F551</f>
        <v>#DIV/0!</v>
      </c>
      <c r="I551" s="432">
        <f>SUM(I552:I554)</f>
        <v>0</v>
      </c>
      <c r="J551" s="432">
        <f>SUM(J552:J554)</f>
        <v>0</v>
      </c>
      <c r="K551" s="433" t="e">
        <f>J551/I551</f>
        <v>#DIV/0!</v>
      </c>
    </row>
    <row r="552" spans="1:11" ht="14.25">
      <c r="A552" s="155"/>
      <c r="B552" s="156"/>
      <c r="C552" s="157"/>
      <c r="D552" s="157"/>
      <c r="E552" s="431" t="e">
        <f t="shared" ref="E552:E553" si="127">D552/C552</f>
        <v>#DIV/0!</v>
      </c>
      <c r="F552" s="426"/>
      <c r="G552" s="426"/>
      <c r="H552" s="431" t="e">
        <f t="shared" ref="H552:H553" si="128">G552/F552</f>
        <v>#DIV/0!</v>
      </c>
      <c r="I552" s="426">
        <f>C552+F552</f>
        <v>0</v>
      </c>
      <c r="J552" s="426">
        <f>D552+G552</f>
        <v>0</v>
      </c>
      <c r="K552" s="431" t="e">
        <f t="shared" ref="K552:K553" si="129">J552/I552</f>
        <v>#DIV/0!</v>
      </c>
    </row>
    <row r="553" spans="1:11" ht="14.25">
      <c r="A553" s="158"/>
      <c r="B553" s="159"/>
      <c r="C553" s="157"/>
      <c r="D553" s="157"/>
      <c r="E553" s="431" t="e">
        <f t="shared" si="127"/>
        <v>#DIV/0!</v>
      </c>
      <c r="F553" s="426"/>
      <c r="G553" s="426"/>
      <c r="H553" s="431" t="e">
        <f t="shared" si="128"/>
        <v>#DIV/0!</v>
      </c>
      <c r="I553" s="426"/>
      <c r="J553" s="426"/>
      <c r="K553" s="431" t="e">
        <f t="shared" si="129"/>
        <v>#DIV/0!</v>
      </c>
    </row>
    <row r="554" spans="1:11" ht="14.25">
      <c r="A554" s="158"/>
      <c r="B554" s="159"/>
      <c r="C554" s="165"/>
      <c r="D554" s="165"/>
      <c r="E554" s="442"/>
      <c r="F554" s="436"/>
      <c r="G554" s="436"/>
      <c r="H554" s="442"/>
      <c r="I554" s="436"/>
      <c r="J554" s="436"/>
      <c r="K554" s="442"/>
    </row>
    <row r="555" spans="1:11" ht="15">
      <c r="A555" s="158"/>
      <c r="B555" s="160" t="s">
        <v>1637</v>
      </c>
      <c r="C555" s="443">
        <f>SUM(C556:C665)</f>
        <v>94950</v>
      </c>
      <c r="D555" s="443">
        <f>SUM(D556:D665)</f>
        <v>55157</v>
      </c>
      <c r="E555" s="444">
        <f t="shared" ref="E555:E654" si="130">D555/C555</f>
        <v>0.5809057398630858</v>
      </c>
      <c r="F555" s="443">
        <f>SUM(F556:F665)</f>
        <v>0</v>
      </c>
      <c r="G555" s="443">
        <f>SUM(G556:G665)</f>
        <v>0</v>
      </c>
      <c r="H555" s="444" t="e">
        <f t="shared" ref="H555:H654" si="131">G555/F555</f>
        <v>#DIV/0!</v>
      </c>
      <c r="I555" s="435">
        <f t="shared" ref="I555:I654" si="132">C555+F555</f>
        <v>94950</v>
      </c>
      <c r="J555" s="435">
        <f t="shared" ref="J555:J654" si="133">D555+G555</f>
        <v>55157</v>
      </c>
      <c r="K555" s="444">
        <f t="shared" ref="K555:K654" si="134">J555/I555</f>
        <v>0.5809057398630858</v>
      </c>
    </row>
    <row r="556" spans="1:11" ht="14.25">
      <c r="A556" s="446" t="s">
        <v>2189</v>
      </c>
      <c r="B556" s="447" t="s">
        <v>2750</v>
      </c>
      <c r="C556" s="455">
        <v>10200</v>
      </c>
      <c r="D556" s="159">
        <v>7778</v>
      </c>
      <c r="E556" s="431">
        <f t="shared" si="130"/>
        <v>0.76254901960784316</v>
      </c>
      <c r="F556" s="460"/>
      <c r="G556" s="406"/>
      <c r="H556" s="431" t="e">
        <f t="shared" si="131"/>
        <v>#DIV/0!</v>
      </c>
      <c r="I556" s="426">
        <f t="shared" si="132"/>
        <v>10200</v>
      </c>
      <c r="J556" s="426">
        <f t="shared" si="133"/>
        <v>7778</v>
      </c>
      <c r="K556" s="431">
        <f t="shared" si="134"/>
        <v>0.76254901960784316</v>
      </c>
    </row>
    <row r="557" spans="1:11" ht="14.25">
      <c r="A557" s="446" t="s">
        <v>2751</v>
      </c>
      <c r="B557" s="448" t="s">
        <v>2752</v>
      </c>
      <c r="C557" s="456">
        <v>1512</v>
      </c>
      <c r="D557" s="157">
        <v>200</v>
      </c>
      <c r="E557" s="431">
        <f t="shared" si="130"/>
        <v>0.13227513227513227</v>
      </c>
      <c r="F557" s="461"/>
      <c r="G557" s="426"/>
      <c r="H557" s="431" t="e">
        <f t="shared" si="131"/>
        <v>#DIV/0!</v>
      </c>
      <c r="I557" s="426">
        <f t="shared" si="132"/>
        <v>1512</v>
      </c>
      <c r="J557" s="426">
        <f t="shared" si="133"/>
        <v>200</v>
      </c>
      <c r="K557" s="431">
        <f t="shared" si="134"/>
        <v>0.13227513227513227</v>
      </c>
    </row>
    <row r="558" spans="1:11" ht="14.25">
      <c r="A558" s="446" t="s">
        <v>2753</v>
      </c>
      <c r="B558" s="448" t="s">
        <v>2754</v>
      </c>
      <c r="C558" s="456"/>
      <c r="D558" s="157"/>
      <c r="E558" s="431" t="e">
        <f t="shared" si="130"/>
        <v>#DIV/0!</v>
      </c>
      <c r="F558" s="461"/>
      <c r="G558" s="426"/>
      <c r="H558" s="431" t="e">
        <f t="shared" si="131"/>
        <v>#DIV/0!</v>
      </c>
      <c r="I558" s="426">
        <f t="shared" si="132"/>
        <v>0</v>
      </c>
      <c r="J558" s="426">
        <f t="shared" si="133"/>
        <v>0</v>
      </c>
      <c r="K558" s="431" t="e">
        <f t="shared" si="134"/>
        <v>#DIV/0!</v>
      </c>
    </row>
    <row r="559" spans="1:11" ht="14.25">
      <c r="A559" s="446" t="s">
        <v>2102</v>
      </c>
      <c r="B559" s="448" t="s">
        <v>2508</v>
      </c>
      <c r="C559" s="456">
        <v>1913</v>
      </c>
      <c r="D559" s="157"/>
      <c r="E559" s="431">
        <f t="shared" si="130"/>
        <v>0</v>
      </c>
      <c r="F559" s="461"/>
      <c r="G559" s="426"/>
      <c r="H559" s="431" t="e">
        <f t="shared" si="131"/>
        <v>#DIV/0!</v>
      </c>
      <c r="I559" s="426">
        <f t="shared" si="132"/>
        <v>1913</v>
      </c>
      <c r="J559" s="426">
        <f t="shared" si="133"/>
        <v>0</v>
      </c>
      <c r="K559" s="431">
        <f t="shared" si="134"/>
        <v>0</v>
      </c>
    </row>
    <row r="560" spans="1:11" ht="14.25">
      <c r="A560" s="446" t="s">
        <v>2755</v>
      </c>
      <c r="B560" s="448" t="s">
        <v>2756</v>
      </c>
      <c r="C560" s="456">
        <v>34</v>
      </c>
      <c r="D560" s="161">
        <v>7</v>
      </c>
      <c r="E560" s="431">
        <f t="shared" si="130"/>
        <v>0.20588235294117646</v>
      </c>
      <c r="F560" s="461"/>
      <c r="G560" s="426"/>
      <c r="H560" s="431" t="e">
        <f t="shared" si="131"/>
        <v>#DIV/0!</v>
      </c>
      <c r="I560" s="426">
        <f t="shared" si="132"/>
        <v>34</v>
      </c>
      <c r="J560" s="426">
        <f t="shared" si="133"/>
        <v>7</v>
      </c>
      <c r="K560" s="431">
        <f t="shared" si="134"/>
        <v>0.20588235294117646</v>
      </c>
    </row>
    <row r="561" spans="1:11" ht="14.25">
      <c r="A561" s="446" t="s">
        <v>2166</v>
      </c>
      <c r="B561" s="448" t="s">
        <v>2757</v>
      </c>
      <c r="C561" s="456">
        <v>71</v>
      </c>
      <c r="D561" s="161">
        <v>19</v>
      </c>
      <c r="E561" s="431">
        <f t="shared" ref="E561:E614" si="135">D561/C561</f>
        <v>0.26760563380281688</v>
      </c>
      <c r="F561" s="461"/>
      <c r="G561" s="426"/>
      <c r="H561" s="431" t="e">
        <f t="shared" ref="H561:H614" si="136">G561/F561</f>
        <v>#DIV/0!</v>
      </c>
      <c r="I561" s="426">
        <f t="shared" ref="I561:I614" si="137">C561+F561</f>
        <v>71</v>
      </c>
      <c r="J561" s="426">
        <f t="shared" ref="J561:J614" si="138">D561+G561</f>
        <v>19</v>
      </c>
      <c r="K561" s="431">
        <f t="shared" ref="K561:K614" si="139">J561/I561</f>
        <v>0.26760563380281688</v>
      </c>
    </row>
    <row r="562" spans="1:11" ht="25.5">
      <c r="A562" s="446" t="s">
        <v>2167</v>
      </c>
      <c r="B562" s="448" t="s">
        <v>2758</v>
      </c>
      <c r="C562" s="456"/>
      <c r="D562" s="162">
        <v>3</v>
      </c>
      <c r="E562" s="431" t="e">
        <f t="shared" si="135"/>
        <v>#DIV/0!</v>
      </c>
      <c r="F562" s="461"/>
      <c r="G562" s="426"/>
      <c r="H562" s="431" t="e">
        <f t="shared" si="136"/>
        <v>#DIV/0!</v>
      </c>
      <c r="I562" s="426">
        <f t="shared" si="137"/>
        <v>0</v>
      </c>
      <c r="J562" s="426">
        <f t="shared" si="138"/>
        <v>3</v>
      </c>
      <c r="K562" s="431" t="e">
        <f t="shared" si="139"/>
        <v>#DIV/0!</v>
      </c>
    </row>
    <row r="563" spans="1:11" ht="25.5">
      <c r="A563" s="446" t="s">
        <v>2448</v>
      </c>
      <c r="B563" s="448" t="s">
        <v>2449</v>
      </c>
      <c r="C563" s="456"/>
      <c r="D563" s="161">
        <v>3</v>
      </c>
      <c r="E563" s="431" t="e">
        <f t="shared" si="135"/>
        <v>#DIV/0!</v>
      </c>
      <c r="F563" s="461"/>
      <c r="G563" s="426"/>
      <c r="H563" s="431" t="e">
        <f t="shared" si="136"/>
        <v>#DIV/0!</v>
      </c>
      <c r="I563" s="426">
        <f t="shared" si="137"/>
        <v>0</v>
      </c>
      <c r="J563" s="426">
        <f t="shared" si="138"/>
        <v>3</v>
      </c>
      <c r="K563" s="431" t="e">
        <f t="shared" si="139"/>
        <v>#DIV/0!</v>
      </c>
    </row>
    <row r="564" spans="1:11" ht="14.25">
      <c r="A564" s="446" t="s">
        <v>2120</v>
      </c>
      <c r="B564" s="448" t="s">
        <v>2450</v>
      </c>
      <c r="C564" s="456">
        <v>321</v>
      </c>
      <c r="D564" s="161">
        <v>467</v>
      </c>
      <c r="E564" s="431">
        <f t="shared" si="135"/>
        <v>1.4548286604361371</v>
      </c>
      <c r="F564" s="461"/>
      <c r="G564" s="426"/>
      <c r="H564" s="431" t="e">
        <f t="shared" si="136"/>
        <v>#DIV/0!</v>
      </c>
      <c r="I564" s="426">
        <f t="shared" si="137"/>
        <v>321</v>
      </c>
      <c r="J564" s="426">
        <f t="shared" si="138"/>
        <v>467</v>
      </c>
      <c r="K564" s="431">
        <f t="shared" si="139"/>
        <v>1.4548286604361371</v>
      </c>
    </row>
    <row r="565" spans="1:11" ht="14.25">
      <c r="A565" s="446" t="s">
        <v>2759</v>
      </c>
      <c r="B565" s="448" t="s">
        <v>2760</v>
      </c>
      <c r="C565" s="456"/>
      <c r="D565" s="157"/>
      <c r="E565" s="431" t="e">
        <f t="shared" si="135"/>
        <v>#DIV/0!</v>
      </c>
      <c r="F565" s="461"/>
      <c r="G565" s="426"/>
      <c r="H565" s="431" t="e">
        <f t="shared" si="136"/>
        <v>#DIV/0!</v>
      </c>
      <c r="I565" s="426">
        <f t="shared" si="137"/>
        <v>0</v>
      </c>
      <c r="J565" s="426">
        <f t="shared" si="138"/>
        <v>0</v>
      </c>
      <c r="K565" s="431" t="e">
        <f t="shared" si="139"/>
        <v>#DIV/0!</v>
      </c>
    </row>
    <row r="566" spans="1:11" ht="14.25">
      <c r="A566" s="446" t="s">
        <v>2761</v>
      </c>
      <c r="B566" s="448" t="s">
        <v>2762</v>
      </c>
      <c r="C566" s="456">
        <v>141</v>
      </c>
      <c r="D566" s="157">
        <v>4</v>
      </c>
      <c r="E566" s="431">
        <f t="shared" si="135"/>
        <v>2.8368794326241134E-2</v>
      </c>
      <c r="F566" s="461"/>
      <c r="G566" s="426"/>
      <c r="H566" s="431" t="e">
        <f t="shared" si="136"/>
        <v>#DIV/0!</v>
      </c>
      <c r="I566" s="426">
        <f t="shared" si="137"/>
        <v>141</v>
      </c>
      <c r="J566" s="426">
        <f t="shared" si="138"/>
        <v>4</v>
      </c>
      <c r="K566" s="431">
        <f t="shared" si="139"/>
        <v>2.8368794326241134E-2</v>
      </c>
    </row>
    <row r="567" spans="1:11" ht="14.25">
      <c r="A567" s="446" t="s">
        <v>2188</v>
      </c>
      <c r="B567" s="448" t="s">
        <v>2763</v>
      </c>
      <c r="C567" s="456">
        <v>1159</v>
      </c>
      <c r="D567" s="157">
        <v>713</v>
      </c>
      <c r="E567" s="431">
        <f t="shared" si="135"/>
        <v>0.61518550474547018</v>
      </c>
      <c r="F567" s="461"/>
      <c r="G567" s="426"/>
      <c r="H567" s="431" t="e">
        <f t="shared" si="136"/>
        <v>#DIV/0!</v>
      </c>
      <c r="I567" s="426">
        <f t="shared" si="137"/>
        <v>1159</v>
      </c>
      <c r="J567" s="426">
        <f t="shared" si="138"/>
        <v>713</v>
      </c>
      <c r="K567" s="431">
        <f t="shared" si="139"/>
        <v>0.61518550474547018</v>
      </c>
    </row>
    <row r="568" spans="1:11" ht="25.5">
      <c r="A568" s="446" t="s">
        <v>2764</v>
      </c>
      <c r="B568" s="448" t="s">
        <v>2765</v>
      </c>
      <c r="C568" s="456"/>
      <c r="D568" s="161"/>
      <c r="E568" s="431" t="e">
        <f t="shared" si="135"/>
        <v>#DIV/0!</v>
      </c>
      <c r="F568" s="461"/>
      <c r="G568" s="426"/>
      <c r="H568" s="431" t="e">
        <f t="shared" si="136"/>
        <v>#DIV/0!</v>
      </c>
      <c r="I568" s="426">
        <f t="shared" si="137"/>
        <v>0</v>
      </c>
      <c r="J568" s="426">
        <f t="shared" si="138"/>
        <v>0</v>
      </c>
      <c r="K568" s="431" t="e">
        <f t="shared" si="139"/>
        <v>#DIV/0!</v>
      </c>
    </row>
    <row r="569" spans="1:11" ht="14.25">
      <c r="A569" s="446" t="s">
        <v>2771</v>
      </c>
      <c r="B569" s="448" t="s">
        <v>2770</v>
      </c>
      <c r="C569" s="456">
        <v>1763</v>
      </c>
      <c r="D569" s="161"/>
      <c r="E569" s="431">
        <f t="shared" si="135"/>
        <v>0</v>
      </c>
      <c r="F569" s="461"/>
      <c r="G569" s="426"/>
      <c r="H569" s="431" t="e">
        <f t="shared" si="136"/>
        <v>#DIV/0!</v>
      </c>
      <c r="I569" s="426">
        <f t="shared" si="137"/>
        <v>1763</v>
      </c>
      <c r="J569" s="426">
        <f t="shared" si="138"/>
        <v>0</v>
      </c>
      <c r="K569" s="431">
        <f t="shared" si="139"/>
        <v>0</v>
      </c>
    </row>
    <row r="570" spans="1:11" ht="14.25">
      <c r="A570" s="446" t="s">
        <v>2772</v>
      </c>
      <c r="B570" s="448" t="s">
        <v>2773</v>
      </c>
      <c r="C570" s="456"/>
      <c r="D570" s="157"/>
      <c r="E570" s="431" t="e">
        <f t="shared" si="135"/>
        <v>#DIV/0!</v>
      </c>
      <c r="F570" s="461"/>
      <c r="G570" s="426"/>
      <c r="H570" s="431" t="e">
        <f t="shared" si="136"/>
        <v>#DIV/0!</v>
      </c>
      <c r="I570" s="426">
        <f t="shared" si="137"/>
        <v>0</v>
      </c>
      <c r="J570" s="426">
        <f t="shared" si="138"/>
        <v>0</v>
      </c>
      <c r="K570" s="431" t="e">
        <f t="shared" si="139"/>
        <v>#DIV/0!</v>
      </c>
    </row>
    <row r="571" spans="1:11" ht="14.25">
      <c r="A571" s="446" t="s">
        <v>2774</v>
      </c>
      <c r="B571" s="448" t="s">
        <v>2775</v>
      </c>
      <c r="C571" s="456">
        <v>2331</v>
      </c>
      <c r="D571" s="157"/>
      <c r="E571" s="431">
        <f t="shared" si="135"/>
        <v>0</v>
      </c>
      <c r="F571" s="461"/>
      <c r="G571" s="426"/>
      <c r="H571" s="431" t="e">
        <f t="shared" si="136"/>
        <v>#DIV/0!</v>
      </c>
      <c r="I571" s="426">
        <f t="shared" si="137"/>
        <v>2331</v>
      </c>
      <c r="J571" s="426">
        <f t="shared" si="138"/>
        <v>0</v>
      </c>
      <c r="K571" s="431">
        <f t="shared" si="139"/>
        <v>0</v>
      </c>
    </row>
    <row r="572" spans="1:11" ht="14.25">
      <c r="A572" s="446" t="s">
        <v>2058</v>
      </c>
      <c r="B572" s="448" t="s">
        <v>2776</v>
      </c>
      <c r="C572" s="456"/>
      <c r="D572" s="157"/>
      <c r="E572" s="431" t="e">
        <f t="shared" si="135"/>
        <v>#DIV/0!</v>
      </c>
      <c r="F572" s="461"/>
      <c r="G572" s="426"/>
      <c r="H572" s="431" t="e">
        <f t="shared" si="136"/>
        <v>#DIV/0!</v>
      </c>
      <c r="I572" s="426">
        <f t="shared" si="137"/>
        <v>0</v>
      </c>
      <c r="J572" s="426">
        <f t="shared" si="138"/>
        <v>0</v>
      </c>
      <c r="K572" s="431" t="e">
        <f t="shared" si="139"/>
        <v>#DIV/0!</v>
      </c>
    </row>
    <row r="573" spans="1:11" ht="14.25">
      <c r="A573" s="446" t="s">
        <v>2409</v>
      </c>
      <c r="B573" s="448" t="s">
        <v>2777</v>
      </c>
      <c r="C573" s="456"/>
      <c r="D573" s="161">
        <v>6</v>
      </c>
      <c r="E573" s="431" t="e">
        <f t="shared" si="135"/>
        <v>#DIV/0!</v>
      </c>
      <c r="F573" s="461"/>
      <c r="G573" s="426"/>
      <c r="H573" s="431" t="e">
        <f t="shared" si="136"/>
        <v>#DIV/0!</v>
      </c>
      <c r="I573" s="426">
        <f t="shared" si="137"/>
        <v>0</v>
      </c>
      <c r="J573" s="426">
        <f t="shared" si="138"/>
        <v>6</v>
      </c>
      <c r="K573" s="431" t="e">
        <f t="shared" si="139"/>
        <v>#DIV/0!</v>
      </c>
    </row>
    <row r="574" spans="1:11" ht="14.25">
      <c r="A574" s="446" t="s">
        <v>2411</v>
      </c>
      <c r="B574" s="448" t="s">
        <v>2484</v>
      </c>
      <c r="C574" s="456">
        <v>302</v>
      </c>
      <c r="D574" s="161">
        <v>266</v>
      </c>
      <c r="E574" s="431">
        <f t="shared" si="135"/>
        <v>0.88079470198675491</v>
      </c>
      <c r="F574" s="461"/>
      <c r="G574" s="426"/>
      <c r="H574" s="431" t="e">
        <f t="shared" si="136"/>
        <v>#DIV/0!</v>
      </c>
      <c r="I574" s="426">
        <f t="shared" si="137"/>
        <v>302</v>
      </c>
      <c r="J574" s="426">
        <f t="shared" si="138"/>
        <v>266</v>
      </c>
      <c r="K574" s="431">
        <f t="shared" si="139"/>
        <v>0.88079470198675491</v>
      </c>
    </row>
    <row r="575" spans="1:11" ht="14.25">
      <c r="A575" s="446" t="s">
        <v>2778</v>
      </c>
      <c r="B575" s="448" t="s">
        <v>2779</v>
      </c>
      <c r="C575" s="456">
        <v>10</v>
      </c>
      <c r="D575" s="162">
        <v>2</v>
      </c>
      <c r="E575" s="431">
        <f t="shared" si="135"/>
        <v>0.2</v>
      </c>
      <c r="F575" s="461"/>
      <c r="G575" s="426"/>
      <c r="H575" s="431" t="e">
        <f t="shared" si="136"/>
        <v>#DIV/0!</v>
      </c>
      <c r="I575" s="426">
        <f t="shared" si="137"/>
        <v>10</v>
      </c>
      <c r="J575" s="426">
        <f t="shared" si="138"/>
        <v>2</v>
      </c>
      <c r="K575" s="431">
        <f t="shared" si="139"/>
        <v>0.2</v>
      </c>
    </row>
    <row r="576" spans="1:11" ht="14.25">
      <c r="A576" s="446" t="s">
        <v>2780</v>
      </c>
      <c r="B576" s="448" t="s">
        <v>2781</v>
      </c>
      <c r="C576" s="456">
        <v>10</v>
      </c>
      <c r="D576" s="161">
        <v>13</v>
      </c>
      <c r="E576" s="431">
        <f t="shared" si="135"/>
        <v>1.3</v>
      </c>
      <c r="F576" s="461"/>
      <c r="G576" s="426"/>
      <c r="H576" s="431" t="e">
        <f t="shared" si="136"/>
        <v>#DIV/0!</v>
      </c>
      <c r="I576" s="426">
        <f t="shared" si="137"/>
        <v>10</v>
      </c>
      <c r="J576" s="426">
        <f t="shared" si="138"/>
        <v>13</v>
      </c>
      <c r="K576" s="431">
        <f t="shared" si="139"/>
        <v>1.3</v>
      </c>
    </row>
    <row r="577" spans="1:11" ht="14.25">
      <c r="A577" s="446" t="s">
        <v>2782</v>
      </c>
      <c r="B577" s="448" t="s">
        <v>2783</v>
      </c>
      <c r="C577" s="456">
        <v>1</v>
      </c>
      <c r="D577" s="161">
        <v>1</v>
      </c>
      <c r="E577" s="431">
        <f t="shared" si="135"/>
        <v>1</v>
      </c>
      <c r="F577" s="461"/>
      <c r="G577" s="426"/>
      <c r="H577" s="431" t="e">
        <f t="shared" si="136"/>
        <v>#DIV/0!</v>
      </c>
      <c r="I577" s="426">
        <f t="shared" si="137"/>
        <v>1</v>
      </c>
      <c r="J577" s="426">
        <f t="shared" si="138"/>
        <v>1</v>
      </c>
      <c r="K577" s="431">
        <f t="shared" si="139"/>
        <v>1</v>
      </c>
    </row>
    <row r="578" spans="1:11" ht="14.25">
      <c r="A578" s="446" t="s">
        <v>2784</v>
      </c>
      <c r="B578" s="448" t="s">
        <v>2785</v>
      </c>
      <c r="C578" s="456">
        <v>1</v>
      </c>
      <c r="D578" s="157"/>
      <c r="E578" s="431">
        <f t="shared" si="135"/>
        <v>0</v>
      </c>
      <c r="F578" s="461"/>
      <c r="G578" s="426"/>
      <c r="H578" s="431" t="e">
        <f t="shared" si="136"/>
        <v>#DIV/0!</v>
      </c>
      <c r="I578" s="426">
        <f t="shared" si="137"/>
        <v>1</v>
      </c>
      <c r="J578" s="426">
        <f t="shared" si="138"/>
        <v>0</v>
      </c>
      <c r="K578" s="431">
        <f t="shared" si="139"/>
        <v>0</v>
      </c>
    </row>
    <row r="579" spans="1:11" ht="25.5">
      <c r="A579" s="446" t="s">
        <v>2174</v>
      </c>
      <c r="B579" s="448" t="s">
        <v>2589</v>
      </c>
      <c r="C579" s="456">
        <v>1121</v>
      </c>
      <c r="D579" s="157">
        <v>114</v>
      </c>
      <c r="E579" s="431">
        <f t="shared" si="135"/>
        <v>0.10169491525423729</v>
      </c>
      <c r="F579" s="461"/>
      <c r="G579" s="426"/>
      <c r="H579" s="431" t="e">
        <f t="shared" si="136"/>
        <v>#DIV/0!</v>
      </c>
      <c r="I579" s="426">
        <f t="shared" si="137"/>
        <v>1121</v>
      </c>
      <c r="J579" s="426">
        <f t="shared" si="138"/>
        <v>114</v>
      </c>
      <c r="K579" s="431">
        <f t="shared" si="139"/>
        <v>0.10169491525423729</v>
      </c>
    </row>
    <row r="580" spans="1:11" ht="14.25">
      <c r="A580" s="446" t="s">
        <v>2131</v>
      </c>
      <c r="B580" s="448" t="s">
        <v>2786</v>
      </c>
      <c r="C580" s="456">
        <v>1402</v>
      </c>
      <c r="D580" s="157">
        <v>381</v>
      </c>
      <c r="E580" s="431">
        <f t="shared" si="135"/>
        <v>0.27175463623395152</v>
      </c>
      <c r="F580" s="461"/>
      <c r="G580" s="426"/>
      <c r="H580" s="431" t="e">
        <f t="shared" si="136"/>
        <v>#DIV/0!</v>
      </c>
      <c r="I580" s="426">
        <f t="shared" si="137"/>
        <v>1402</v>
      </c>
      <c r="J580" s="426">
        <f t="shared" si="138"/>
        <v>381</v>
      </c>
      <c r="K580" s="431">
        <f t="shared" si="139"/>
        <v>0.27175463623395152</v>
      </c>
    </row>
    <row r="581" spans="1:11" ht="14.25">
      <c r="A581" s="449" t="s">
        <v>2132</v>
      </c>
      <c r="B581" s="450" t="s">
        <v>2787</v>
      </c>
      <c r="C581" s="456">
        <v>57</v>
      </c>
      <c r="D581" s="161">
        <v>46</v>
      </c>
      <c r="E581" s="431">
        <f t="shared" si="135"/>
        <v>0.80701754385964908</v>
      </c>
      <c r="F581" s="461"/>
      <c r="G581" s="426"/>
      <c r="H581" s="431" t="e">
        <f t="shared" si="136"/>
        <v>#DIV/0!</v>
      </c>
      <c r="I581" s="426">
        <f t="shared" si="137"/>
        <v>57</v>
      </c>
      <c r="J581" s="426">
        <f t="shared" si="138"/>
        <v>46</v>
      </c>
      <c r="K581" s="431">
        <f t="shared" si="139"/>
        <v>0.80701754385964908</v>
      </c>
    </row>
    <row r="582" spans="1:11" ht="14.25">
      <c r="A582" s="451" t="s">
        <v>2788</v>
      </c>
      <c r="B582" s="452" t="s">
        <v>2789</v>
      </c>
      <c r="C582" s="456">
        <v>37</v>
      </c>
      <c r="D582" s="161"/>
      <c r="E582" s="431">
        <f t="shared" si="135"/>
        <v>0</v>
      </c>
      <c r="F582" s="461"/>
      <c r="G582" s="426"/>
      <c r="H582" s="431" t="e">
        <f t="shared" si="136"/>
        <v>#DIV/0!</v>
      </c>
      <c r="I582" s="426">
        <f t="shared" si="137"/>
        <v>37</v>
      </c>
      <c r="J582" s="426">
        <f t="shared" si="138"/>
        <v>0</v>
      </c>
      <c r="K582" s="431">
        <f t="shared" si="139"/>
        <v>0</v>
      </c>
    </row>
    <row r="583" spans="1:11" ht="14.25">
      <c r="A583" s="451" t="s">
        <v>2416</v>
      </c>
      <c r="B583" s="452" t="s">
        <v>2790</v>
      </c>
      <c r="C583" s="456">
        <v>6</v>
      </c>
      <c r="D583" s="162"/>
      <c r="E583" s="431">
        <f t="shared" si="135"/>
        <v>0</v>
      </c>
      <c r="F583" s="461"/>
      <c r="G583" s="426"/>
      <c r="H583" s="431" t="e">
        <f t="shared" si="136"/>
        <v>#DIV/0!</v>
      </c>
      <c r="I583" s="426">
        <f t="shared" si="137"/>
        <v>6</v>
      </c>
      <c r="J583" s="426">
        <f t="shared" si="138"/>
        <v>0</v>
      </c>
      <c r="K583" s="431">
        <f t="shared" si="139"/>
        <v>0</v>
      </c>
    </row>
    <row r="584" spans="1:11" ht="25.5">
      <c r="A584" s="453" t="s">
        <v>2791</v>
      </c>
      <c r="B584" s="454" t="s">
        <v>2792</v>
      </c>
      <c r="C584" s="456"/>
      <c r="D584" s="161"/>
      <c r="E584" s="431" t="e">
        <f t="shared" si="135"/>
        <v>#DIV/0!</v>
      </c>
      <c r="F584" s="461"/>
      <c r="G584" s="426"/>
      <c r="H584" s="431" t="e">
        <f t="shared" si="136"/>
        <v>#DIV/0!</v>
      </c>
      <c r="I584" s="426">
        <f t="shared" si="137"/>
        <v>0</v>
      </c>
      <c r="J584" s="426">
        <f t="shared" si="138"/>
        <v>0</v>
      </c>
      <c r="K584" s="431" t="e">
        <f t="shared" si="139"/>
        <v>#DIV/0!</v>
      </c>
    </row>
    <row r="585" spans="1:11" ht="14.25">
      <c r="A585" s="458" t="s">
        <v>2793</v>
      </c>
      <c r="B585" s="459" t="s">
        <v>2794</v>
      </c>
      <c r="C585" s="456">
        <v>4</v>
      </c>
      <c r="D585" s="161"/>
      <c r="E585" s="431">
        <f t="shared" si="135"/>
        <v>0</v>
      </c>
      <c r="F585" s="461"/>
      <c r="G585" s="426"/>
      <c r="H585" s="431" t="e">
        <f t="shared" si="136"/>
        <v>#DIV/0!</v>
      </c>
      <c r="I585" s="426">
        <f t="shared" si="137"/>
        <v>4</v>
      </c>
      <c r="J585" s="426">
        <f t="shared" si="138"/>
        <v>0</v>
      </c>
      <c r="K585" s="431">
        <f t="shared" si="139"/>
        <v>0</v>
      </c>
    </row>
    <row r="586" spans="1:11" ht="14.25">
      <c r="A586" s="458" t="s">
        <v>2619</v>
      </c>
      <c r="B586" s="459" t="s">
        <v>2795</v>
      </c>
      <c r="C586" s="456">
        <v>23660</v>
      </c>
      <c r="D586" s="157">
        <v>18489</v>
      </c>
      <c r="E586" s="431">
        <f t="shared" si="135"/>
        <v>0.7814454775993237</v>
      </c>
      <c r="F586" s="461"/>
      <c r="G586" s="426"/>
      <c r="H586" s="431" t="e">
        <f t="shared" si="136"/>
        <v>#DIV/0!</v>
      </c>
      <c r="I586" s="426">
        <f t="shared" si="137"/>
        <v>23660</v>
      </c>
      <c r="J586" s="426">
        <f t="shared" si="138"/>
        <v>18489</v>
      </c>
      <c r="K586" s="431">
        <f t="shared" si="139"/>
        <v>0.7814454775993237</v>
      </c>
    </row>
    <row r="587" spans="1:11" ht="25.5">
      <c r="A587" s="446" t="s">
        <v>2178</v>
      </c>
      <c r="B587" s="448" t="s">
        <v>2796</v>
      </c>
      <c r="C587" s="456">
        <v>85</v>
      </c>
      <c r="D587" s="157">
        <v>9</v>
      </c>
      <c r="E587" s="431">
        <f t="shared" si="135"/>
        <v>0.10588235294117647</v>
      </c>
      <c r="F587" s="461"/>
      <c r="G587" s="426"/>
      <c r="H587" s="431" t="e">
        <f t="shared" si="136"/>
        <v>#DIV/0!</v>
      </c>
      <c r="I587" s="426">
        <f t="shared" si="137"/>
        <v>85</v>
      </c>
      <c r="J587" s="426">
        <f t="shared" si="138"/>
        <v>9</v>
      </c>
      <c r="K587" s="431">
        <f t="shared" si="139"/>
        <v>0.10588235294117647</v>
      </c>
    </row>
    <row r="588" spans="1:11" ht="25.5">
      <c r="A588" s="446" t="s">
        <v>2179</v>
      </c>
      <c r="B588" s="448" t="s">
        <v>2797</v>
      </c>
      <c r="C588" s="456">
        <v>12</v>
      </c>
      <c r="D588" s="161"/>
      <c r="E588" s="431">
        <f t="shared" si="135"/>
        <v>0</v>
      </c>
      <c r="F588" s="461"/>
      <c r="G588" s="426"/>
      <c r="H588" s="431" t="e">
        <f t="shared" si="136"/>
        <v>#DIV/0!</v>
      </c>
      <c r="I588" s="426">
        <f t="shared" si="137"/>
        <v>12</v>
      </c>
      <c r="J588" s="426">
        <f t="shared" si="138"/>
        <v>0</v>
      </c>
      <c r="K588" s="431">
        <f t="shared" si="139"/>
        <v>0</v>
      </c>
    </row>
    <row r="589" spans="1:11" ht="25.5">
      <c r="A589" s="446" t="s">
        <v>2798</v>
      </c>
      <c r="B589" s="448" t="s">
        <v>2799</v>
      </c>
      <c r="C589" s="456">
        <v>2</v>
      </c>
      <c r="D589" s="161">
        <v>51</v>
      </c>
      <c r="E589" s="431">
        <f t="shared" si="135"/>
        <v>25.5</v>
      </c>
      <c r="F589" s="461"/>
      <c r="G589" s="426"/>
      <c r="H589" s="431" t="e">
        <f t="shared" si="136"/>
        <v>#DIV/0!</v>
      </c>
      <c r="I589" s="426">
        <f t="shared" si="137"/>
        <v>2</v>
      </c>
      <c r="J589" s="426">
        <f t="shared" si="138"/>
        <v>51</v>
      </c>
      <c r="K589" s="431">
        <f t="shared" si="139"/>
        <v>25.5</v>
      </c>
    </row>
    <row r="590" spans="1:11" ht="25.5">
      <c r="A590" s="446" t="s">
        <v>2149</v>
      </c>
      <c r="B590" s="448" t="s">
        <v>2800</v>
      </c>
      <c r="C590" s="456">
        <v>1977</v>
      </c>
      <c r="D590" s="162">
        <v>1144</v>
      </c>
      <c r="E590" s="431">
        <f t="shared" si="135"/>
        <v>0.57865452706120379</v>
      </c>
      <c r="F590" s="461"/>
      <c r="G590" s="426"/>
      <c r="H590" s="431" t="e">
        <f t="shared" si="136"/>
        <v>#DIV/0!</v>
      </c>
      <c r="I590" s="426">
        <f t="shared" si="137"/>
        <v>1977</v>
      </c>
      <c r="J590" s="426">
        <f t="shared" si="138"/>
        <v>1144</v>
      </c>
      <c r="K590" s="431">
        <f t="shared" si="139"/>
        <v>0.57865452706120379</v>
      </c>
    </row>
    <row r="591" spans="1:11" ht="25.5">
      <c r="A591" s="446" t="s">
        <v>2157</v>
      </c>
      <c r="B591" s="448" t="s">
        <v>2801</v>
      </c>
      <c r="C591" s="456">
        <v>1498</v>
      </c>
      <c r="D591" s="161">
        <v>276</v>
      </c>
      <c r="E591" s="431">
        <f t="shared" si="135"/>
        <v>0.18424566088117489</v>
      </c>
      <c r="F591" s="461"/>
      <c r="G591" s="426"/>
      <c r="H591" s="431" t="e">
        <f t="shared" si="136"/>
        <v>#DIV/0!</v>
      </c>
      <c r="I591" s="426">
        <f t="shared" si="137"/>
        <v>1498</v>
      </c>
      <c r="J591" s="426">
        <f t="shared" si="138"/>
        <v>276</v>
      </c>
      <c r="K591" s="431">
        <f t="shared" si="139"/>
        <v>0.18424566088117489</v>
      </c>
    </row>
    <row r="592" spans="1:11" ht="25.5">
      <c r="A592" s="446" t="s">
        <v>2152</v>
      </c>
      <c r="B592" s="448" t="s">
        <v>2802</v>
      </c>
      <c r="C592" s="456">
        <v>57</v>
      </c>
      <c r="D592" s="161"/>
      <c r="E592" s="431">
        <f t="shared" si="135"/>
        <v>0</v>
      </c>
      <c r="F592" s="461"/>
      <c r="G592" s="426"/>
      <c r="H592" s="431" t="e">
        <f t="shared" si="136"/>
        <v>#DIV/0!</v>
      </c>
      <c r="I592" s="426">
        <f t="shared" si="137"/>
        <v>57</v>
      </c>
      <c r="J592" s="426">
        <f t="shared" si="138"/>
        <v>0</v>
      </c>
      <c r="K592" s="431">
        <f t="shared" si="139"/>
        <v>0</v>
      </c>
    </row>
    <row r="593" spans="1:11" ht="25.5">
      <c r="A593" s="446" t="s">
        <v>2803</v>
      </c>
      <c r="B593" s="448" t="s">
        <v>2804</v>
      </c>
      <c r="C593" s="456">
        <v>109</v>
      </c>
      <c r="D593" s="157">
        <v>34</v>
      </c>
      <c r="E593" s="431">
        <f t="shared" si="135"/>
        <v>0.31192660550458717</v>
      </c>
      <c r="F593" s="461"/>
      <c r="G593" s="426"/>
      <c r="H593" s="431" t="e">
        <f t="shared" si="136"/>
        <v>#DIV/0!</v>
      </c>
      <c r="I593" s="426">
        <f t="shared" si="137"/>
        <v>109</v>
      </c>
      <c r="J593" s="426">
        <f t="shared" si="138"/>
        <v>34</v>
      </c>
      <c r="K593" s="431">
        <f t="shared" si="139"/>
        <v>0.31192660550458717</v>
      </c>
    </row>
    <row r="594" spans="1:11" ht="25.5">
      <c r="A594" s="446" t="s">
        <v>2153</v>
      </c>
      <c r="B594" s="448" t="s">
        <v>2805</v>
      </c>
      <c r="C594" s="456">
        <v>701</v>
      </c>
      <c r="D594" s="157">
        <v>199</v>
      </c>
      <c r="E594" s="431">
        <f t="shared" si="135"/>
        <v>0.28388017118402281</v>
      </c>
      <c r="F594" s="461"/>
      <c r="G594" s="426"/>
      <c r="H594" s="431" t="e">
        <f t="shared" si="136"/>
        <v>#DIV/0!</v>
      </c>
      <c r="I594" s="426">
        <f t="shared" si="137"/>
        <v>701</v>
      </c>
      <c r="J594" s="426">
        <f t="shared" si="138"/>
        <v>199</v>
      </c>
      <c r="K594" s="431">
        <f t="shared" si="139"/>
        <v>0.28388017118402281</v>
      </c>
    </row>
    <row r="595" spans="1:11" ht="25.5">
      <c r="A595" s="446" t="s">
        <v>2154</v>
      </c>
      <c r="B595" s="448" t="s">
        <v>2806</v>
      </c>
      <c r="C595" s="456">
        <v>12495</v>
      </c>
      <c r="D595" s="157">
        <v>7634</v>
      </c>
      <c r="E595" s="431">
        <f t="shared" si="135"/>
        <v>0.61096438575430168</v>
      </c>
      <c r="F595" s="461"/>
      <c r="G595" s="426"/>
      <c r="H595" s="431" t="e">
        <f t="shared" si="136"/>
        <v>#DIV/0!</v>
      </c>
      <c r="I595" s="426">
        <f t="shared" si="137"/>
        <v>12495</v>
      </c>
      <c r="J595" s="426">
        <f t="shared" si="138"/>
        <v>7634</v>
      </c>
      <c r="K595" s="431">
        <f t="shared" si="139"/>
        <v>0.61096438575430168</v>
      </c>
    </row>
    <row r="596" spans="1:11" ht="25.5">
      <c r="A596" s="446" t="s">
        <v>2155</v>
      </c>
      <c r="B596" s="448" t="s">
        <v>2807</v>
      </c>
      <c r="C596" s="456">
        <v>19086</v>
      </c>
      <c r="D596" s="161">
        <v>8111</v>
      </c>
      <c r="E596" s="431">
        <f t="shared" si="135"/>
        <v>0.42497118306612175</v>
      </c>
      <c r="F596" s="461"/>
      <c r="G596" s="426"/>
      <c r="H596" s="431" t="e">
        <f t="shared" si="136"/>
        <v>#DIV/0!</v>
      </c>
      <c r="I596" s="426">
        <f t="shared" si="137"/>
        <v>19086</v>
      </c>
      <c r="J596" s="426">
        <f t="shared" si="138"/>
        <v>8111</v>
      </c>
      <c r="K596" s="431">
        <f t="shared" si="139"/>
        <v>0.42497118306612175</v>
      </c>
    </row>
    <row r="597" spans="1:11" ht="25.5">
      <c r="A597" s="446" t="s">
        <v>2440</v>
      </c>
      <c r="B597" s="448" t="s">
        <v>2808</v>
      </c>
      <c r="C597" s="456"/>
      <c r="D597" s="161"/>
      <c r="E597" s="431" t="e">
        <f t="shared" si="135"/>
        <v>#DIV/0!</v>
      </c>
      <c r="F597" s="461"/>
      <c r="G597" s="426"/>
      <c r="H597" s="431" t="e">
        <f t="shared" si="136"/>
        <v>#DIV/0!</v>
      </c>
      <c r="I597" s="426">
        <f t="shared" si="137"/>
        <v>0</v>
      </c>
      <c r="J597" s="426">
        <f t="shared" si="138"/>
        <v>0</v>
      </c>
      <c r="K597" s="431" t="e">
        <f t="shared" si="139"/>
        <v>#DIV/0!</v>
      </c>
    </row>
    <row r="598" spans="1:11" ht="25.5">
      <c r="A598" s="446" t="s">
        <v>2156</v>
      </c>
      <c r="B598" s="448" t="s">
        <v>2809</v>
      </c>
      <c r="C598" s="456">
        <v>3</v>
      </c>
      <c r="D598" s="162">
        <v>4</v>
      </c>
      <c r="E598" s="431">
        <f t="shared" si="135"/>
        <v>1.3333333333333333</v>
      </c>
      <c r="F598" s="461"/>
      <c r="G598" s="426"/>
      <c r="H598" s="431" t="e">
        <f t="shared" si="136"/>
        <v>#DIV/0!</v>
      </c>
      <c r="I598" s="426">
        <f t="shared" si="137"/>
        <v>3</v>
      </c>
      <c r="J598" s="426">
        <f t="shared" si="138"/>
        <v>4</v>
      </c>
      <c r="K598" s="431">
        <f t="shared" si="139"/>
        <v>1.3333333333333333</v>
      </c>
    </row>
    <row r="599" spans="1:11" ht="14.25">
      <c r="A599" s="446" t="s">
        <v>2810</v>
      </c>
      <c r="B599" s="448" t="s">
        <v>2811</v>
      </c>
      <c r="C599" s="456">
        <v>36</v>
      </c>
      <c r="D599" s="161">
        <v>18</v>
      </c>
      <c r="E599" s="431">
        <f t="shared" si="135"/>
        <v>0.5</v>
      </c>
      <c r="F599" s="461"/>
      <c r="G599" s="426"/>
      <c r="H599" s="431" t="e">
        <f t="shared" si="136"/>
        <v>#DIV/0!</v>
      </c>
      <c r="I599" s="426">
        <f t="shared" si="137"/>
        <v>36</v>
      </c>
      <c r="J599" s="426">
        <f t="shared" si="138"/>
        <v>18</v>
      </c>
      <c r="K599" s="431">
        <f t="shared" si="139"/>
        <v>0.5</v>
      </c>
    </row>
    <row r="600" spans="1:11" ht="25.5">
      <c r="A600" s="446" t="s">
        <v>2187</v>
      </c>
      <c r="B600" s="448" t="s">
        <v>2812</v>
      </c>
      <c r="C600" s="456">
        <v>2520</v>
      </c>
      <c r="D600" s="161">
        <v>1180</v>
      </c>
      <c r="E600" s="431">
        <f t="shared" si="135"/>
        <v>0.46825396825396826</v>
      </c>
      <c r="F600" s="461"/>
      <c r="G600" s="426"/>
      <c r="H600" s="431" t="e">
        <f t="shared" si="136"/>
        <v>#DIV/0!</v>
      </c>
      <c r="I600" s="426">
        <f t="shared" si="137"/>
        <v>2520</v>
      </c>
      <c r="J600" s="426">
        <f t="shared" si="138"/>
        <v>1180</v>
      </c>
      <c r="K600" s="431">
        <f t="shared" si="139"/>
        <v>0.46825396825396826</v>
      </c>
    </row>
    <row r="601" spans="1:11" ht="14.25">
      <c r="A601" s="446" t="s">
        <v>2234</v>
      </c>
      <c r="B601" s="448" t="s">
        <v>2813</v>
      </c>
      <c r="C601" s="456">
        <v>8</v>
      </c>
      <c r="D601" s="157">
        <v>1</v>
      </c>
      <c r="E601" s="431">
        <f t="shared" si="135"/>
        <v>0.125</v>
      </c>
      <c r="F601" s="461"/>
      <c r="G601" s="426"/>
      <c r="H601" s="431" t="e">
        <f t="shared" si="136"/>
        <v>#DIV/0!</v>
      </c>
      <c r="I601" s="426">
        <f t="shared" si="137"/>
        <v>8</v>
      </c>
      <c r="J601" s="426">
        <f t="shared" si="138"/>
        <v>1</v>
      </c>
      <c r="K601" s="431">
        <f t="shared" si="139"/>
        <v>0.125</v>
      </c>
    </row>
    <row r="602" spans="1:11" ht="14.25">
      <c r="A602" s="446" t="s">
        <v>2814</v>
      </c>
      <c r="B602" s="448" t="s">
        <v>2815</v>
      </c>
      <c r="C602" s="456"/>
      <c r="D602" s="157"/>
      <c r="E602" s="431" t="e">
        <f t="shared" si="135"/>
        <v>#DIV/0!</v>
      </c>
      <c r="F602" s="461"/>
      <c r="G602" s="426"/>
      <c r="H602" s="431" t="e">
        <f t="shared" si="136"/>
        <v>#DIV/0!</v>
      </c>
      <c r="I602" s="426">
        <f t="shared" si="137"/>
        <v>0</v>
      </c>
      <c r="J602" s="426">
        <f t="shared" si="138"/>
        <v>0</v>
      </c>
      <c r="K602" s="431" t="e">
        <f t="shared" si="139"/>
        <v>#DIV/0!</v>
      </c>
    </row>
    <row r="603" spans="1:11" ht="14.25">
      <c r="A603" s="446" t="s">
        <v>2094</v>
      </c>
      <c r="B603" s="448" t="s">
        <v>2237</v>
      </c>
      <c r="C603" s="456">
        <v>10058</v>
      </c>
      <c r="D603" s="157">
        <v>7380</v>
      </c>
      <c r="E603" s="431">
        <f t="shared" si="135"/>
        <v>0.73374428315768547</v>
      </c>
      <c r="F603" s="461"/>
      <c r="G603" s="426"/>
      <c r="H603" s="431" t="e">
        <f t="shared" si="136"/>
        <v>#DIV/0!</v>
      </c>
      <c r="I603" s="426">
        <f t="shared" si="137"/>
        <v>10058</v>
      </c>
      <c r="J603" s="426">
        <f t="shared" si="138"/>
        <v>7380</v>
      </c>
      <c r="K603" s="431">
        <f t="shared" si="139"/>
        <v>0.73374428315768547</v>
      </c>
    </row>
    <row r="604" spans="1:11" ht="14.25">
      <c r="A604" s="446" t="s">
        <v>2816</v>
      </c>
      <c r="B604" s="448" t="s">
        <v>2817</v>
      </c>
      <c r="C604" s="456">
        <v>1</v>
      </c>
      <c r="D604" s="161"/>
      <c r="E604" s="431">
        <f t="shared" si="135"/>
        <v>0</v>
      </c>
      <c r="F604" s="461"/>
      <c r="G604" s="426"/>
      <c r="H604" s="431" t="e">
        <f t="shared" si="136"/>
        <v>#DIV/0!</v>
      </c>
      <c r="I604" s="426">
        <f t="shared" si="137"/>
        <v>1</v>
      </c>
      <c r="J604" s="426">
        <f t="shared" si="138"/>
        <v>0</v>
      </c>
      <c r="K604" s="431">
        <f t="shared" si="139"/>
        <v>0</v>
      </c>
    </row>
    <row r="605" spans="1:11" ht="14.25">
      <c r="A605" s="446" t="s">
        <v>2818</v>
      </c>
      <c r="B605" s="448" t="s">
        <v>2819</v>
      </c>
      <c r="C605" s="456">
        <v>1</v>
      </c>
      <c r="D605" s="161">
        <v>1</v>
      </c>
      <c r="E605" s="431">
        <f t="shared" si="135"/>
        <v>1</v>
      </c>
      <c r="F605" s="461"/>
      <c r="G605" s="426"/>
      <c r="H605" s="431" t="e">
        <f t="shared" si="136"/>
        <v>#DIV/0!</v>
      </c>
      <c r="I605" s="426">
        <f t="shared" si="137"/>
        <v>1</v>
      </c>
      <c r="J605" s="426">
        <f t="shared" si="138"/>
        <v>1</v>
      </c>
      <c r="K605" s="431">
        <f t="shared" si="139"/>
        <v>1</v>
      </c>
    </row>
    <row r="606" spans="1:11" ht="14.25">
      <c r="A606" s="446" t="s">
        <v>2159</v>
      </c>
      <c r="B606" s="448" t="s">
        <v>2302</v>
      </c>
      <c r="C606" s="456">
        <v>14</v>
      </c>
      <c r="D606" s="162">
        <v>10</v>
      </c>
      <c r="E606" s="431">
        <f t="shared" si="135"/>
        <v>0.7142857142857143</v>
      </c>
      <c r="F606" s="461"/>
      <c r="G606" s="426"/>
      <c r="H606" s="431" t="e">
        <f t="shared" si="136"/>
        <v>#DIV/0!</v>
      </c>
      <c r="I606" s="426">
        <f t="shared" si="137"/>
        <v>14</v>
      </c>
      <c r="J606" s="426">
        <f t="shared" si="138"/>
        <v>10</v>
      </c>
      <c r="K606" s="431">
        <f t="shared" si="139"/>
        <v>0.7142857142857143</v>
      </c>
    </row>
    <row r="607" spans="1:11" ht="14.25">
      <c r="A607" s="446" t="s">
        <v>2820</v>
      </c>
      <c r="B607" s="448" t="s">
        <v>2821</v>
      </c>
      <c r="C607" s="456">
        <v>1</v>
      </c>
      <c r="D607" s="161">
        <v>7</v>
      </c>
      <c r="E607" s="431">
        <f t="shared" si="135"/>
        <v>7</v>
      </c>
      <c r="F607" s="461"/>
      <c r="G607" s="426"/>
      <c r="H607" s="431" t="e">
        <f t="shared" si="136"/>
        <v>#DIV/0!</v>
      </c>
      <c r="I607" s="426">
        <f t="shared" si="137"/>
        <v>1</v>
      </c>
      <c r="J607" s="426">
        <f t="shared" si="138"/>
        <v>7</v>
      </c>
      <c r="K607" s="431">
        <f t="shared" si="139"/>
        <v>7</v>
      </c>
    </row>
    <row r="608" spans="1:11" ht="14.25">
      <c r="A608" s="446" t="s">
        <v>2822</v>
      </c>
      <c r="B608" s="448" t="s">
        <v>2823</v>
      </c>
      <c r="C608" s="456">
        <v>1</v>
      </c>
      <c r="D608" s="157"/>
      <c r="E608" s="431">
        <f t="shared" si="135"/>
        <v>0</v>
      </c>
      <c r="F608" s="461"/>
      <c r="G608" s="426"/>
      <c r="H608" s="431" t="e">
        <f t="shared" si="136"/>
        <v>#DIV/0!</v>
      </c>
      <c r="I608" s="426">
        <f t="shared" si="137"/>
        <v>1</v>
      </c>
      <c r="J608" s="426">
        <f t="shared" si="138"/>
        <v>0</v>
      </c>
      <c r="K608" s="431">
        <f t="shared" si="139"/>
        <v>0</v>
      </c>
    </row>
    <row r="609" spans="1:11" ht="14.25">
      <c r="A609" s="446" t="s">
        <v>2824</v>
      </c>
      <c r="B609" s="448" t="s">
        <v>2825</v>
      </c>
      <c r="C609" s="456">
        <v>2</v>
      </c>
      <c r="D609" s="157">
        <v>3</v>
      </c>
      <c r="E609" s="431">
        <f t="shared" si="135"/>
        <v>1.5</v>
      </c>
      <c r="F609" s="461"/>
      <c r="G609" s="426"/>
      <c r="H609" s="431" t="e">
        <f t="shared" si="136"/>
        <v>#DIV/0!</v>
      </c>
      <c r="I609" s="426">
        <f t="shared" si="137"/>
        <v>2</v>
      </c>
      <c r="J609" s="426">
        <f t="shared" si="138"/>
        <v>3</v>
      </c>
      <c r="K609" s="431">
        <f t="shared" si="139"/>
        <v>1.5</v>
      </c>
    </row>
    <row r="610" spans="1:11" ht="14.25">
      <c r="A610" s="446" t="s">
        <v>2826</v>
      </c>
      <c r="B610" s="448" t="s">
        <v>2827</v>
      </c>
      <c r="C610" s="456">
        <v>17</v>
      </c>
      <c r="D610" s="161"/>
      <c r="E610" s="431">
        <f t="shared" si="135"/>
        <v>0</v>
      </c>
      <c r="F610" s="461"/>
      <c r="G610" s="426"/>
      <c r="H610" s="431" t="e">
        <f t="shared" si="136"/>
        <v>#DIV/0!</v>
      </c>
      <c r="I610" s="426">
        <f t="shared" si="137"/>
        <v>17</v>
      </c>
      <c r="J610" s="426">
        <f t="shared" si="138"/>
        <v>0</v>
      </c>
      <c r="K610" s="431">
        <f t="shared" si="139"/>
        <v>0</v>
      </c>
    </row>
    <row r="611" spans="1:11" ht="14.25">
      <c r="A611" s="446" t="s">
        <v>2164</v>
      </c>
      <c r="B611" s="448" t="s">
        <v>2307</v>
      </c>
      <c r="C611" s="456">
        <v>124</v>
      </c>
      <c r="D611" s="161"/>
      <c r="E611" s="431">
        <f t="shared" si="135"/>
        <v>0</v>
      </c>
      <c r="F611" s="461"/>
      <c r="G611" s="426"/>
      <c r="H611" s="431" t="e">
        <f t="shared" si="136"/>
        <v>#DIV/0!</v>
      </c>
      <c r="I611" s="426">
        <f t="shared" si="137"/>
        <v>124</v>
      </c>
      <c r="J611" s="426">
        <f t="shared" si="138"/>
        <v>0</v>
      </c>
      <c r="K611" s="431">
        <f t="shared" si="139"/>
        <v>0</v>
      </c>
    </row>
    <row r="612" spans="1:11" ht="25.5">
      <c r="A612" s="446" t="s">
        <v>2828</v>
      </c>
      <c r="B612" s="448" t="s">
        <v>2829</v>
      </c>
      <c r="C612" s="456">
        <v>1</v>
      </c>
      <c r="D612" s="713"/>
      <c r="E612" s="431">
        <f t="shared" si="135"/>
        <v>0</v>
      </c>
      <c r="F612" s="461"/>
      <c r="G612" s="426"/>
      <c r="H612" s="431" t="e">
        <f t="shared" si="136"/>
        <v>#DIV/0!</v>
      </c>
      <c r="I612" s="426">
        <f t="shared" si="137"/>
        <v>1</v>
      </c>
      <c r="J612" s="426">
        <f t="shared" si="138"/>
        <v>0</v>
      </c>
      <c r="K612" s="431">
        <f t="shared" si="139"/>
        <v>0</v>
      </c>
    </row>
    <row r="613" spans="1:11" ht="14.25">
      <c r="A613" s="446" t="s">
        <v>2830</v>
      </c>
      <c r="B613" s="448" t="s">
        <v>2831</v>
      </c>
      <c r="C613" s="456">
        <v>1</v>
      </c>
      <c r="D613" s="161"/>
      <c r="E613" s="431">
        <f t="shared" si="135"/>
        <v>0</v>
      </c>
      <c r="F613" s="461"/>
      <c r="G613" s="426"/>
      <c r="H613" s="431" t="e">
        <f t="shared" si="136"/>
        <v>#DIV/0!</v>
      </c>
      <c r="I613" s="426">
        <f t="shared" si="137"/>
        <v>1</v>
      </c>
      <c r="J613" s="426">
        <f t="shared" si="138"/>
        <v>0</v>
      </c>
      <c r="K613" s="431">
        <f t="shared" si="139"/>
        <v>0</v>
      </c>
    </row>
    <row r="614" spans="1:11" ht="14.25">
      <c r="A614" s="446" t="s">
        <v>2123</v>
      </c>
      <c r="B614" s="448" t="s">
        <v>2266</v>
      </c>
      <c r="C614" s="456">
        <v>30</v>
      </c>
      <c r="D614" s="161"/>
      <c r="E614" s="431">
        <f t="shared" si="135"/>
        <v>0</v>
      </c>
      <c r="F614" s="461"/>
      <c r="G614" s="426"/>
      <c r="H614" s="431" t="e">
        <f t="shared" si="136"/>
        <v>#DIV/0!</v>
      </c>
      <c r="I614" s="426">
        <f t="shared" si="137"/>
        <v>30</v>
      </c>
      <c r="J614" s="426">
        <f t="shared" si="138"/>
        <v>0</v>
      </c>
      <c r="K614" s="431">
        <f t="shared" si="139"/>
        <v>0</v>
      </c>
    </row>
    <row r="615" spans="1:11" ht="25.5">
      <c r="A615" s="446" t="s">
        <v>2832</v>
      </c>
      <c r="B615" s="448" t="s">
        <v>2833</v>
      </c>
      <c r="C615" s="456">
        <v>1</v>
      </c>
      <c r="D615" s="161"/>
      <c r="E615" s="431">
        <f t="shared" si="130"/>
        <v>0</v>
      </c>
      <c r="F615" s="461"/>
      <c r="G615" s="426"/>
      <c r="H615" s="431" t="e">
        <f t="shared" si="131"/>
        <v>#DIV/0!</v>
      </c>
      <c r="I615" s="426">
        <f t="shared" si="132"/>
        <v>1</v>
      </c>
      <c r="J615" s="426">
        <f t="shared" si="133"/>
        <v>0</v>
      </c>
      <c r="K615" s="431">
        <f t="shared" si="134"/>
        <v>0</v>
      </c>
    </row>
    <row r="616" spans="1:11" ht="14.25">
      <c r="A616" s="446" t="s">
        <v>2528</v>
      </c>
      <c r="B616" s="448" t="s">
        <v>2834</v>
      </c>
      <c r="C616" s="456">
        <v>1</v>
      </c>
      <c r="D616" s="162">
        <v>2</v>
      </c>
      <c r="E616" s="431">
        <f t="shared" si="130"/>
        <v>2</v>
      </c>
      <c r="F616" s="461"/>
      <c r="G616" s="426"/>
      <c r="H616" s="431" t="e">
        <f t="shared" si="131"/>
        <v>#DIV/0!</v>
      </c>
      <c r="I616" s="426">
        <f t="shared" si="132"/>
        <v>1</v>
      </c>
      <c r="J616" s="426">
        <f t="shared" si="133"/>
        <v>2</v>
      </c>
      <c r="K616" s="431">
        <f t="shared" si="134"/>
        <v>2</v>
      </c>
    </row>
    <row r="617" spans="1:11" ht="25.5">
      <c r="A617" s="446" t="s">
        <v>2111</v>
      </c>
      <c r="B617" s="448" t="s">
        <v>2254</v>
      </c>
      <c r="C617" s="456">
        <v>1</v>
      </c>
      <c r="D617" s="161"/>
      <c r="E617" s="431">
        <f t="shared" si="130"/>
        <v>0</v>
      </c>
      <c r="F617" s="461"/>
      <c r="G617" s="426"/>
      <c r="H617" s="431" t="e">
        <f t="shared" si="131"/>
        <v>#DIV/0!</v>
      </c>
      <c r="I617" s="426">
        <f t="shared" si="132"/>
        <v>1</v>
      </c>
      <c r="J617" s="426">
        <f t="shared" si="133"/>
        <v>0</v>
      </c>
      <c r="K617" s="431">
        <f t="shared" si="134"/>
        <v>0</v>
      </c>
    </row>
    <row r="618" spans="1:11" ht="14.25">
      <c r="A618" s="446" t="s">
        <v>2836</v>
      </c>
      <c r="B618" s="448" t="s">
        <v>2835</v>
      </c>
      <c r="C618" s="456">
        <v>1</v>
      </c>
      <c r="D618" s="157"/>
      <c r="E618" s="431">
        <f t="shared" si="130"/>
        <v>0</v>
      </c>
      <c r="F618" s="461"/>
      <c r="G618" s="426"/>
      <c r="H618" s="431" t="e">
        <f t="shared" si="131"/>
        <v>#DIV/0!</v>
      </c>
      <c r="I618" s="426">
        <f t="shared" si="132"/>
        <v>1</v>
      </c>
      <c r="J618" s="426">
        <f t="shared" si="133"/>
        <v>0</v>
      </c>
      <c r="K618" s="431">
        <f t="shared" si="134"/>
        <v>0</v>
      </c>
    </row>
    <row r="619" spans="1:11" ht="25.5">
      <c r="A619" s="446" t="s">
        <v>2837</v>
      </c>
      <c r="B619" s="448" t="s">
        <v>2838</v>
      </c>
      <c r="C619" s="456"/>
      <c r="D619" s="157"/>
      <c r="E619" s="431" t="e">
        <f t="shared" si="130"/>
        <v>#DIV/0!</v>
      </c>
      <c r="F619" s="461"/>
      <c r="G619" s="426"/>
      <c r="H619" s="431" t="e">
        <f t="shared" si="131"/>
        <v>#DIV/0!</v>
      </c>
      <c r="I619" s="426">
        <f t="shared" si="132"/>
        <v>0</v>
      </c>
      <c r="J619" s="426">
        <f t="shared" si="133"/>
        <v>0</v>
      </c>
      <c r="K619" s="431" t="e">
        <f t="shared" si="134"/>
        <v>#DIV/0!</v>
      </c>
    </row>
    <row r="620" spans="1:11" ht="25.5">
      <c r="A620" s="446" t="s">
        <v>2839</v>
      </c>
      <c r="B620" s="448" t="s">
        <v>2838</v>
      </c>
      <c r="C620" s="456">
        <v>2</v>
      </c>
      <c r="D620" s="157"/>
      <c r="E620" s="431">
        <f t="shared" si="130"/>
        <v>0</v>
      </c>
      <c r="F620" s="461"/>
      <c r="G620" s="426"/>
      <c r="H620" s="431" t="e">
        <f t="shared" si="131"/>
        <v>#DIV/0!</v>
      </c>
      <c r="I620" s="426">
        <f t="shared" si="132"/>
        <v>2</v>
      </c>
      <c r="J620" s="426">
        <f t="shared" si="133"/>
        <v>0</v>
      </c>
      <c r="K620" s="431">
        <f t="shared" si="134"/>
        <v>0</v>
      </c>
    </row>
    <row r="621" spans="1:11" ht="14.25">
      <c r="A621" s="446" t="s">
        <v>2130</v>
      </c>
      <c r="B621" s="448" t="s">
        <v>2273</v>
      </c>
      <c r="C621" s="456">
        <v>7</v>
      </c>
      <c r="D621" s="161"/>
      <c r="E621" s="431">
        <f t="shared" si="130"/>
        <v>0</v>
      </c>
      <c r="F621" s="461"/>
      <c r="G621" s="426"/>
      <c r="H621" s="431" t="e">
        <f t="shared" si="131"/>
        <v>#DIV/0!</v>
      </c>
      <c r="I621" s="426">
        <f t="shared" si="132"/>
        <v>7</v>
      </c>
      <c r="J621" s="426">
        <f t="shared" si="133"/>
        <v>0</v>
      </c>
      <c r="K621" s="431">
        <f t="shared" si="134"/>
        <v>0</v>
      </c>
    </row>
    <row r="622" spans="1:11" ht="14.25">
      <c r="A622" s="446" t="s">
        <v>2840</v>
      </c>
      <c r="B622" s="448" t="s">
        <v>2841</v>
      </c>
      <c r="C622" s="456">
        <v>3</v>
      </c>
      <c r="D622" s="161"/>
      <c r="E622" s="431">
        <f t="shared" si="130"/>
        <v>0</v>
      </c>
      <c r="F622" s="461"/>
      <c r="G622" s="426"/>
      <c r="H622" s="431" t="e">
        <f t="shared" si="131"/>
        <v>#DIV/0!</v>
      </c>
      <c r="I622" s="426">
        <f t="shared" si="132"/>
        <v>3</v>
      </c>
      <c r="J622" s="426">
        <f t="shared" si="133"/>
        <v>0</v>
      </c>
      <c r="K622" s="431">
        <f t="shared" si="134"/>
        <v>0</v>
      </c>
    </row>
    <row r="623" spans="1:11" ht="25.5">
      <c r="A623" s="446" t="s">
        <v>2842</v>
      </c>
      <c r="B623" s="448" t="s">
        <v>2843</v>
      </c>
      <c r="C623" s="456">
        <v>1</v>
      </c>
      <c r="D623" s="162"/>
      <c r="E623" s="431">
        <f t="shared" si="130"/>
        <v>0</v>
      </c>
      <c r="F623" s="461"/>
      <c r="G623" s="426"/>
      <c r="H623" s="431" t="e">
        <f t="shared" si="131"/>
        <v>#DIV/0!</v>
      </c>
      <c r="I623" s="426">
        <f t="shared" si="132"/>
        <v>1</v>
      </c>
      <c r="J623" s="426">
        <f t="shared" si="133"/>
        <v>0</v>
      </c>
      <c r="K623" s="431">
        <f t="shared" si="134"/>
        <v>0</v>
      </c>
    </row>
    <row r="624" spans="1:11" ht="14.25">
      <c r="A624" s="446" t="s">
        <v>2844</v>
      </c>
      <c r="B624" s="448" t="s">
        <v>2845</v>
      </c>
      <c r="C624" s="456">
        <v>3</v>
      </c>
      <c r="D624" s="161">
        <v>1</v>
      </c>
      <c r="E624" s="431">
        <f t="shared" si="130"/>
        <v>0.33333333333333331</v>
      </c>
      <c r="F624" s="461"/>
      <c r="G624" s="426"/>
      <c r="H624" s="431" t="e">
        <f t="shared" si="131"/>
        <v>#DIV/0!</v>
      </c>
      <c r="I624" s="426">
        <f t="shared" si="132"/>
        <v>3</v>
      </c>
      <c r="J624" s="426">
        <f t="shared" si="133"/>
        <v>1</v>
      </c>
      <c r="K624" s="431">
        <f t="shared" si="134"/>
        <v>0.33333333333333331</v>
      </c>
    </row>
    <row r="625" spans="1:11" ht="14.25">
      <c r="A625" s="446" t="s">
        <v>2846</v>
      </c>
      <c r="B625" s="448" t="s">
        <v>2847</v>
      </c>
      <c r="C625" s="456">
        <v>1</v>
      </c>
      <c r="D625" s="161"/>
      <c r="E625" s="431">
        <f t="shared" si="130"/>
        <v>0</v>
      </c>
      <c r="F625" s="461"/>
      <c r="G625" s="426"/>
      <c r="H625" s="431" t="e">
        <f t="shared" si="131"/>
        <v>#DIV/0!</v>
      </c>
      <c r="I625" s="426">
        <f t="shared" si="132"/>
        <v>1</v>
      </c>
      <c r="J625" s="426">
        <f t="shared" si="133"/>
        <v>0</v>
      </c>
      <c r="K625" s="431">
        <f t="shared" si="134"/>
        <v>0</v>
      </c>
    </row>
    <row r="626" spans="1:11" ht="25.5">
      <c r="A626" s="446" t="s">
        <v>2848</v>
      </c>
      <c r="B626" s="448" t="s">
        <v>2849</v>
      </c>
      <c r="C626" s="456">
        <v>1</v>
      </c>
      <c r="D626" s="157"/>
      <c r="E626" s="431">
        <f t="shared" si="130"/>
        <v>0</v>
      </c>
      <c r="F626" s="461"/>
      <c r="G626" s="426"/>
      <c r="H626" s="431" t="e">
        <f t="shared" si="131"/>
        <v>#DIV/0!</v>
      </c>
      <c r="I626" s="426">
        <f t="shared" si="132"/>
        <v>1</v>
      </c>
      <c r="J626" s="426">
        <f t="shared" si="133"/>
        <v>0</v>
      </c>
      <c r="K626" s="431">
        <f t="shared" si="134"/>
        <v>0</v>
      </c>
    </row>
    <row r="627" spans="1:11" ht="25.5">
      <c r="A627" s="446" t="s">
        <v>2850</v>
      </c>
      <c r="B627" s="448" t="s">
        <v>2851</v>
      </c>
      <c r="C627" s="456">
        <v>2</v>
      </c>
      <c r="D627" s="157">
        <v>1</v>
      </c>
      <c r="E627" s="431">
        <f t="shared" si="130"/>
        <v>0.5</v>
      </c>
      <c r="F627" s="461"/>
      <c r="G627" s="426"/>
      <c r="H627" s="431" t="e">
        <f t="shared" si="131"/>
        <v>#DIV/0!</v>
      </c>
      <c r="I627" s="426">
        <f t="shared" si="132"/>
        <v>2</v>
      </c>
      <c r="J627" s="426">
        <f t="shared" si="133"/>
        <v>1</v>
      </c>
      <c r="K627" s="431">
        <f t="shared" si="134"/>
        <v>0.5</v>
      </c>
    </row>
    <row r="628" spans="1:11" ht="25.5">
      <c r="A628" s="446" t="s">
        <v>2233</v>
      </c>
      <c r="B628" s="448" t="s">
        <v>2376</v>
      </c>
      <c r="C628" s="456">
        <v>15</v>
      </c>
      <c r="D628" s="157"/>
      <c r="E628" s="431">
        <f t="shared" si="130"/>
        <v>0</v>
      </c>
      <c r="F628" s="461"/>
      <c r="G628" s="426"/>
      <c r="H628" s="431" t="e">
        <f t="shared" si="131"/>
        <v>#DIV/0!</v>
      </c>
      <c r="I628" s="426">
        <f t="shared" si="132"/>
        <v>15</v>
      </c>
      <c r="J628" s="426">
        <f t="shared" si="133"/>
        <v>0</v>
      </c>
      <c r="K628" s="431">
        <f t="shared" si="134"/>
        <v>0</v>
      </c>
    </row>
    <row r="629" spans="1:11" ht="25.5">
      <c r="A629" s="446" t="s">
        <v>2165</v>
      </c>
      <c r="B629" s="448" t="s">
        <v>2852</v>
      </c>
      <c r="C629" s="456">
        <v>1</v>
      </c>
      <c r="D629" s="161">
        <v>3</v>
      </c>
      <c r="E629" s="431">
        <f t="shared" si="130"/>
        <v>3</v>
      </c>
      <c r="F629" s="461"/>
      <c r="G629" s="426"/>
      <c r="H629" s="431" t="e">
        <f t="shared" si="131"/>
        <v>#DIV/0!</v>
      </c>
      <c r="I629" s="426">
        <f t="shared" si="132"/>
        <v>1</v>
      </c>
      <c r="J629" s="426">
        <f t="shared" si="133"/>
        <v>3</v>
      </c>
      <c r="K629" s="431">
        <f t="shared" si="134"/>
        <v>3</v>
      </c>
    </row>
    <row r="630" spans="1:11" ht="14.25">
      <c r="A630" s="446" t="s">
        <v>2853</v>
      </c>
      <c r="B630" s="448" t="s">
        <v>2854</v>
      </c>
      <c r="C630" s="456">
        <v>1</v>
      </c>
      <c r="D630" s="161">
        <v>1</v>
      </c>
      <c r="E630" s="431">
        <f t="shared" si="130"/>
        <v>1</v>
      </c>
      <c r="F630" s="461"/>
      <c r="G630" s="426"/>
      <c r="H630" s="431" t="e">
        <f t="shared" si="131"/>
        <v>#DIV/0!</v>
      </c>
      <c r="I630" s="426">
        <f t="shared" si="132"/>
        <v>1</v>
      </c>
      <c r="J630" s="426">
        <f t="shared" si="133"/>
        <v>1</v>
      </c>
      <c r="K630" s="431">
        <f t="shared" si="134"/>
        <v>1</v>
      </c>
    </row>
    <row r="631" spans="1:11" ht="25.5">
      <c r="A631" s="446" t="s">
        <v>2538</v>
      </c>
      <c r="B631" s="448" t="s">
        <v>2855</v>
      </c>
      <c r="C631" s="456">
        <v>1</v>
      </c>
      <c r="D631" s="162">
        <v>9</v>
      </c>
      <c r="E631" s="431">
        <f t="shared" si="130"/>
        <v>9</v>
      </c>
      <c r="F631" s="461"/>
      <c r="G631" s="426"/>
      <c r="H631" s="431" t="e">
        <f t="shared" si="131"/>
        <v>#DIV/0!</v>
      </c>
      <c r="I631" s="426">
        <f t="shared" si="132"/>
        <v>1</v>
      </c>
      <c r="J631" s="426">
        <f t="shared" si="133"/>
        <v>9</v>
      </c>
      <c r="K631" s="431">
        <f t="shared" si="134"/>
        <v>9</v>
      </c>
    </row>
    <row r="632" spans="1:11" ht="14.25">
      <c r="A632" s="446" t="s">
        <v>2856</v>
      </c>
      <c r="B632" s="448" t="s">
        <v>2857</v>
      </c>
      <c r="C632" s="456">
        <v>1</v>
      </c>
      <c r="D632" s="161"/>
      <c r="E632" s="431">
        <f t="shared" si="130"/>
        <v>0</v>
      </c>
      <c r="F632" s="461"/>
      <c r="G632" s="426"/>
      <c r="H632" s="431" t="e">
        <f t="shared" si="131"/>
        <v>#DIV/0!</v>
      </c>
      <c r="I632" s="426">
        <f t="shared" si="132"/>
        <v>1</v>
      </c>
      <c r="J632" s="426">
        <f t="shared" si="133"/>
        <v>0</v>
      </c>
      <c r="K632" s="431">
        <f t="shared" si="134"/>
        <v>0</v>
      </c>
    </row>
    <row r="633" spans="1:11" ht="14.25">
      <c r="A633" s="446" t="s">
        <v>2585</v>
      </c>
      <c r="B633" s="448" t="s">
        <v>2858</v>
      </c>
      <c r="C633" s="456">
        <v>2</v>
      </c>
      <c r="D633" s="161"/>
      <c r="E633" s="431">
        <f t="shared" si="130"/>
        <v>0</v>
      </c>
      <c r="F633" s="461"/>
      <c r="G633" s="426"/>
      <c r="H633" s="431" t="e">
        <f t="shared" si="131"/>
        <v>#DIV/0!</v>
      </c>
      <c r="I633" s="426">
        <f t="shared" si="132"/>
        <v>2</v>
      </c>
      <c r="J633" s="426">
        <f t="shared" si="133"/>
        <v>0</v>
      </c>
      <c r="K633" s="431">
        <f t="shared" si="134"/>
        <v>0</v>
      </c>
    </row>
    <row r="634" spans="1:11" ht="14.25">
      <c r="A634" s="446" t="s">
        <v>2859</v>
      </c>
      <c r="B634" s="448" t="s">
        <v>2860</v>
      </c>
      <c r="C634" s="456">
        <v>1</v>
      </c>
      <c r="D634" s="157"/>
      <c r="E634" s="431">
        <f t="shared" si="130"/>
        <v>0</v>
      </c>
      <c r="F634" s="461"/>
      <c r="G634" s="426"/>
      <c r="H634" s="431" t="e">
        <f t="shared" si="131"/>
        <v>#DIV/0!</v>
      </c>
      <c r="I634" s="426">
        <f t="shared" si="132"/>
        <v>1</v>
      </c>
      <c r="J634" s="426">
        <f t="shared" si="133"/>
        <v>0</v>
      </c>
      <c r="K634" s="431">
        <f t="shared" si="134"/>
        <v>0</v>
      </c>
    </row>
    <row r="635" spans="1:11" ht="14.25">
      <c r="A635" s="446" t="s">
        <v>2861</v>
      </c>
      <c r="B635" s="448" t="s">
        <v>2862</v>
      </c>
      <c r="C635" s="456">
        <v>3</v>
      </c>
      <c r="D635" s="157"/>
      <c r="E635" s="431">
        <f t="shared" si="130"/>
        <v>0</v>
      </c>
      <c r="F635" s="461"/>
      <c r="G635" s="426"/>
      <c r="H635" s="431" t="e">
        <f t="shared" si="131"/>
        <v>#DIV/0!</v>
      </c>
      <c r="I635" s="426">
        <f t="shared" si="132"/>
        <v>3</v>
      </c>
      <c r="J635" s="426">
        <f t="shared" si="133"/>
        <v>0</v>
      </c>
      <c r="K635" s="431">
        <f t="shared" si="134"/>
        <v>0</v>
      </c>
    </row>
    <row r="636" spans="1:11" ht="14.25">
      <c r="A636" s="446" t="s">
        <v>2863</v>
      </c>
      <c r="B636" s="448" t="s">
        <v>2864</v>
      </c>
      <c r="C636" s="456">
        <v>1</v>
      </c>
      <c r="D636" s="157"/>
      <c r="E636" s="431">
        <f t="shared" si="130"/>
        <v>0</v>
      </c>
      <c r="F636" s="461"/>
      <c r="G636" s="426"/>
      <c r="H636" s="431" t="e">
        <f t="shared" si="131"/>
        <v>#DIV/0!</v>
      </c>
      <c r="I636" s="426">
        <f t="shared" si="132"/>
        <v>1</v>
      </c>
      <c r="J636" s="426">
        <f t="shared" si="133"/>
        <v>0</v>
      </c>
      <c r="K636" s="431">
        <f t="shared" si="134"/>
        <v>0</v>
      </c>
    </row>
    <row r="637" spans="1:11" ht="25.5">
      <c r="A637" s="449" t="s">
        <v>2865</v>
      </c>
      <c r="B637" s="450" t="s">
        <v>2866</v>
      </c>
      <c r="C637" s="456">
        <v>3</v>
      </c>
      <c r="D637" s="161"/>
      <c r="E637" s="431">
        <f t="shared" si="130"/>
        <v>0</v>
      </c>
      <c r="F637" s="461"/>
      <c r="G637" s="426"/>
      <c r="H637" s="431" t="e">
        <f t="shared" si="131"/>
        <v>#DIV/0!</v>
      </c>
      <c r="I637" s="426">
        <f t="shared" si="132"/>
        <v>3</v>
      </c>
      <c r="J637" s="426">
        <f t="shared" si="133"/>
        <v>0</v>
      </c>
      <c r="K637" s="431">
        <f t="shared" si="134"/>
        <v>0</v>
      </c>
    </row>
    <row r="638" spans="1:11" ht="14.25">
      <c r="A638" s="451" t="s">
        <v>2570</v>
      </c>
      <c r="B638" s="452" t="s">
        <v>2867</v>
      </c>
      <c r="C638" s="456">
        <v>1</v>
      </c>
      <c r="D638" s="161"/>
      <c r="E638" s="431">
        <f t="shared" si="130"/>
        <v>0</v>
      </c>
      <c r="F638" s="461"/>
      <c r="G638" s="426"/>
      <c r="H638" s="431" t="e">
        <f t="shared" si="131"/>
        <v>#DIV/0!</v>
      </c>
      <c r="I638" s="426">
        <f t="shared" si="132"/>
        <v>1</v>
      </c>
      <c r="J638" s="426">
        <f t="shared" si="133"/>
        <v>0</v>
      </c>
      <c r="K638" s="431">
        <f t="shared" si="134"/>
        <v>0</v>
      </c>
    </row>
    <row r="639" spans="1:11" ht="14.25">
      <c r="A639" s="458" t="s">
        <v>2160</v>
      </c>
      <c r="B639" s="459" t="s">
        <v>2303</v>
      </c>
      <c r="C639" s="456">
        <v>0</v>
      </c>
      <c r="D639" s="161">
        <v>1</v>
      </c>
      <c r="E639" s="431" t="e">
        <f t="shared" si="130"/>
        <v>#DIV/0!</v>
      </c>
      <c r="F639" s="461"/>
      <c r="G639" s="426"/>
      <c r="H639" s="431" t="e">
        <f t="shared" si="131"/>
        <v>#DIV/0!</v>
      </c>
      <c r="I639" s="426">
        <f t="shared" si="132"/>
        <v>0</v>
      </c>
      <c r="J639" s="426">
        <f t="shared" si="133"/>
        <v>1</v>
      </c>
      <c r="K639" s="431" t="e">
        <f t="shared" si="134"/>
        <v>#DIV/0!</v>
      </c>
    </row>
    <row r="640" spans="1:11" ht="14.25">
      <c r="A640" s="458" t="s">
        <v>2870</v>
      </c>
      <c r="B640" s="459" t="s">
        <v>2871</v>
      </c>
      <c r="C640" s="456">
        <v>0</v>
      </c>
      <c r="D640" s="157">
        <v>3</v>
      </c>
      <c r="E640" s="431" t="e">
        <f t="shared" si="130"/>
        <v>#DIV/0!</v>
      </c>
      <c r="F640" s="461"/>
      <c r="G640" s="426"/>
      <c r="H640" s="431" t="e">
        <f t="shared" si="131"/>
        <v>#DIV/0!</v>
      </c>
      <c r="I640" s="426">
        <f t="shared" si="132"/>
        <v>0</v>
      </c>
      <c r="J640" s="426">
        <f t="shared" si="133"/>
        <v>3</v>
      </c>
      <c r="K640" s="431" t="e">
        <f t="shared" si="134"/>
        <v>#DIV/0!</v>
      </c>
    </row>
    <row r="641" spans="1:11" ht="25.5">
      <c r="A641" s="446" t="s">
        <v>2509</v>
      </c>
      <c r="B641" s="448" t="s">
        <v>2872</v>
      </c>
      <c r="C641" s="456">
        <v>0</v>
      </c>
      <c r="D641" s="157">
        <v>149</v>
      </c>
      <c r="E641" s="431" t="e">
        <f t="shared" si="130"/>
        <v>#DIV/0!</v>
      </c>
      <c r="F641" s="461"/>
      <c r="G641" s="426"/>
      <c r="H641" s="431" t="e">
        <f t="shared" si="131"/>
        <v>#DIV/0!</v>
      </c>
      <c r="I641" s="426">
        <f t="shared" si="132"/>
        <v>0</v>
      </c>
      <c r="J641" s="426">
        <f t="shared" si="133"/>
        <v>149</v>
      </c>
      <c r="K641" s="431" t="e">
        <f t="shared" si="134"/>
        <v>#DIV/0!</v>
      </c>
    </row>
    <row r="642" spans="1:11" ht="25.5">
      <c r="A642" s="446" t="s">
        <v>2873</v>
      </c>
      <c r="B642" s="448" t="s">
        <v>2874</v>
      </c>
      <c r="C642" s="456">
        <v>0</v>
      </c>
      <c r="D642" s="161">
        <v>19</v>
      </c>
      <c r="E642" s="431" t="e">
        <f t="shared" si="130"/>
        <v>#DIV/0!</v>
      </c>
      <c r="F642" s="461"/>
      <c r="G642" s="426"/>
      <c r="H642" s="431" t="e">
        <f t="shared" si="131"/>
        <v>#DIV/0!</v>
      </c>
      <c r="I642" s="426">
        <f t="shared" si="132"/>
        <v>0</v>
      </c>
      <c r="J642" s="426">
        <f t="shared" si="133"/>
        <v>19</v>
      </c>
      <c r="K642" s="431" t="e">
        <f t="shared" si="134"/>
        <v>#DIV/0!</v>
      </c>
    </row>
    <row r="643" spans="1:11" ht="14.25">
      <c r="A643" s="446" t="s">
        <v>2877</v>
      </c>
      <c r="B643" s="448" t="s">
        <v>2878</v>
      </c>
      <c r="C643" s="456">
        <v>0</v>
      </c>
      <c r="D643" s="162">
        <v>1</v>
      </c>
      <c r="E643" s="431" t="e">
        <f t="shared" si="130"/>
        <v>#DIV/0!</v>
      </c>
      <c r="F643" s="461"/>
      <c r="G643" s="426"/>
      <c r="H643" s="431" t="e">
        <f t="shared" si="131"/>
        <v>#DIV/0!</v>
      </c>
      <c r="I643" s="426">
        <f t="shared" si="132"/>
        <v>0</v>
      </c>
      <c r="J643" s="426">
        <f t="shared" si="133"/>
        <v>1</v>
      </c>
      <c r="K643" s="431" t="e">
        <f t="shared" si="134"/>
        <v>#DIV/0!</v>
      </c>
    </row>
    <row r="644" spans="1:11" ht="14.25">
      <c r="A644" s="446" t="s">
        <v>2074</v>
      </c>
      <c r="B644" s="448" t="s">
        <v>2075</v>
      </c>
      <c r="C644" s="456">
        <v>0</v>
      </c>
      <c r="D644" s="157">
        <v>1</v>
      </c>
      <c r="E644" s="431" t="e">
        <f t="shared" si="130"/>
        <v>#DIV/0!</v>
      </c>
      <c r="F644" s="461"/>
      <c r="G644" s="426"/>
      <c r="H644" s="431" t="e">
        <f t="shared" si="131"/>
        <v>#DIV/0!</v>
      </c>
      <c r="I644" s="426">
        <f t="shared" si="132"/>
        <v>0</v>
      </c>
      <c r="J644" s="426">
        <f t="shared" si="133"/>
        <v>1</v>
      </c>
      <c r="K644" s="431" t="e">
        <f t="shared" si="134"/>
        <v>#DIV/0!</v>
      </c>
    </row>
    <row r="645" spans="1:11" ht="14.25">
      <c r="A645" s="446" t="s">
        <v>2169</v>
      </c>
      <c r="B645" s="448" t="s">
        <v>2312</v>
      </c>
      <c r="C645" s="456">
        <v>0</v>
      </c>
      <c r="D645" s="161">
        <v>1</v>
      </c>
      <c r="E645" s="431" t="e">
        <f t="shared" si="130"/>
        <v>#DIV/0!</v>
      </c>
      <c r="F645" s="461"/>
      <c r="G645" s="426"/>
      <c r="H645" s="431" t="e">
        <f t="shared" si="131"/>
        <v>#DIV/0!</v>
      </c>
      <c r="I645" s="426">
        <f t="shared" si="132"/>
        <v>0</v>
      </c>
      <c r="J645" s="426">
        <f t="shared" si="133"/>
        <v>1</v>
      </c>
      <c r="K645" s="431" t="e">
        <f t="shared" si="134"/>
        <v>#DIV/0!</v>
      </c>
    </row>
    <row r="646" spans="1:11" ht="14.25">
      <c r="A646" s="446" t="s">
        <v>2543</v>
      </c>
      <c r="B646" s="448" t="s">
        <v>2880</v>
      </c>
      <c r="C646" s="456">
        <v>0</v>
      </c>
      <c r="D646" s="161">
        <v>6</v>
      </c>
      <c r="E646" s="431" t="e">
        <f t="shared" si="130"/>
        <v>#DIV/0!</v>
      </c>
      <c r="F646" s="461"/>
      <c r="G646" s="426"/>
      <c r="H646" s="431" t="e">
        <f t="shared" si="131"/>
        <v>#DIV/0!</v>
      </c>
      <c r="I646" s="426">
        <f t="shared" si="132"/>
        <v>0</v>
      </c>
      <c r="J646" s="426">
        <f t="shared" si="133"/>
        <v>6</v>
      </c>
      <c r="K646" s="431" t="e">
        <f t="shared" si="134"/>
        <v>#DIV/0!</v>
      </c>
    </row>
    <row r="647" spans="1:11" ht="25.5">
      <c r="A647" s="446" t="s">
        <v>2403</v>
      </c>
      <c r="B647" s="448" t="s">
        <v>2404</v>
      </c>
      <c r="C647" s="456">
        <v>0</v>
      </c>
      <c r="D647" s="162">
        <v>112</v>
      </c>
      <c r="E647" s="431" t="e">
        <f t="shared" si="130"/>
        <v>#DIV/0!</v>
      </c>
      <c r="F647" s="461"/>
      <c r="G647" s="426"/>
      <c r="H647" s="431" t="e">
        <f t="shared" si="131"/>
        <v>#DIV/0!</v>
      </c>
      <c r="I647" s="426">
        <f t="shared" si="132"/>
        <v>0</v>
      </c>
      <c r="J647" s="426">
        <f t="shared" si="133"/>
        <v>112</v>
      </c>
      <c r="K647" s="431" t="e">
        <f t="shared" si="134"/>
        <v>#DIV/0!</v>
      </c>
    </row>
    <row r="648" spans="1:11" ht="14.25">
      <c r="A648" s="446" t="s">
        <v>2609</v>
      </c>
      <c r="B648" s="448" t="s">
        <v>2610</v>
      </c>
      <c r="C648" s="456">
        <v>0</v>
      </c>
      <c r="D648" s="161">
        <v>8</v>
      </c>
      <c r="E648" s="431" t="e">
        <f t="shared" si="130"/>
        <v>#DIV/0!</v>
      </c>
      <c r="F648" s="461"/>
      <c r="G648" s="426"/>
      <c r="H648" s="431" t="e">
        <f t="shared" si="131"/>
        <v>#DIV/0!</v>
      </c>
      <c r="I648" s="426">
        <f t="shared" si="132"/>
        <v>0</v>
      </c>
      <c r="J648" s="426">
        <f t="shared" si="133"/>
        <v>8</v>
      </c>
      <c r="K648" s="431" t="e">
        <f t="shared" si="134"/>
        <v>#DIV/0!</v>
      </c>
    </row>
    <row r="649" spans="1:11" ht="14.25">
      <c r="A649" s="446" t="s">
        <v>2881</v>
      </c>
      <c r="B649" s="448" t="s">
        <v>2882</v>
      </c>
      <c r="C649" s="456">
        <v>0</v>
      </c>
      <c r="D649" s="161">
        <v>2</v>
      </c>
      <c r="E649" s="431" t="e">
        <f t="shared" si="130"/>
        <v>#DIV/0!</v>
      </c>
      <c r="F649" s="461"/>
      <c r="G649" s="426"/>
      <c r="H649" s="431" t="e">
        <f t="shared" si="131"/>
        <v>#DIV/0!</v>
      </c>
      <c r="I649" s="426">
        <f t="shared" si="132"/>
        <v>0</v>
      </c>
      <c r="J649" s="426">
        <f t="shared" si="133"/>
        <v>2</v>
      </c>
      <c r="K649" s="431" t="e">
        <f t="shared" si="134"/>
        <v>#DIV/0!</v>
      </c>
    </row>
    <row r="650" spans="1:11" ht="14.25">
      <c r="A650" s="446" t="s">
        <v>2883</v>
      </c>
      <c r="B650" s="448" t="s">
        <v>2884</v>
      </c>
      <c r="C650" s="456">
        <v>0</v>
      </c>
      <c r="D650" s="157">
        <v>14</v>
      </c>
      <c r="E650" s="431" t="e">
        <f t="shared" si="130"/>
        <v>#DIV/0!</v>
      </c>
      <c r="F650" s="461"/>
      <c r="G650" s="426"/>
      <c r="H650" s="431" t="e">
        <f t="shared" si="131"/>
        <v>#DIV/0!</v>
      </c>
      <c r="I650" s="426">
        <f t="shared" si="132"/>
        <v>0</v>
      </c>
      <c r="J650" s="426">
        <f t="shared" si="133"/>
        <v>14</v>
      </c>
      <c r="K650" s="431" t="e">
        <f t="shared" si="134"/>
        <v>#DIV/0!</v>
      </c>
    </row>
    <row r="651" spans="1:11" ht="14.25">
      <c r="A651" s="446" t="s">
        <v>2885</v>
      </c>
      <c r="B651" s="448" t="s">
        <v>2886</v>
      </c>
      <c r="C651" s="456">
        <v>0</v>
      </c>
      <c r="D651" s="157">
        <v>1</v>
      </c>
      <c r="E651" s="431" t="e">
        <f t="shared" si="130"/>
        <v>#DIV/0!</v>
      </c>
      <c r="F651" s="461"/>
      <c r="G651" s="426"/>
      <c r="H651" s="431" t="e">
        <f t="shared" si="131"/>
        <v>#DIV/0!</v>
      </c>
      <c r="I651" s="426">
        <f t="shared" si="132"/>
        <v>0</v>
      </c>
      <c r="J651" s="426">
        <f t="shared" si="133"/>
        <v>1</v>
      </c>
      <c r="K651" s="431" t="e">
        <f t="shared" si="134"/>
        <v>#DIV/0!</v>
      </c>
    </row>
    <row r="652" spans="1:11" ht="14.25">
      <c r="A652" s="446" t="s">
        <v>1933</v>
      </c>
      <c r="B652" s="448" t="s">
        <v>1934</v>
      </c>
      <c r="C652" s="456">
        <v>0</v>
      </c>
      <c r="D652" s="161">
        <v>223</v>
      </c>
      <c r="E652" s="431" t="e">
        <f t="shared" si="130"/>
        <v>#DIV/0!</v>
      </c>
      <c r="F652" s="461"/>
      <c r="G652" s="426"/>
      <c r="H652" s="431" t="e">
        <f t="shared" si="131"/>
        <v>#DIV/0!</v>
      </c>
      <c r="I652" s="426">
        <f t="shared" si="132"/>
        <v>0</v>
      </c>
      <c r="J652" s="426">
        <f t="shared" si="133"/>
        <v>223</v>
      </c>
      <c r="K652" s="431" t="e">
        <f t="shared" si="134"/>
        <v>#DIV/0!</v>
      </c>
    </row>
    <row r="653" spans="1:11" ht="25.5">
      <c r="A653" s="446" t="s">
        <v>2180</v>
      </c>
      <c r="B653" s="448" t="s">
        <v>2323</v>
      </c>
      <c r="C653" s="456">
        <v>0</v>
      </c>
      <c r="D653" s="162">
        <v>4</v>
      </c>
      <c r="E653" s="431" t="e">
        <f t="shared" si="130"/>
        <v>#DIV/0!</v>
      </c>
      <c r="F653" s="461"/>
      <c r="G653" s="426"/>
      <c r="H653" s="431" t="e">
        <f t="shared" si="131"/>
        <v>#DIV/0!</v>
      </c>
      <c r="I653" s="426">
        <f t="shared" si="132"/>
        <v>0</v>
      </c>
      <c r="J653" s="426">
        <f t="shared" si="133"/>
        <v>4</v>
      </c>
      <c r="K653" s="431" t="e">
        <f t="shared" si="134"/>
        <v>#DIV/0!</v>
      </c>
    </row>
    <row r="654" spans="1:11" ht="25.5">
      <c r="A654" s="446" t="s">
        <v>2151</v>
      </c>
      <c r="B654" s="448" t="s">
        <v>2294</v>
      </c>
      <c r="C654" s="456">
        <v>0</v>
      </c>
      <c r="D654" s="161">
        <v>10</v>
      </c>
      <c r="E654" s="431" t="e">
        <f t="shared" si="130"/>
        <v>#DIV/0!</v>
      </c>
      <c r="F654" s="461"/>
      <c r="G654" s="426"/>
      <c r="H654" s="431" t="e">
        <f t="shared" si="131"/>
        <v>#DIV/0!</v>
      </c>
      <c r="I654" s="426">
        <f t="shared" si="132"/>
        <v>0</v>
      </c>
      <c r="J654" s="426">
        <f t="shared" si="133"/>
        <v>10</v>
      </c>
      <c r="K654" s="431" t="e">
        <f t="shared" si="134"/>
        <v>#DIV/0!</v>
      </c>
    </row>
    <row r="655" spans="1:11" ht="14.25">
      <c r="A655" s="14" t="s">
        <v>2998</v>
      </c>
      <c r="B655" s="161" t="s">
        <v>2999</v>
      </c>
      <c r="C655" s="161"/>
      <c r="D655" s="161">
        <v>1</v>
      </c>
      <c r="E655" s="431" t="e">
        <f t="shared" ref="E655:E659" si="140">D655/C655</f>
        <v>#DIV/0!</v>
      </c>
      <c r="F655" s="463"/>
      <c r="G655" s="463"/>
      <c r="H655" s="431" t="e">
        <f t="shared" ref="H655:H659" si="141">G655/F655</f>
        <v>#DIV/0!</v>
      </c>
      <c r="I655" s="463">
        <f t="shared" ref="I655:I661" si="142">C655+F655</f>
        <v>0</v>
      </c>
      <c r="J655" s="463">
        <f t="shared" ref="J655:J661" si="143">D655+G655</f>
        <v>1</v>
      </c>
      <c r="K655" s="431" t="e">
        <f t="shared" ref="K655:K659" si="144">J655/I655</f>
        <v>#DIV/0!</v>
      </c>
    </row>
    <row r="656" spans="1:11" ht="14.25">
      <c r="A656" s="14" t="s">
        <v>3096</v>
      </c>
      <c r="B656" s="161" t="s">
        <v>3097</v>
      </c>
      <c r="C656" s="161"/>
      <c r="D656" s="161">
        <v>1</v>
      </c>
      <c r="E656" s="431" t="e">
        <f t="shared" si="140"/>
        <v>#DIV/0!</v>
      </c>
      <c r="F656" s="463"/>
      <c r="G656" s="463"/>
      <c r="H656" s="431" t="e">
        <f t="shared" si="141"/>
        <v>#DIV/0!</v>
      </c>
      <c r="I656" s="463">
        <f t="shared" si="142"/>
        <v>0</v>
      </c>
      <c r="J656" s="463">
        <f t="shared" si="143"/>
        <v>1</v>
      </c>
      <c r="K656" s="431" t="e">
        <f t="shared" si="144"/>
        <v>#DIV/0!</v>
      </c>
    </row>
    <row r="657" spans="1:11" ht="25.5">
      <c r="A657" s="14" t="s">
        <v>3035</v>
      </c>
      <c r="B657" s="161" t="s">
        <v>3036</v>
      </c>
      <c r="C657" s="161"/>
      <c r="D657" s="161">
        <v>2</v>
      </c>
      <c r="E657" s="431" t="e">
        <f t="shared" si="140"/>
        <v>#DIV/0!</v>
      </c>
      <c r="F657" s="463"/>
      <c r="G657" s="463"/>
      <c r="H657" s="431" t="e">
        <f t="shared" si="141"/>
        <v>#DIV/0!</v>
      </c>
      <c r="I657" s="463">
        <f t="shared" si="142"/>
        <v>0</v>
      </c>
      <c r="J657" s="463">
        <f t="shared" si="143"/>
        <v>2</v>
      </c>
      <c r="K657" s="431" t="e">
        <f t="shared" si="144"/>
        <v>#DIV/0!</v>
      </c>
    </row>
    <row r="658" spans="1:11" ht="14.25">
      <c r="A658" s="14" t="s">
        <v>2613</v>
      </c>
      <c r="B658" s="161" t="s">
        <v>2614</v>
      </c>
      <c r="C658" s="161"/>
      <c r="D658" s="161">
        <v>2</v>
      </c>
      <c r="E658" s="431" t="e">
        <f t="shared" si="140"/>
        <v>#DIV/0!</v>
      </c>
      <c r="F658" s="463"/>
      <c r="G658" s="463"/>
      <c r="H658" s="431" t="e">
        <f t="shared" si="141"/>
        <v>#DIV/0!</v>
      </c>
      <c r="I658" s="463">
        <f t="shared" si="142"/>
        <v>0</v>
      </c>
      <c r="J658" s="463">
        <f t="shared" si="143"/>
        <v>2</v>
      </c>
      <c r="K658" s="431" t="e">
        <f t="shared" si="144"/>
        <v>#DIV/0!</v>
      </c>
    </row>
    <row r="659" spans="1:11" ht="14.25">
      <c r="A659" s="14" t="s">
        <v>5340</v>
      </c>
      <c r="B659" s="161" t="s">
        <v>5341</v>
      </c>
      <c r="C659" s="161"/>
      <c r="D659" s="161">
        <v>3</v>
      </c>
      <c r="E659" s="431" t="e">
        <f t="shared" si="140"/>
        <v>#DIV/0!</v>
      </c>
      <c r="F659" s="463"/>
      <c r="G659" s="463"/>
      <c r="H659" s="431" t="e">
        <f t="shared" si="141"/>
        <v>#DIV/0!</v>
      </c>
      <c r="I659" s="463">
        <f t="shared" si="142"/>
        <v>0</v>
      </c>
      <c r="J659" s="463">
        <f t="shared" si="143"/>
        <v>3</v>
      </c>
      <c r="K659" s="431" t="e">
        <f t="shared" si="144"/>
        <v>#DIV/0!</v>
      </c>
    </row>
    <row r="660" spans="1:11" ht="25.5">
      <c r="A660" s="14" t="s">
        <v>5343</v>
      </c>
      <c r="B660" s="161" t="s">
        <v>5344</v>
      </c>
      <c r="C660" s="161"/>
      <c r="D660" s="161">
        <v>1</v>
      </c>
      <c r="E660" s="431" t="e">
        <f t="shared" ref="E660:E662" si="145">D660/C660</f>
        <v>#DIV/0!</v>
      </c>
      <c r="F660" s="463"/>
      <c r="G660" s="463"/>
      <c r="H660" s="431" t="e">
        <f t="shared" ref="H660:H662" si="146">G660/F660</f>
        <v>#DIV/0!</v>
      </c>
      <c r="I660" s="463">
        <f t="shared" si="142"/>
        <v>0</v>
      </c>
      <c r="J660" s="463">
        <f t="shared" si="143"/>
        <v>1</v>
      </c>
      <c r="K660" s="431" t="e">
        <f t="shared" ref="K660:K662" si="147">J660/I660</f>
        <v>#DIV/0!</v>
      </c>
    </row>
    <row r="661" spans="1:11" ht="25.5">
      <c r="A661" s="14" t="s">
        <v>2150</v>
      </c>
      <c r="B661" s="161" t="s">
        <v>2293</v>
      </c>
      <c r="C661" s="161"/>
      <c r="D661" s="161">
        <v>1</v>
      </c>
      <c r="E661" s="431" t="e">
        <f t="shared" si="145"/>
        <v>#DIV/0!</v>
      </c>
      <c r="F661" s="463"/>
      <c r="G661" s="463"/>
      <c r="H661" s="431" t="e">
        <f t="shared" si="146"/>
        <v>#DIV/0!</v>
      </c>
      <c r="I661" s="463">
        <f t="shared" si="142"/>
        <v>0</v>
      </c>
      <c r="J661" s="463">
        <f t="shared" si="143"/>
        <v>1</v>
      </c>
      <c r="K661" s="431" t="e">
        <f t="shared" si="147"/>
        <v>#DIV/0!</v>
      </c>
    </row>
    <row r="662" spans="1:11" ht="14.25">
      <c r="A662" s="14"/>
      <c r="B662" s="161"/>
      <c r="C662" s="161"/>
      <c r="D662" s="161"/>
      <c r="E662" s="431" t="e">
        <f t="shared" si="145"/>
        <v>#DIV/0!</v>
      </c>
      <c r="F662" s="463"/>
      <c r="G662" s="463"/>
      <c r="H662" s="431" t="e">
        <f t="shared" si="146"/>
        <v>#DIV/0!</v>
      </c>
      <c r="I662" s="463"/>
      <c r="J662" s="463"/>
      <c r="K662" s="431" t="e">
        <f t="shared" si="147"/>
        <v>#DIV/0!</v>
      </c>
    </row>
    <row r="663" spans="1:11" ht="14.25">
      <c r="A663" s="14"/>
      <c r="B663" s="161"/>
      <c r="C663" s="161"/>
      <c r="D663" s="161"/>
      <c r="E663" s="431" t="e">
        <f t="shared" ref="E663" si="148">D663/C663</f>
        <v>#DIV/0!</v>
      </c>
      <c r="F663" s="463"/>
      <c r="G663" s="463"/>
      <c r="H663" s="431" t="e">
        <f t="shared" ref="H663" si="149">G663/F663</f>
        <v>#DIV/0!</v>
      </c>
      <c r="I663" s="463"/>
      <c r="J663" s="463"/>
      <c r="K663" s="431" t="e">
        <f t="shared" ref="K663" si="150">J663/I663</f>
        <v>#DIV/0!</v>
      </c>
    </row>
    <row r="664" spans="1:11" ht="14.25">
      <c r="A664" s="14"/>
      <c r="B664" s="161"/>
      <c r="C664" s="161"/>
      <c r="D664" s="161"/>
      <c r="E664" s="431" t="e">
        <f t="shared" ref="E664:E665" si="151">D664/C664</f>
        <v>#DIV/0!</v>
      </c>
      <c r="F664" s="426"/>
      <c r="G664" s="426"/>
      <c r="H664" s="431" t="e">
        <f t="shared" ref="H664:H665" si="152">G664/F664</f>
        <v>#DIV/0!</v>
      </c>
      <c r="I664" s="426"/>
      <c r="J664" s="426"/>
      <c r="K664" s="431" t="e">
        <f t="shared" ref="K664:K665" si="153">J664/I664</f>
        <v>#DIV/0!</v>
      </c>
    </row>
    <row r="665" spans="1:11" ht="15">
      <c r="A665" s="29"/>
      <c r="B665" s="157"/>
      <c r="C665" s="434"/>
      <c r="D665" s="434"/>
      <c r="E665" s="433" t="e">
        <f t="shared" si="151"/>
        <v>#DIV/0!</v>
      </c>
      <c r="F665" s="435"/>
      <c r="G665" s="435"/>
      <c r="H665" s="433" t="e">
        <f t="shared" si="152"/>
        <v>#DIV/0!</v>
      </c>
      <c r="I665" s="435"/>
      <c r="J665" s="435"/>
      <c r="K665" s="433" t="e">
        <f t="shared" si="153"/>
        <v>#DIV/0!</v>
      </c>
    </row>
    <row r="666" spans="1:11" ht="14.25">
      <c r="A666" s="163" t="s">
        <v>1638</v>
      </c>
      <c r="B666" s="164"/>
      <c r="C666" s="164"/>
      <c r="D666" s="164"/>
      <c r="E666" s="164"/>
      <c r="F666" s="336"/>
      <c r="G666" s="336"/>
      <c r="H666" s="336"/>
      <c r="I666" s="336"/>
      <c r="J666" s="336"/>
      <c r="K666" s="336"/>
    </row>
    <row r="667" spans="1:11" ht="14.25">
      <c r="A667" s="294" t="s">
        <v>1639</v>
      </c>
      <c r="B667" s="295" t="s">
        <v>1640</v>
      </c>
      <c r="C667" s="296"/>
      <c r="D667" s="296"/>
      <c r="E667" s="334"/>
      <c r="F667" s="297"/>
      <c r="G667" s="297"/>
      <c r="H667" s="297"/>
      <c r="I667" s="297"/>
      <c r="J667" s="297"/>
      <c r="K667" s="297"/>
    </row>
    <row r="668" spans="1:11" ht="14.25">
      <c r="A668" s="294" t="s">
        <v>1641</v>
      </c>
      <c r="B668" s="295" t="s">
        <v>1642</v>
      </c>
      <c r="C668" s="296"/>
      <c r="D668" s="296"/>
      <c r="E668" s="334"/>
      <c r="F668" s="297"/>
      <c r="G668" s="297"/>
      <c r="H668" s="297"/>
      <c r="I668" s="297"/>
      <c r="J668" s="297"/>
      <c r="K668" s="297"/>
    </row>
    <row r="669" spans="1:11" ht="14.25">
      <c r="A669" s="294" t="s">
        <v>1643</v>
      </c>
      <c r="B669" s="295" t="s">
        <v>1644</v>
      </c>
      <c r="C669" s="296"/>
      <c r="D669" s="296"/>
      <c r="E669" s="334"/>
      <c r="F669" s="297"/>
      <c r="G669" s="297"/>
      <c r="H669" s="297"/>
      <c r="I669" s="297"/>
      <c r="J669" s="297"/>
      <c r="K669" s="297"/>
    </row>
    <row r="670" spans="1:11" ht="25.5">
      <c r="A670" s="294" t="s">
        <v>1645</v>
      </c>
      <c r="B670" s="295" t="s">
        <v>1646</v>
      </c>
      <c r="C670" s="296"/>
      <c r="D670" s="296"/>
      <c r="E670" s="334"/>
      <c r="F670" s="297"/>
      <c r="G670" s="297"/>
      <c r="H670" s="297"/>
      <c r="I670" s="297"/>
      <c r="J670" s="297"/>
      <c r="K670" s="297"/>
    </row>
    <row r="671" spans="1:11" ht="14.25">
      <c r="A671" s="294" t="s">
        <v>1647</v>
      </c>
      <c r="B671" s="295" t="s">
        <v>1648</v>
      </c>
      <c r="C671" s="296"/>
      <c r="D671" s="296"/>
      <c r="E671" s="334"/>
      <c r="F671" s="297"/>
      <c r="G671" s="297"/>
      <c r="H671" s="297"/>
      <c r="I671" s="297"/>
      <c r="J671" s="297"/>
      <c r="K671" s="297"/>
    </row>
    <row r="672" spans="1:11" ht="25.5">
      <c r="A672" s="294" t="s">
        <v>1649</v>
      </c>
      <c r="B672" s="295" t="s">
        <v>1650</v>
      </c>
      <c r="C672" s="296"/>
      <c r="D672" s="296"/>
      <c r="E672" s="334"/>
      <c r="F672" s="297"/>
      <c r="G672" s="297"/>
      <c r="H672" s="297"/>
      <c r="I672" s="297"/>
      <c r="J672" s="297"/>
      <c r="K672" s="297"/>
    </row>
    <row r="673" spans="1:11" ht="51">
      <c r="A673" s="294" t="s">
        <v>1651</v>
      </c>
      <c r="B673" s="295" t="s">
        <v>1652</v>
      </c>
      <c r="C673" s="296"/>
      <c r="D673" s="296"/>
      <c r="E673" s="334"/>
      <c r="F673" s="297"/>
      <c r="G673" s="297"/>
      <c r="H673" s="297"/>
      <c r="I673" s="297"/>
      <c r="J673" s="297"/>
      <c r="K673" s="297"/>
    </row>
    <row r="674" spans="1:11" ht="63.75">
      <c r="A674" s="294" t="s">
        <v>1653</v>
      </c>
      <c r="B674" s="295" t="s">
        <v>1654</v>
      </c>
      <c r="C674" s="296"/>
      <c r="D674" s="296"/>
      <c r="E674" s="334"/>
      <c r="F674" s="297"/>
      <c r="G674" s="297"/>
      <c r="H674" s="297"/>
      <c r="I674" s="297"/>
      <c r="J674" s="297"/>
      <c r="K674" s="297"/>
    </row>
    <row r="675" spans="1:11" ht="13.5" thickBot="1">
      <c r="A675" s="163" t="s">
        <v>1655</v>
      </c>
      <c r="B675" s="165"/>
      <c r="C675" s="165"/>
      <c r="D675" s="165"/>
      <c r="E675" s="335"/>
      <c r="F675" s="436"/>
      <c r="G675" s="436"/>
      <c r="H675" s="436"/>
      <c r="I675" s="436"/>
      <c r="J675" s="436"/>
      <c r="K675" s="436"/>
    </row>
    <row r="676" spans="1:11" ht="16.5" thickTop="1" thickBot="1">
      <c r="A676" s="437" t="s">
        <v>1656</v>
      </c>
      <c r="B676" s="438"/>
      <c r="C676" s="439">
        <f>SUM(C551,C555)</f>
        <v>94950</v>
      </c>
      <c r="D676" s="439">
        <f>SUM(D551,D555)</f>
        <v>55157</v>
      </c>
      <c r="E676" s="440">
        <f t="shared" ref="E676" si="154">D676/C676</f>
        <v>0.5809057398630858</v>
      </c>
      <c r="F676" s="439">
        <f>SUM(F551,F555)</f>
        <v>0</v>
      </c>
      <c r="G676" s="439">
        <f>SUM(G551,G555)</f>
        <v>0</v>
      </c>
      <c r="H676" s="440" t="e">
        <f t="shared" ref="H676" si="155">G676/F676</f>
        <v>#DIV/0!</v>
      </c>
      <c r="I676" s="439">
        <f>SUM(I551,I555)</f>
        <v>94950</v>
      </c>
      <c r="J676" s="439">
        <f>SUM(J551,J555)</f>
        <v>55157</v>
      </c>
      <c r="K676" s="440">
        <f t="shared" ref="K676" si="156">J676/I676</f>
        <v>0.5809057398630858</v>
      </c>
    </row>
    <row r="677" spans="1:11" ht="13.5" thickTop="1">
      <c r="A677" s="929" t="s">
        <v>1657</v>
      </c>
      <c r="B677" s="929"/>
      <c r="C677" s="929"/>
      <c r="D677" s="929"/>
      <c r="E677" s="929"/>
      <c r="F677" s="929"/>
      <c r="G677" s="929"/>
      <c r="H677" s="929"/>
      <c r="I677" s="929"/>
      <c r="J677" s="929"/>
      <c r="K677" s="425"/>
    </row>
    <row r="678" spans="1:11" ht="12.75">
      <c r="A678" s="929" t="s">
        <v>1658</v>
      </c>
      <c r="B678" s="929"/>
      <c r="C678" s="929"/>
      <c r="D678" s="929"/>
      <c r="E678" s="929"/>
      <c r="F678" s="929"/>
      <c r="G678" s="929"/>
      <c r="H678" s="929"/>
      <c r="I678" s="929"/>
      <c r="J678" s="929"/>
      <c r="K678" s="425"/>
    </row>
    <row r="680" spans="1:11" ht="12.75">
      <c r="A680" s="1"/>
      <c r="B680" s="2" t="s">
        <v>51</v>
      </c>
      <c r="C680" s="3" t="s">
        <v>5271</v>
      </c>
      <c r="D680" s="4"/>
      <c r="E680" s="4"/>
      <c r="F680" s="4"/>
      <c r="G680" s="4"/>
      <c r="H680" s="4"/>
      <c r="I680" s="5"/>
      <c r="J680" s="6"/>
      <c r="K680" s="6"/>
    </row>
    <row r="681" spans="1:11" ht="12.75">
      <c r="A681" s="1"/>
      <c r="B681" s="2" t="s">
        <v>52</v>
      </c>
      <c r="C681" s="3">
        <v>17688383</v>
      </c>
      <c r="D681" s="4"/>
      <c r="E681" s="4"/>
      <c r="F681" s="4"/>
      <c r="G681" s="4"/>
      <c r="H681" s="4"/>
      <c r="I681" s="5"/>
      <c r="J681" s="6"/>
      <c r="K681" s="6"/>
    </row>
    <row r="682" spans="1:11" ht="12.75">
      <c r="A682" s="1"/>
      <c r="B682" s="2"/>
      <c r="C682" s="3"/>
      <c r="D682" s="4"/>
      <c r="E682" s="4"/>
      <c r="F682" s="4"/>
      <c r="G682" s="4"/>
      <c r="H682" s="4"/>
      <c r="I682" s="5"/>
      <c r="J682" s="6"/>
      <c r="K682" s="6"/>
    </row>
    <row r="683" spans="1:11" ht="14.25">
      <c r="A683" s="1"/>
      <c r="B683" s="2" t="s">
        <v>1634</v>
      </c>
      <c r="C683" s="7" t="s">
        <v>32</v>
      </c>
      <c r="D683" s="8"/>
      <c r="E683" s="8"/>
      <c r="F683" s="8"/>
      <c r="G683" s="8"/>
      <c r="H683" s="8"/>
      <c r="I683" s="9"/>
      <c r="J683" s="6"/>
      <c r="K683" s="6"/>
    </row>
    <row r="684" spans="1:11" ht="14.25">
      <c r="A684" s="1"/>
      <c r="B684" s="2" t="s">
        <v>186</v>
      </c>
      <c r="C684" s="428" t="s">
        <v>2890</v>
      </c>
      <c r="D684" s="8"/>
      <c r="E684" s="8"/>
      <c r="F684" s="8"/>
      <c r="G684" s="8"/>
      <c r="H684" s="8"/>
      <c r="I684" s="9"/>
      <c r="J684" s="6"/>
      <c r="K684" s="6"/>
    </row>
    <row r="685" spans="1:11" ht="15.75">
      <c r="A685" s="10"/>
      <c r="B685" s="10"/>
      <c r="C685" s="10"/>
      <c r="D685" s="10"/>
      <c r="E685" s="10"/>
      <c r="F685" s="10"/>
      <c r="G685" s="10"/>
      <c r="H685" s="10"/>
      <c r="I685" s="11"/>
      <c r="J685" s="11"/>
      <c r="K685" s="11"/>
    </row>
    <row r="686" spans="1:11" ht="12.75" customHeight="1">
      <c r="A686" s="913" t="s">
        <v>1635</v>
      </c>
      <c r="B686" s="913" t="s">
        <v>1636</v>
      </c>
      <c r="C686" s="930" t="s">
        <v>189</v>
      </c>
      <c r="D686" s="931"/>
      <c r="E686" s="931"/>
      <c r="F686" s="907" t="s">
        <v>190</v>
      </c>
      <c r="G686" s="907"/>
      <c r="H686" s="907"/>
      <c r="I686" s="907" t="s">
        <v>129</v>
      </c>
      <c r="J686" s="907"/>
      <c r="K686" s="907"/>
    </row>
    <row r="687" spans="1:11" ht="34.5" thickBot="1">
      <c r="A687" s="914"/>
      <c r="B687" s="914"/>
      <c r="C687" s="309" t="s">
        <v>1896</v>
      </c>
      <c r="D687" s="309" t="s">
        <v>5263</v>
      </c>
      <c r="E687" s="430" t="s">
        <v>1903</v>
      </c>
      <c r="F687" s="309" t="s">
        <v>1896</v>
      </c>
      <c r="G687" s="309" t="s">
        <v>5263</v>
      </c>
      <c r="H687" s="309" t="s">
        <v>1903</v>
      </c>
      <c r="I687" s="309" t="s">
        <v>1896</v>
      </c>
      <c r="J687" s="309" t="s">
        <v>5263</v>
      </c>
      <c r="K687" s="309" t="s">
        <v>1903</v>
      </c>
    </row>
    <row r="688" spans="1:11" ht="15.75" thickTop="1">
      <c r="A688" s="85"/>
      <c r="B688" s="154" t="s">
        <v>28</v>
      </c>
      <c r="C688" s="432">
        <f>SUM(C689:C691)</f>
        <v>0</v>
      </c>
      <c r="D688" s="432">
        <f>SUM(D689:D691)</f>
        <v>0</v>
      </c>
      <c r="E688" s="433" t="e">
        <f>D688/C688</f>
        <v>#DIV/0!</v>
      </c>
      <c r="F688" s="432">
        <f>SUM(F689:F691)</f>
        <v>0</v>
      </c>
      <c r="G688" s="432">
        <f>SUM(G689:G691)</f>
        <v>0</v>
      </c>
      <c r="H688" s="433" t="e">
        <f>G688/F688</f>
        <v>#DIV/0!</v>
      </c>
      <c r="I688" s="432">
        <f>SUM(I689:I691)</f>
        <v>0</v>
      </c>
      <c r="J688" s="432">
        <f>SUM(J689:J691)</f>
        <v>0</v>
      </c>
      <c r="K688" s="433" t="e">
        <f>J688/I688</f>
        <v>#DIV/0!</v>
      </c>
    </row>
    <row r="689" spans="1:11" ht="14.25">
      <c r="A689" s="155"/>
      <c r="B689" s="156"/>
      <c r="C689" s="157"/>
      <c r="D689" s="157"/>
      <c r="E689" s="431" t="e">
        <f t="shared" ref="E689:E690" si="157">D689/C689</f>
        <v>#DIV/0!</v>
      </c>
      <c r="F689" s="426"/>
      <c r="G689" s="426"/>
      <c r="H689" s="431" t="e">
        <f t="shared" ref="H689:H690" si="158">G689/F689</f>
        <v>#DIV/0!</v>
      </c>
      <c r="I689" s="426">
        <f>C689+F689</f>
        <v>0</v>
      </c>
      <c r="J689" s="426">
        <f>D689+G689</f>
        <v>0</v>
      </c>
      <c r="K689" s="431" t="e">
        <f t="shared" ref="K689:K690" si="159">J689/I689</f>
        <v>#DIV/0!</v>
      </c>
    </row>
    <row r="690" spans="1:11" ht="14.25">
      <c r="A690" s="158"/>
      <c r="B690" s="159"/>
      <c r="C690" s="157"/>
      <c r="D690" s="157"/>
      <c r="E690" s="431" t="e">
        <f t="shared" si="157"/>
        <v>#DIV/0!</v>
      </c>
      <c r="F690" s="426"/>
      <c r="G690" s="426"/>
      <c r="H690" s="431" t="e">
        <f t="shared" si="158"/>
        <v>#DIV/0!</v>
      </c>
      <c r="I690" s="426"/>
      <c r="J690" s="426"/>
      <c r="K690" s="431" t="e">
        <f t="shared" si="159"/>
        <v>#DIV/0!</v>
      </c>
    </row>
    <row r="691" spans="1:11" ht="14.25">
      <c r="A691" s="158"/>
      <c r="B691" s="159"/>
      <c r="C691" s="165"/>
      <c r="D691" s="165"/>
      <c r="E691" s="442"/>
      <c r="F691" s="436"/>
      <c r="G691" s="436"/>
      <c r="H691" s="442"/>
      <c r="I691" s="436"/>
      <c r="J691" s="436"/>
      <c r="K691" s="442"/>
    </row>
    <row r="692" spans="1:11" ht="15">
      <c r="A692" s="158"/>
      <c r="B692" s="160" t="s">
        <v>1637</v>
      </c>
      <c r="C692" s="443">
        <f>SUM(C693:C720)</f>
        <v>57900</v>
      </c>
      <c r="D692" s="443">
        <f>SUM(D693:D720)</f>
        <v>42333</v>
      </c>
      <c r="E692" s="444">
        <f t="shared" ref="E692:E718" si="160">D692/C692</f>
        <v>0.73113989637305699</v>
      </c>
      <c r="F692" s="443">
        <f>SUM(F693:F720)</f>
        <v>0</v>
      </c>
      <c r="G692" s="443">
        <f>SUM(G693:G720)</f>
        <v>0</v>
      </c>
      <c r="H692" s="444" t="e">
        <f t="shared" ref="H692:H718" si="161">G692/F692</f>
        <v>#DIV/0!</v>
      </c>
      <c r="I692" s="435">
        <f t="shared" ref="I692:I718" si="162">C692+F692</f>
        <v>57900</v>
      </c>
      <c r="J692" s="435">
        <f t="shared" ref="J692:J718" si="163">D692+G692</f>
        <v>42333</v>
      </c>
      <c r="K692" s="444">
        <f t="shared" ref="K692:K718" si="164">J692/I692</f>
        <v>0.73113989637305699</v>
      </c>
    </row>
    <row r="693" spans="1:11" ht="14.25">
      <c r="A693" s="446" t="s">
        <v>2891</v>
      </c>
      <c r="B693" s="447" t="s">
        <v>2892</v>
      </c>
      <c r="C693" s="455">
        <v>11310</v>
      </c>
      <c r="D693" s="159">
        <v>8314</v>
      </c>
      <c r="E693" s="431">
        <f t="shared" si="160"/>
        <v>0.73510167992926612</v>
      </c>
      <c r="F693" s="460"/>
      <c r="G693" s="406"/>
      <c r="H693" s="431" t="e">
        <f t="shared" si="161"/>
        <v>#DIV/0!</v>
      </c>
      <c r="I693" s="426">
        <f t="shared" si="162"/>
        <v>11310</v>
      </c>
      <c r="J693" s="426">
        <f t="shared" si="163"/>
        <v>8314</v>
      </c>
      <c r="K693" s="431">
        <f t="shared" si="164"/>
        <v>0.73510167992926612</v>
      </c>
    </row>
    <row r="694" spans="1:11" ht="14.25">
      <c r="A694" s="446" t="s">
        <v>2893</v>
      </c>
      <c r="B694" s="448" t="s">
        <v>2894</v>
      </c>
      <c r="C694" s="456">
        <v>373</v>
      </c>
      <c r="D694" s="157">
        <v>262</v>
      </c>
      <c r="E694" s="431">
        <f t="shared" si="160"/>
        <v>0.7024128686327078</v>
      </c>
      <c r="F694" s="461"/>
      <c r="G694" s="426"/>
      <c r="H694" s="431" t="e">
        <f t="shared" si="161"/>
        <v>#DIV/0!</v>
      </c>
      <c r="I694" s="426">
        <f t="shared" si="162"/>
        <v>373</v>
      </c>
      <c r="J694" s="426">
        <f t="shared" si="163"/>
        <v>262</v>
      </c>
      <c r="K694" s="431">
        <f t="shared" si="164"/>
        <v>0.7024128686327078</v>
      </c>
    </row>
    <row r="695" spans="1:11" ht="14.25">
      <c r="A695" s="446" t="s">
        <v>2895</v>
      </c>
      <c r="B695" s="448" t="s">
        <v>2896</v>
      </c>
      <c r="C695" s="456">
        <v>177</v>
      </c>
      <c r="D695" s="157">
        <v>132</v>
      </c>
      <c r="E695" s="431">
        <f t="shared" si="160"/>
        <v>0.74576271186440679</v>
      </c>
      <c r="F695" s="461"/>
      <c r="G695" s="426"/>
      <c r="H695" s="431" t="e">
        <f t="shared" si="161"/>
        <v>#DIV/0!</v>
      </c>
      <c r="I695" s="426">
        <f t="shared" si="162"/>
        <v>177</v>
      </c>
      <c r="J695" s="426">
        <f t="shared" si="163"/>
        <v>132</v>
      </c>
      <c r="K695" s="431">
        <f t="shared" si="164"/>
        <v>0.74576271186440679</v>
      </c>
    </row>
    <row r="696" spans="1:11" ht="14.25">
      <c r="A696" s="446" t="s">
        <v>2897</v>
      </c>
      <c r="B696" s="448" t="s">
        <v>2898</v>
      </c>
      <c r="C696" s="456">
        <v>125</v>
      </c>
      <c r="D696" s="157"/>
      <c r="E696" s="431">
        <f t="shared" si="160"/>
        <v>0</v>
      </c>
      <c r="F696" s="461"/>
      <c r="G696" s="426"/>
      <c r="H696" s="431" t="e">
        <f t="shared" si="161"/>
        <v>#DIV/0!</v>
      </c>
      <c r="I696" s="426">
        <f t="shared" si="162"/>
        <v>125</v>
      </c>
      <c r="J696" s="426">
        <f t="shared" si="163"/>
        <v>0</v>
      </c>
      <c r="K696" s="431">
        <f t="shared" si="164"/>
        <v>0</v>
      </c>
    </row>
    <row r="697" spans="1:11" ht="14.25">
      <c r="A697" s="446" t="s">
        <v>2899</v>
      </c>
      <c r="B697" s="448" t="s">
        <v>2900</v>
      </c>
      <c r="C697" s="456">
        <v>49</v>
      </c>
      <c r="D697" s="161">
        <v>22</v>
      </c>
      <c r="E697" s="431">
        <f t="shared" si="160"/>
        <v>0.44897959183673469</v>
      </c>
      <c r="F697" s="461"/>
      <c r="G697" s="426"/>
      <c r="H697" s="431" t="e">
        <f t="shared" si="161"/>
        <v>#DIV/0!</v>
      </c>
      <c r="I697" s="426">
        <f t="shared" si="162"/>
        <v>49</v>
      </c>
      <c r="J697" s="426">
        <f t="shared" si="163"/>
        <v>22</v>
      </c>
      <c r="K697" s="431">
        <f t="shared" si="164"/>
        <v>0.44897959183673469</v>
      </c>
    </row>
    <row r="698" spans="1:11" ht="14.25">
      <c r="A698" s="446" t="s">
        <v>2901</v>
      </c>
      <c r="B698" s="448" t="s">
        <v>2902</v>
      </c>
      <c r="C698" s="456">
        <v>35</v>
      </c>
      <c r="D698" s="161">
        <v>26</v>
      </c>
      <c r="E698" s="431">
        <f t="shared" si="160"/>
        <v>0.74285714285714288</v>
      </c>
      <c r="F698" s="461"/>
      <c r="G698" s="426"/>
      <c r="H698" s="431" t="e">
        <f t="shared" si="161"/>
        <v>#DIV/0!</v>
      </c>
      <c r="I698" s="426">
        <f t="shared" si="162"/>
        <v>35</v>
      </c>
      <c r="J698" s="426">
        <f t="shared" si="163"/>
        <v>26</v>
      </c>
      <c r="K698" s="431">
        <f t="shared" si="164"/>
        <v>0.74285714285714288</v>
      </c>
    </row>
    <row r="699" spans="1:11" ht="14.25">
      <c r="A699" s="446" t="s">
        <v>2903</v>
      </c>
      <c r="B699" s="448" t="s">
        <v>2904</v>
      </c>
      <c r="C699" s="456">
        <v>90</v>
      </c>
      <c r="D699" s="162"/>
      <c r="E699" s="431">
        <f t="shared" si="160"/>
        <v>0</v>
      </c>
      <c r="F699" s="461"/>
      <c r="G699" s="426"/>
      <c r="H699" s="431" t="e">
        <f t="shared" si="161"/>
        <v>#DIV/0!</v>
      </c>
      <c r="I699" s="426">
        <f t="shared" si="162"/>
        <v>90</v>
      </c>
      <c r="J699" s="426">
        <f t="shared" si="163"/>
        <v>0</v>
      </c>
      <c r="K699" s="431">
        <f t="shared" si="164"/>
        <v>0</v>
      </c>
    </row>
    <row r="700" spans="1:11" ht="14.25">
      <c r="A700" s="446" t="s">
        <v>2906</v>
      </c>
      <c r="B700" s="448" t="s">
        <v>2905</v>
      </c>
      <c r="C700" s="456">
        <v>245</v>
      </c>
      <c r="D700" s="161">
        <v>182</v>
      </c>
      <c r="E700" s="431">
        <f t="shared" si="160"/>
        <v>0.74285714285714288</v>
      </c>
      <c r="F700" s="461"/>
      <c r="G700" s="426"/>
      <c r="H700" s="431" t="e">
        <f t="shared" si="161"/>
        <v>#DIV/0!</v>
      </c>
      <c r="I700" s="426">
        <f t="shared" si="162"/>
        <v>245</v>
      </c>
      <c r="J700" s="426">
        <f t="shared" si="163"/>
        <v>182</v>
      </c>
      <c r="K700" s="431">
        <f t="shared" si="164"/>
        <v>0.74285714285714288</v>
      </c>
    </row>
    <row r="701" spans="1:11" ht="14.25">
      <c r="A701" s="446" t="s">
        <v>2908</v>
      </c>
      <c r="B701" s="448" t="s">
        <v>2907</v>
      </c>
      <c r="C701" s="456"/>
      <c r="D701" s="157"/>
      <c r="E701" s="431" t="e">
        <f t="shared" si="160"/>
        <v>#DIV/0!</v>
      </c>
      <c r="F701" s="461"/>
      <c r="G701" s="426"/>
      <c r="H701" s="431" t="e">
        <f t="shared" si="161"/>
        <v>#DIV/0!</v>
      </c>
      <c r="I701" s="426">
        <f t="shared" si="162"/>
        <v>0</v>
      </c>
      <c r="J701" s="426">
        <f t="shared" si="163"/>
        <v>0</v>
      </c>
      <c r="K701" s="431" t="e">
        <f t="shared" si="164"/>
        <v>#DIV/0!</v>
      </c>
    </row>
    <row r="702" spans="1:11" ht="25.5">
      <c r="A702" s="446" t="s">
        <v>2910</v>
      </c>
      <c r="B702" s="448" t="s">
        <v>2909</v>
      </c>
      <c r="C702" s="456">
        <v>28</v>
      </c>
      <c r="D702" s="161">
        <v>21</v>
      </c>
      <c r="E702" s="431">
        <f t="shared" si="160"/>
        <v>0.75</v>
      </c>
      <c r="F702" s="461"/>
      <c r="G702" s="426"/>
      <c r="H702" s="431" t="e">
        <f t="shared" si="161"/>
        <v>#DIV/0!</v>
      </c>
      <c r="I702" s="426">
        <f t="shared" si="162"/>
        <v>28</v>
      </c>
      <c r="J702" s="426">
        <f t="shared" si="163"/>
        <v>21</v>
      </c>
      <c r="K702" s="431">
        <f t="shared" si="164"/>
        <v>0.75</v>
      </c>
    </row>
    <row r="703" spans="1:11" ht="14.25">
      <c r="A703" s="446" t="s">
        <v>2912</v>
      </c>
      <c r="B703" s="448" t="s">
        <v>2911</v>
      </c>
      <c r="C703" s="456">
        <v>792</v>
      </c>
      <c r="D703" s="162">
        <v>605</v>
      </c>
      <c r="E703" s="431">
        <f t="shared" si="160"/>
        <v>0.76388888888888884</v>
      </c>
      <c r="F703" s="461"/>
      <c r="G703" s="426"/>
      <c r="H703" s="431" t="e">
        <f t="shared" si="161"/>
        <v>#DIV/0!</v>
      </c>
      <c r="I703" s="426">
        <f t="shared" si="162"/>
        <v>792</v>
      </c>
      <c r="J703" s="426">
        <f t="shared" si="163"/>
        <v>605</v>
      </c>
      <c r="K703" s="431">
        <f t="shared" si="164"/>
        <v>0.76388888888888884</v>
      </c>
    </row>
    <row r="704" spans="1:11" ht="14.25">
      <c r="A704" s="446" t="s">
        <v>2914</v>
      </c>
      <c r="B704" s="448" t="s">
        <v>2913</v>
      </c>
      <c r="C704" s="456">
        <v>792</v>
      </c>
      <c r="D704" s="161">
        <v>605</v>
      </c>
      <c r="E704" s="431">
        <f t="shared" si="160"/>
        <v>0.76388888888888884</v>
      </c>
      <c r="F704" s="461"/>
      <c r="G704" s="426"/>
      <c r="H704" s="431" t="e">
        <f t="shared" si="161"/>
        <v>#DIV/0!</v>
      </c>
      <c r="I704" s="426">
        <f t="shared" si="162"/>
        <v>792</v>
      </c>
      <c r="J704" s="426">
        <f t="shared" si="163"/>
        <v>605</v>
      </c>
      <c r="K704" s="431">
        <f t="shared" si="164"/>
        <v>0.76388888888888884</v>
      </c>
    </row>
    <row r="705" spans="1:11" ht="14.25">
      <c r="A705" s="446" t="s">
        <v>2916</v>
      </c>
      <c r="B705" s="448" t="s">
        <v>2915</v>
      </c>
      <c r="C705" s="456">
        <v>276</v>
      </c>
      <c r="D705" s="157">
        <v>202</v>
      </c>
      <c r="E705" s="431">
        <f t="shared" si="160"/>
        <v>0.73188405797101452</v>
      </c>
      <c r="F705" s="461"/>
      <c r="G705" s="426"/>
      <c r="H705" s="431" t="e">
        <f t="shared" si="161"/>
        <v>#DIV/0!</v>
      </c>
      <c r="I705" s="426">
        <f t="shared" si="162"/>
        <v>276</v>
      </c>
      <c r="J705" s="426">
        <f t="shared" si="163"/>
        <v>202</v>
      </c>
      <c r="K705" s="431">
        <f t="shared" si="164"/>
        <v>0.73188405797101452</v>
      </c>
    </row>
    <row r="706" spans="1:11" ht="14.25">
      <c r="A706" s="446" t="s">
        <v>2918</v>
      </c>
      <c r="B706" s="448" t="s">
        <v>2917</v>
      </c>
      <c r="C706" s="456">
        <v>4270</v>
      </c>
      <c r="D706" s="161">
        <v>3520</v>
      </c>
      <c r="E706" s="431">
        <f t="shared" si="160"/>
        <v>0.82435597189695553</v>
      </c>
      <c r="F706" s="461"/>
      <c r="G706" s="426"/>
      <c r="H706" s="431" t="e">
        <f t="shared" si="161"/>
        <v>#DIV/0!</v>
      </c>
      <c r="I706" s="426">
        <f t="shared" si="162"/>
        <v>4270</v>
      </c>
      <c r="J706" s="426">
        <f t="shared" si="163"/>
        <v>3520</v>
      </c>
      <c r="K706" s="431">
        <f t="shared" si="164"/>
        <v>0.82435597189695553</v>
      </c>
    </row>
    <row r="707" spans="1:11" ht="25.5">
      <c r="A707" s="446" t="s">
        <v>2920</v>
      </c>
      <c r="B707" s="448" t="s">
        <v>2919</v>
      </c>
      <c r="C707" s="456">
        <v>14</v>
      </c>
      <c r="D707" s="162">
        <v>10</v>
      </c>
      <c r="E707" s="431">
        <f t="shared" si="160"/>
        <v>0.7142857142857143</v>
      </c>
      <c r="F707" s="461"/>
      <c r="G707" s="426"/>
      <c r="H707" s="431" t="e">
        <f t="shared" si="161"/>
        <v>#DIV/0!</v>
      </c>
      <c r="I707" s="426">
        <f t="shared" si="162"/>
        <v>14</v>
      </c>
      <c r="J707" s="426">
        <f t="shared" si="163"/>
        <v>10</v>
      </c>
      <c r="K707" s="431">
        <f t="shared" si="164"/>
        <v>0.7142857142857143</v>
      </c>
    </row>
    <row r="708" spans="1:11" ht="25.5">
      <c r="A708" s="446" t="s">
        <v>2922</v>
      </c>
      <c r="B708" s="448" t="s">
        <v>2921</v>
      </c>
      <c r="C708" s="456">
        <v>8280</v>
      </c>
      <c r="D708" s="161">
        <v>6032</v>
      </c>
      <c r="E708" s="431">
        <f t="shared" si="160"/>
        <v>0.72850241545893724</v>
      </c>
      <c r="F708" s="461"/>
      <c r="G708" s="426"/>
      <c r="H708" s="431" t="e">
        <f t="shared" si="161"/>
        <v>#DIV/0!</v>
      </c>
      <c r="I708" s="426">
        <f t="shared" si="162"/>
        <v>8280</v>
      </c>
      <c r="J708" s="426">
        <f t="shared" si="163"/>
        <v>6032</v>
      </c>
      <c r="K708" s="431">
        <f t="shared" si="164"/>
        <v>0.72850241545893724</v>
      </c>
    </row>
    <row r="709" spans="1:11" ht="25.5">
      <c r="A709" s="446" t="s">
        <v>2924</v>
      </c>
      <c r="B709" s="448" t="s">
        <v>2923</v>
      </c>
      <c r="C709" s="456">
        <v>1531</v>
      </c>
      <c r="D709" s="157">
        <v>858</v>
      </c>
      <c r="E709" s="431">
        <f t="shared" si="160"/>
        <v>0.56041802743305025</v>
      </c>
      <c r="F709" s="461"/>
      <c r="G709" s="426"/>
      <c r="H709" s="431" t="e">
        <f t="shared" si="161"/>
        <v>#DIV/0!</v>
      </c>
      <c r="I709" s="426">
        <f t="shared" si="162"/>
        <v>1531</v>
      </c>
      <c r="J709" s="426">
        <f t="shared" si="163"/>
        <v>858</v>
      </c>
      <c r="K709" s="431">
        <f t="shared" si="164"/>
        <v>0.56041802743305025</v>
      </c>
    </row>
    <row r="710" spans="1:11" ht="14.25">
      <c r="A710" s="446" t="s">
        <v>2925</v>
      </c>
      <c r="B710" s="448" t="s">
        <v>2926</v>
      </c>
      <c r="C710" s="456">
        <v>27</v>
      </c>
      <c r="D710" s="157">
        <v>59</v>
      </c>
      <c r="E710" s="431">
        <f t="shared" si="160"/>
        <v>2.1851851851851851</v>
      </c>
      <c r="F710" s="461"/>
      <c r="G710" s="426"/>
      <c r="H710" s="431" t="e">
        <f t="shared" si="161"/>
        <v>#DIV/0!</v>
      </c>
      <c r="I710" s="426">
        <f t="shared" si="162"/>
        <v>27</v>
      </c>
      <c r="J710" s="426">
        <f t="shared" si="163"/>
        <v>59</v>
      </c>
      <c r="K710" s="431">
        <f t="shared" si="164"/>
        <v>2.1851851851851851</v>
      </c>
    </row>
    <row r="711" spans="1:11" ht="14.25">
      <c r="A711" s="449" t="s">
        <v>2927</v>
      </c>
      <c r="B711" s="450" t="s">
        <v>2928</v>
      </c>
      <c r="C711" s="456">
        <v>2</v>
      </c>
      <c r="D711" s="161"/>
      <c r="E711" s="431">
        <f t="shared" si="160"/>
        <v>0</v>
      </c>
      <c r="F711" s="461"/>
      <c r="G711" s="426"/>
      <c r="H711" s="431" t="e">
        <f t="shared" si="161"/>
        <v>#DIV/0!</v>
      </c>
      <c r="I711" s="426">
        <f t="shared" si="162"/>
        <v>2</v>
      </c>
      <c r="J711" s="426">
        <f t="shared" si="163"/>
        <v>0</v>
      </c>
      <c r="K711" s="431">
        <f t="shared" si="164"/>
        <v>0</v>
      </c>
    </row>
    <row r="712" spans="1:11" ht="14.25">
      <c r="A712" s="451" t="s">
        <v>2929</v>
      </c>
      <c r="B712" s="452" t="s">
        <v>2930</v>
      </c>
      <c r="C712" s="456"/>
      <c r="D712" s="161">
        <v>1</v>
      </c>
      <c r="E712" s="431" t="e">
        <f t="shared" si="160"/>
        <v>#DIV/0!</v>
      </c>
      <c r="F712" s="461"/>
      <c r="G712" s="426"/>
      <c r="H712" s="431" t="e">
        <f t="shared" si="161"/>
        <v>#DIV/0!</v>
      </c>
      <c r="I712" s="426">
        <f t="shared" si="162"/>
        <v>0</v>
      </c>
      <c r="J712" s="426">
        <f t="shared" si="163"/>
        <v>1</v>
      </c>
      <c r="K712" s="431" t="e">
        <f t="shared" si="164"/>
        <v>#DIV/0!</v>
      </c>
    </row>
    <row r="713" spans="1:11" ht="14.25">
      <c r="A713" s="451" t="s">
        <v>2931</v>
      </c>
      <c r="B713" s="452" t="s">
        <v>2932</v>
      </c>
      <c r="C713" s="456">
        <v>7471</v>
      </c>
      <c r="D713" s="162">
        <v>5443</v>
      </c>
      <c r="E713" s="431">
        <f t="shared" si="160"/>
        <v>0.72855039486012585</v>
      </c>
      <c r="F713" s="461"/>
      <c r="G713" s="426"/>
      <c r="H713" s="431" t="e">
        <f t="shared" si="161"/>
        <v>#DIV/0!</v>
      </c>
      <c r="I713" s="426">
        <f t="shared" si="162"/>
        <v>7471</v>
      </c>
      <c r="J713" s="426">
        <f t="shared" si="163"/>
        <v>5443</v>
      </c>
      <c r="K713" s="431">
        <f t="shared" si="164"/>
        <v>0.72855039486012585</v>
      </c>
    </row>
    <row r="714" spans="1:11" ht="14.25">
      <c r="A714" s="453" t="s">
        <v>2933</v>
      </c>
      <c r="B714" s="454" t="s">
        <v>2934</v>
      </c>
      <c r="C714" s="456">
        <v>63</v>
      </c>
      <c r="D714" s="161">
        <v>87</v>
      </c>
      <c r="E714" s="431">
        <f t="shared" si="160"/>
        <v>1.3809523809523809</v>
      </c>
      <c r="F714" s="461"/>
      <c r="G714" s="426"/>
      <c r="H714" s="431" t="e">
        <f t="shared" si="161"/>
        <v>#DIV/0!</v>
      </c>
      <c r="I714" s="426">
        <f t="shared" si="162"/>
        <v>63</v>
      </c>
      <c r="J714" s="426">
        <f t="shared" si="163"/>
        <v>87</v>
      </c>
      <c r="K714" s="431">
        <f t="shared" si="164"/>
        <v>1.3809523809523809</v>
      </c>
    </row>
    <row r="715" spans="1:11" ht="14.25">
      <c r="A715" s="458" t="s">
        <v>2856</v>
      </c>
      <c r="B715" s="459" t="s">
        <v>2935</v>
      </c>
      <c r="C715" s="456">
        <v>8890</v>
      </c>
      <c r="D715" s="161">
        <v>6344</v>
      </c>
      <c r="E715" s="431">
        <f t="shared" si="160"/>
        <v>0.71361079865016874</v>
      </c>
      <c r="F715" s="461"/>
      <c r="G715" s="426"/>
      <c r="H715" s="431" t="e">
        <f t="shared" si="161"/>
        <v>#DIV/0!</v>
      </c>
      <c r="I715" s="426">
        <f t="shared" si="162"/>
        <v>8890</v>
      </c>
      <c r="J715" s="426">
        <f t="shared" si="163"/>
        <v>6344</v>
      </c>
      <c r="K715" s="431">
        <f t="shared" si="164"/>
        <v>0.71361079865016874</v>
      </c>
    </row>
    <row r="716" spans="1:11" ht="14.25">
      <c r="A716" s="458" t="s">
        <v>2936</v>
      </c>
      <c r="B716" s="459" t="s">
        <v>2937</v>
      </c>
      <c r="C716" s="456">
        <v>13054</v>
      </c>
      <c r="D716" s="157">
        <v>9606</v>
      </c>
      <c r="E716" s="431">
        <f t="shared" si="160"/>
        <v>0.73586640110311019</v>
      </c>
      <c r="F716" s="461"/>
      <c r="G716" s="426"/>
      <c r="H716" s="431" t="e">
        <f t="shared" si="161"/>
        <v>#DIV/0!</v>
      </c>
      <c r="I716" s="426">
        <f t="shared" si="162"/>
        <v>13054</v>
      </c>
      <c r="J716" s="426">
        <f t="shared" si="163"/>
        <v>9606</v>
      </c>
      <c r="K716" s="431">
        <f t="shared" si="164"/>
        <v>0.73586640110311019</v>
      </c>
    </row>
    <row r="717" spans="1:11" ht="14.25">
      <c r="A717" s="446" t="s">
        <v>2939</v>
      </c>
      <c r="B717" s="448" t="s">
        <v>2938</v>
      </c>
      <c r="C717" s="456">
        <v>5</v>
      </c>
      <c r="D717" s="161"/>
      <c r="E717" s="431">
        <f t="shared" si="160"/>
        <v>0</v>
      </c>
      <c r="F717" s="461"/>
      <c r="G717" s="426"/>
      <c r="H717" s="431" t="e">
        <f t="shared" si="161"/>
        <v>#DIV/0!</v>
      </c>
      <c r="I717" s="426">
        <f t="shared" si="162"/>
        <v>5</v>
      </c>
      <c r="J717" s="426">
        <f t="shared" si="163"/>
        <v>0</v>
      </c>
      <c r="K717" s="431">
        <f t="shared" si="164"/>
        <v>0</v>
      </c>
    </row>
    <row r="718" spans="1:11" ht="14.25">
      <c r="A718" s="446" t="s">
        <v>2940</v>
      </c>
      <c r="B718" s="448" t="s">
        <v>2941</v>
      </c>
      <c r="C718" s="456">
        <v>1</v>
      </c>
      <c r="D718" s="161"/>
      <c r="E718" s="431">
        <f t="shared" si="160"/>
        <v>0</v>
      </c>
      <c r="F718" s="461"/>
      <c r="G718" s="426"/>
      <c r="H718" s="431" t="e">
        <f t="shared" si="161"/>
        <v>#DIV/0!</v>
      </c>
      <c r="I718" s="426">
        <f t="shared" si="162"/>
        <v>1</v>
      </c>
      <c r="J718" s="426">
        <f t="shared" si="163"/>
        <v>0</v>
      </c>
      <c r="K718" s="431">
        <f t="shared" si="164"/>
        <v>0</v>
      </c>
    </row>
    <row r="719" spans="1:11" ht="14.25">
      <c r="A719" s="14" t="s">
        <v>5345</v>
      </c>
      <c r="B719" s="161" t="s">
        <v>5346</v>
      </c>
      <c r="C719" s="161"/>
      <c r="D719" s="161">
        <v>2</v>
      </c>
      <c r="E719" s="431" t="e">
        <f t="shared" ref="E719:E720" si="165">D719/C719</f>
        <v>#DIV/0!</v>
      </c>
      <c r="F719" s="426"/>
      <c r="G719" s="426"/>
      <c r="H719" s="431" t="e">
        <f t="shared" ref="H719:H720" si="166">G719/F719</f>
        <v>#DIV/0!</v>
      </c>
      <c r="I719" s="426"/>
      <c r="J719" s="426"/>
      <c r="K719" s="431" t="e">
        <f t="shared" ref="K719:K720" si="167">J719/I719</f>
        <v>#DIV/0!</v>
      </c>
    </row>
    <row r="720" spans="1:11" ht="15">
      <c r="A720" s="29"/>
      <c r="B720" s="157"/>
      <c r="C720" s="434"/>
      <c r="D720" s="434"/>
      <c r="E720" s="433" t="e">
        <f t="shared" si="165"/>
        <v>#DIV/0!</v>
      </c>
      <c r="F720" s="435"/>
      <c r="G720" s="435"/>
      <c r="H720" s="433" t="e">
        <f t="shared" si="166"/>
        <v>#DIV/0!</v>
      </c>
      <c r="I720" s="435"/>
      <c r="J720" s="435"/>
      <c r="K720" s="433" t="e">
        <f t="shared" si="167"/>
        <v>#DIV/0!</v>
      </c>
    </row>
    <row r="721" spans="1:11" ht="14.25">
      <c r="A721" s="163" t="s">
        <v>1638</v>
      </c>
      <c r="B721" s="164"/>
      <c r="C721" s="164"/>
      <c r="D721" s="164"/>
      <c r="E721" s="164"/>
      <c r="F721" s="336"/>
      <c r="G721" s="336"/>
      <c r="H721" s="336"/>
      <c r="I721" s="336"/>
      <c r="J721" s="336"/>
      <c r="K721" s="336"/>
    </row>
    <row r="722" spans="1:11" ht="14.25">
      <c r="A722" s="294" t="s">
        <v>1639</v>
      </c>
      <c r="B722" s="295" t="s">
        <v>1640</v>
      </c>
      <c r="C722" s="296"/>
      <c r="D722" s="296"/>
      <c r="E722" s="334"/>
      <c r="F722" s="297"/>
      <c r="G722" s="297"/>
      <c r="H722" s="297"/>
      <c r="I722" s="297"/>
      <c r="J722" s="297"/>
      <c r="K722" s="297"/>
    </row>
    <row r="723" spans="1:11" ht="14.25">
      <c r="A723" s="294" t="s">
        <v>1641</v>
      </c>
      <c r="B723" s="295" t="s">
        <v>1642</v>
      </c>
      <c r="C723" s="296"/>
      <c r="D723" s="296"/>
      <c r="E723" s="334"/>
      <c r="F723" s="297"/>
      <c r="G723" s="297"/>
      <c r="H723" s="297"/>
      <c r="I723" s="297"/>
      <c r="J723" s="297"/>
      <c r="K723" s="297"/>
    </row>
    <row r="724" spans="1:11" ht="14.25">
      <c r="A724" s="294" t="s">
        <v>1643</v>
      </c>
      <c r="B724" s="295" t="s">
        <v>1644</v>
      </c>
      <c r="C724" s="296"/>
      <c r="D724" s="296"/>
      <c r="E724" s="334"/>
      <c r="F724" s="297"/>
      <c r="G724" s="297"/>
      <c r="H724" s="297"/>
      <c r="I724" s="297"/>
      <c r="J724" s="297"/>
      <c r="K724" s="297"/>
    </row>
    <row r="725" spans="1:11" ht="25.5">
      <c r="A725" s="294" t="s">
        <v>1645</v>
      </c>
      <c r="B725" s="295" t="s">
        <v>1646</v>
      </c>
      <c r="C725" s="296"/>
      <c r="D725" s="296"/>
      <c r="E725" s="334"/>
      <c r="F725" s="297"/>
      <c r="G725" s="297"/>
      <c r="H725" s="297"/>
      <c r="I725" s="297"/>
      <c r="J725" s="297"/>
      <c r="K725" s="297"/>
    </row>
    <row r="726" spans="1:11" ht="14.25">
      <c r="A726" s="294" t="s">
        <v>1647</v>
      </c>
      <c r="B726" s="295" t="s">
        <v>1648</v>
      </c>
      <c r="C726" s="296"/>
      <c r="D726" s="296"/>
      <c r="E726" s="334"/>
      <c r="F726" s="297"/>
      <c r="G726" s="297"/>
      <c r="H726" s="297"/>
      <c r="I726" s="297"/>
      <c r="J726" s="297"/>
      <c r="K726" s="297"/>
    </row>
    <row r="727" spans="1:11" ht="25.5">
      <c r="A727" s="294" t="s">
        <v>1649</v>
      </c>
      <c r="B727" s="295" t="s">
        <v>1650</v>
      </c>
      <c r="C727" s="296"/>
      <c r="D727" s="296"/>
      <c r="E727" s="334"/>
      <c r="F727" s="297"/>
      <c r="G727" s="297"/>
      <c r="H727" s="297"/>
      <c r="I727" s="297"/>
      <c r="J727" s="297"/>
      <c r="K727" s="297"/>
    </row>
    <row r="728" spans="1:11" ht="51">
      <c r="A728" s="294" t="s">
        <v>1651</v>
      </c>
      <c r="B728" s="295" t="s">
        <v>1652</v>
      </c>
      <c r="C728" s="296"/>
      <c r="D728" s="296"/>
      <c r="E728" s="334"/>
      <c r="F728" s="297"/>
      <c r="G728" s="297"/>
      <c r="H728" s="297"/>
      <c r="I728" s="297"/>
      <c r="J728" s="297"/>
      <c r="K728" s="297"/>
    </row>
    <row r="729" spans="1:11" ht="63.75">
      <c r="A729" s="294" t="s">
        <v>1653</v>
      </c>
      <c r="B729" s="295" t="s">
        <v>1654</v>
      </c>
      <c r="C729" s="296"/>
      <c r="D729" s="296"/>
      <c r="E729" s="334"/>
      <c r="F729" s="297"/>
      <c r="G729" s="297"/>
      <c r="H729" s="297"/>
      <c r="I729" s="297"/>
      <c r="J729" s="297"/>
      <c r="K729" s="297"/>
    </row>
    <row r="730" spans="1:11" ht="13.5" thickBot="1">
      <c r="A730" s="163" t="s">
        <v>1655</v>
      </c>
      <c r="B730" s="165"/>
      <c r="C730" s="165"/>
      <c r="D730" s="165"/>
      <c r="E730" s="335"/>
      <c r="F730" s="436"/>
      <c r="G730" s="436"/>
      <c r="H730" s="436"/>
      <c r="I730" s="436"/>
      <c r="J730" s="436"/>
      <c r="K730" s="436"/>
    </row>
    <row r="731" spans="1:11" ht="16.5" thickTop="1" thickBot="1">
      <c r="A731" s="437" t="s">
        <v>1656</v>
      </c>
      <c r="B731" s="438"/>
      <c r="C731" s="439">
        <f>SUM(C688,C692)</f>
        <v>57900</v>
      </c>
      <c r="D731" s="439">
        <f>SUM(D688,D692)</f>
        <v>42333</v>
      </c>
      <c r="E731" s="440">
        <f t="shared" ref="E731" si="168">D731/C731</f>
        <v>0.73113989637305699</v>
      </c>
      <c r="F731" s="439">
        <f>SUM(F688,F692)</f>
        <v>0</v>
      </c>
      <c r="G731" s="439">
        <f>SUM(G688,G692)</f>
        <v>0</v>
      </c>
      <c r="H731" s="440" t="e">
        <f t="shared" ref="H731" si="169">G731/F731</f>
        <v>#DIV/0!</v>
      </c>
      <c r="I731" s="439">
        <f>SUM(I688,I692)</f>
        <v>57900</v>
      </c>
      <c r="J731" s="439">
        <f>SUM(J688,J692)</f>
        <v>42333</v>
      </c>
      <c r="K731" s="440">
        <f t="shared" ref="K731" si="170">J731/I731</f>
        <v>0.73113989637305699</v>
      </c>
    </row>
    <row r="732" spans="1:11" ht="13.5" thickTop="1">
      <c r="A732" s="929" t="s">
        <v>1657</v>
      </c>
      <c r="B732" s="929"/>
      <c r="C732" s="929"/>
      <c r="D732" s="929"/>
      <c r="E732" s="929"/>
      <c r="F732" s="929"/>
      <c r="G732" s="929"/>
      <c r="H732" s="929"/>
      <c r="I732" s="929"/>
      <c r="J732" s="929"/>
      <c r="K732" s="425"/>
    </row>
    <row r="733" spans="1:11" ht="12.75">
      <c r="A733" s="929" t="s">
        <v>1658</v>
      </c>
      <c r="B733" s="929"/>
      <c r="C733" s="929"/>
      <c r="D733" s="929"/>
      <c r="E733" s="929"/>
      <c r="F733" s="929"/>
      <c r="G733" s="929"/>
      <c r="H733" s="929"/>
      <c r="I733" s="929"/>
      <c r="J733" s="929"/>
      <c r="K733" s="425"/>
    </row>
    <row r="735" spans="1:11" ht="12.75">
      <c r="A735" s="1"/>
      <c r="B735" s="2" t="s">
        <v>51</v>
      </c>
      <c r="C735" s="3" t="s">
        <v>5271</v>
      </c>
      <c r="D735" s="4"/>
      <c r="E735" s="4"/>
      <c r="F735" s="4"/>
      <c r="G735" s="4"/>
      <c r="H735" s="4"/>
      <c r="I735" s="5"/>
      <c r="J735" s="6"/>
      <c r="K735" s="6"/>
    </row>
    <row r="736" spans="1:11" ht="12.75">
      <c r="A736" s="1"/>
      <c r="B736" s="2" t="s">
        <v>52</v>
      </c>
      <c r="C736" s="3">
        <v>17688383</v>
      </c>
      <c r="D736" s="4"/>
      <c r="E736" s="4"/>
      <c r="F736" s="4"/>
      <c r="G736" s="4"/>
      <c r="H736" s="4"/>
      <c r="I736" s="5"/>
      <c r="J736" s="6"/>
      <c r="K736" s="6"/>
    </row>
    <row r="737" spans="1:11" ht="12.75">
      <c r="A737" s="1"/>
      <c r="B737" s="2"/>
      <c r="C737" s="3"/>
      <c r="D737" s="4"/>
      <c r="E737" s="4"/>
      <c r="F737" s="4"/>
      <c r="G737" s="4"/>
      <c r="H737" s="4"/>
      <c r="I737" s="5"/>
      <c r="J737" s="6"/>
      <c r="K737" s="6"/>
    </row>
    <row r="738" spans="1:11" ht="14.25">
      <c r="A738" s="1"/>
      <c r="B738" s="2" t="s">
        <v>1634</v>
      </c>
      <c r="C738" s="7" t="s">
        <v>32</v>
      </c>
      <c r="D738" s="8"/>
      <c r="E738" s="8"/>
      <c r="F738" s="8"/>
      <c r="G738" s="8"/>
      <c r="H738" s="8"/>
      <c r="I738" s="9"/>
      <c r="J738" s="6"/>
      <c r="K738" s="6"/>
    </row>
    <row r="739" spans="1:11" ht="14.25">
      <c r="A739" s="1"/>
      <c r="B739" s="2" t="s">
        <v>186</v>
      </c>
      <c r="C739" s="409" t="s">
        <v>1963</v>
      </c>
      <c r="D739" s="8"/>
      <c r="E739" s="8"/>
      <c r="F739" s="8"/>
      <c r="G739" s="8"/>
      <c r="H739" s="8"/>
      <c r="I739" s="9"/>
      <c r="J739" s="6"/>
      <c r="K739" s="6"/>
    </row>
    <row r="740" spans="1:11" ht="15.75">
      <c r="A740" s="10"/>
      <c r="B740" s="10"/>
      <c r="C740" s="10"/>
      <c r="D740" s="10"/>
      <c r="E740" s="10"/>
      <c r="F740" s="10"/>
      <c r="G740" s="10"/>
      <c r="H740" s="10"/>
      <c r="I740" s="11"/>
      <c r="J740" s="11"/>
      <c r="K740" s="11"/>
    </row>
    <row r="741" spans="1:11" ht="12.75" customHeight="1">
      <c r="A741" s="913" t="s">
        <v>1635</v>
      </c>
      <c r="B741" s="913" t="s">
        <v>1636</v>
      </c>
      <c r="C741" s="930" t="s">
        <v>189</v>
      </c>
      <c r="D741" s="931"/>
      <c r="E741" s="931"/>
      <c r="F741" s="907" t="s">
        <v>190</v>
      </c>
      <c r="G741" s="907"/>
      <c r="H741" s="907"/>
      <c r="I741" s="907" t="s">
        <v>129</v>
      </c>
      <c r="J741" s="907"/>
      <c r="K741" s="907"/>
    </row>
    <row r="742" spans="1:11" ht="34.5" thickBot="1">
      <c r="A742" s="914"/>
      <c r="B742" s="914"/>
      <c r="C742" s="309" t="s">
        <v>1896</v>
      </c>
      <c r="D742" s="309" t="s">
        <v>5263</v>
      </c>
      <c r="E742" s="430" t="s">
        <v>1903</v>
      </c>
      <c r="F742" s="309" t="s">
        <v>1896</v>
      </c>
      <c r="G742" s="309" t="s">
        <v>5263</v>
      </c>
      <c r="H742" s="309" t="s">
        <v>1903</v>
      </c>
      <c r="I742" s="309" t="s">
        <v>1896</v>
      </c>
      <c r="J742" s="309" t="s">
        <v>5263</v>
      </c>
      <c r="K742" s="309" t="s">
        <v>1903</v>
      </c>
    </row>
    <row r="743" spans="1:11" ht="15.75" thickTop="1">
      <c r="A743" s="85"/>
      <c r="B743" s="154" t="s">
        <v>28</v>
      </c>
      <c r="C743" s="432">
        <f>SUM(C744:C746)</f>
        <v>0</v>
      </c>
      <c r="D743" s="432">
        <f>SUM(D744:D746)</f>
        <v>0</v>
      </c>
      <c r="E743" s="433" t="e">
        <f>D743/C743</f>
        <v>#DIV/0!</v>
      </c>
      <c r="F743" s="432">
        <f>SUM(F744:F746)</f>
        <v>0</v>
      </c>
      <c r="G743" s="432">
        <f>SUM(G744:G746)</f>
        <v>0</v>
      </c>
      <c r="H743" s="433" t="e">
        <f>G743/F743</f>
        <v>#DIV/0!</v>
      </c>
      <c r="I743" s="432">
        <f>SUM(I744:I746)</f>
        <v>0</v>
      </c>
      <c r="J743" s="432">
        <f>SUM(J744:J746)</f>
        <v>0</v>
      </c>
      <c r="K743" s="433" t="e">
        <f>J743/I743</f>
        <v>#DIV/0!</v>
      </c>
    </row>
    <row r="744" spans="1:11" ht="14.25">
      <c r="A744" s="155"/>
      <c r="B744" s="156"/>
      <c r="C744" s="157"/>
      <c r="D744" s="157"/>
      <c r="E744" s="431" t="e">
        <f t="shared" ref="E744:E745" si="171">D744/C744</f>
        <v>#DIV/0!</v>
      </c>
      <c r="F744" s="426"/>
      <c r="G744" s="426"/>
      <c r="H744" s="431" t="e">
        <f t="shared" ref="H744:H745" si="172">G744/F744</f>
        <v>#DIV/0!</v>
      </c>
      <c r="I744" s="426">
        <f>C744+F744</f>
        <v>0</v>
      </c>
      <c r="J744" s="426">
        <f>D744+G744</f>
        <v>0</v>
      </c>
      <c r="K744" s="431" t="e">
        <f t="shared" ref="K744:K745" si="173">J744/I744</f>
        <v>#DIV/0!</v>
      </c>
    </row>
    <row r="745" spans="1:11" ht="14.25">
      <c r="A745" s="158"/>
      <c r="B745" s="159"/>
      <c r="C745" s="157"/>
      <c r="D745" s="157"/>
      <c r="E745" s="431" t="e">
        <f t="shared" si="171"/>
        <v>#DIV/0!</v>
      </c>
      <c r="F745" s="426"/>
      <c r="G745" s="426"/>
      <c r="H745" s="431" t="e">
        <f t="shared" si="172"/>
        <v>#DIV/0!</v>
      </c>
      <c r="I745" s="426"/>
      <c r="J745" s="426"/>
      <c r="K745" s="431" t="e">
        <f t="shared" si="173"/>
        <v>#DIV/0!</v>
      </c>
    </row>
    <row r="746" spans="1:11" ht="14.25">
      <c r="A746" s="158"/>
      <c r="B746" s="159"/>
      <c r="C746" s="165"/>
      <c r="D746" s="165"/>
      <c r="E746" s="442"/>
      <c r="F746" s="436"/>
      <c r="G746" s="436"/>
      <c r="H746" s="442"/>
      <c r="I746" s="436"/>
      <c r="J746" s="436"/>
      <c r="K746" s="442"/>
    </row>
    <row r="747" spans="1:11" ht="15">
      <c r="A747" s="158"/>
      <c r="B747" s="160" t="s">
        <v>1637</v>
      </c>
      <c r="C747" s="443">
        <f>SUM(C748:C769)</f>
        <v>314</v>
      </c>
      <c r="D747" s="443">
        <f>SUM(D748:D769)</f>
        <v>238</v>
      </c>
      <c r="E747" s="444">
        <f t="shared" ref="E747:E767" si="174">D747/C747</f>
        <v>0.7579617834394905</v>
      </c>
      <c r="F747" s="443">
        <f>SUM(F748:F769)</f>
        <v>8686</v>
      </c>
      <c r="G747" s="443">
        <f>SUM(G748:G769)</f>
        <v>10140</v>
      </c>
      <c r="H747" s="444">
        <f t="shared" ref="H747:H767" si="175">G747/F747</f>
        <v>1.1673958093483767</v>
      </c>
      <c r="I747" s="435">
        <f t="shared" ref="I747:I767" si="176">C747+F747</f>
        <v>9000</v>
      </c>
      <c r="J747" s="435">
        <f t="shared" ref="J747:J767" si="177">D747+G747</f>
        <v>10378</v>
      </c>
      <c r="K747" s="444">
        <f t="shared" ref="K747:K767" si="178">J747/I747</f>
        <v>1.1531111111111112</v>
      </c>
    </row>
    <row r="748" spans="1:11" ht="51">
      <c r="A748" s="446" t="s">
        <v>2942</v>
      </c>
      <c r="B748" s="447" t="s">
        <v>2943</v>
      </c>
      <c r="C748" s="455">
        <v>2</v>
      </c>
      <c r="D748" s="159"/>
      <c r="E748" s="431">
        <f t="shared" si="174"/>
        <v>0</v>
      </c>
      <c r="F748" s="460"/>
      <c r="G748" s="406"/>
      <c r="H748" s="431" t="e">
        <f t="shared" si="175"/>
        <v>#DIV/0!</v>
      </c>
      <c r="I748" s="426">
        <f t="shared" si="176"/>
        <v>2</v>
      </c>
      <c r="J748" s="426">
        <f t="shared" si="177"/>
        <v>0</v>
      </c>
      <c r="K748" s="431">
        <f t="shared" si="178"/>
        <v>0</v>
      </c>
    </row>
    <row r="749" spans="1:11" ht="14.25">
      <c r="A749" s="446" t="s">
        <v>2944</v>
      </c>
      <c r="B749" s="448" t="s">
        <v>2945</v>
      </c>
      <c r="C749" s="456">
        <v>223</v>
      </c>
      <c r="D749" s="157">
        <v>206</v>
      </c>
      <c r="E749" s="431">
        <f t="shared" si="174"/>
        <v>0.92376681614349776</v>
      </c>
      <c r="F749" s="461">
        <v>2</v>
      </c>
      <c r="G749" s="426">
        <v>2</v>
      </c>
      <c r="H749" s="431">
        <f t="shared" si="175"/>
        <v>1</v>
      </c>
      <c r="I749" s="426">
        <f t="shared" si="176"/>
        <v>225</v>
      </c>
      <c r="J749" s="426">
        <f t="shared" si="177"/>
        <v>208</v>
      </c>
      <c r="K749" s="431">
        <f t="shared" si="178"/>
        <v>0.9244444444444444</v>
      </c>
    </row>
    <row r="750" spans="1:11" ht="14.25">
      <c r="A750" s="446" t="s">
        <v>1933</v>
      </c>
      <c r="B750" s="448" t="s">
        <v>2946</v>
      </c>
      <c r="C750" s="456"/>
      <c r="D750" s="157"/>
      <c r="E750" s="431" t="e">
        <f t="shared" si="174"/>
        <v>#DIV/0!</v>
      </c>
      <c r="F750" s="461"/>
      <c r="G750" s="426"/>
      <c r="H750" s="431" t="e">
        <f t="shared" si="175"/>
        <v>#DIV/0!</v>
      </c>
      <c r="I750" s="426">
        <f t="shared" si="176"/>
        <v>0</v>
      </c>
      <c r="J750" s="426">
        <f t="shared" si="177"/>
        <v>0</v>
      </c>
      <c r="K750" s="431" t="e">
        <f t="shared" si="178"/>
        <v>#DIV/0!</v>
      </c>
    </row>
    <row r="751" spans="1:11" ht="25.5">
      <c r="A751" s="446" t="s">
        <v>2947</v>
      </c>
      <c r="B751" s="448" t="s">
        <v>2948</v>
      </c>
      <c r="C751" s="456">
        <v>11</v>
      </c>
      <c r="D751" s="157">
        <v>23</v>
      </c>
      <c r="E751" s="431">
        <f t="shared" si="174"/>
        <v>2.0909090909090908</v>
      </c>
      <c r="F751" s="461"/>
      <c r="G751" s="426">
        <v>4</v>
      </c>
      <c r="H751" s="431" t="e">
        <f t="shared" si="175"/>
        <v>#DIV/0!</v>
      </c>
      <c r="I751" s="426">
        <f t="shared" si="176"/>
        <v>11</v>
      </c>
      <c r="J751" s="426">
        <f t="shared" si="177"/>
        <v>27</v>
      </c>
      <c r="K751" s="431">
        <f t="shared" si="178"/>
        <v>2.4545454545454546</v>
      </c>
    </row>
    <row r="752" spans="1:11" ht="25.5">
      <c r="A752" s="446" t="s">
        <v>2149</v>
      </c>
      <c r="B752" s="448" t="s">
        <v>2800</v>
      </c>
      <c r="C752" s="456">
        <v>11</v>
      </c>
      <c r="D752" s="161">
        <v>5</v>
      </c>
      <c r="E752" s="431">
        <f t="shared" si="174"/>
        <v>0.45454545454545453</v>
      </c>
      <c r="F752" s="461">
        <v>2065</v>
      </c>
      <c r="G752" s="426">
        <v>2467</v>
      </c>
      <c r="H752" s="431">
        <f t="shared" si="175"/>
        <v>1.1946731234866828</v>
      </c>
      <c r="I752" s="426">
        <f t="shared" si="176"/>
        <v>2076</v>
      </c>
      <c r="J752" s="426">
        <f t="shared" si="177"/>
        <v>2472</v>
      </c>
      <c r="K752" s="431">
        <f t="shared" si="178"/>
        <v>1.1907514450867052</v>
      </c>
    </row>
    <row r="753" spans="1:11" ht="25.5">
      <c r="A753" s="446" t="s">
        <v>2155</v>
      </c>
      <c r="B753" s="448" t="s">
        <v>2807</v>
      </c>
      <c r="C753" s="456">
        <v>56</v>
      </c>
      <c r="D753" s="161">
        <v>4</v>
      </c>
      <c r="E753" s="431">
        <f t="shared" si="174"/>
        <v>7.1428571428571425E-2</v>
      </c>
      <c r="F753" s="461">
        <v>2092</v>
      </c>
      <c r="G753" s="426">
        <v>2419</v>
      </c>
      <c r="H753" s="431">
        <f t="shared" si="175"/>
        <v>1.1563097514340344</v>
      </c>
      <c r="I753" s="426">
        <f t="shared" si="176"/>
        <v>2148</v>
      </c>
      <c r="J753" s="426">
        <f t="shared" si="177"/>
        <v>2423</v>
      </c>
      <c r="K753" s="431">
        <f t="shared" si="178"/>
        <v>1.128026070763501</v>
      </c>
    </row>
    <row r="754" spans="1:11" ht="14.25">
      <c r="A754" s="446" t="s">
        <v>2189</v>
      </c>
      <c r="B754" s="448" t="s">
        <v>2750</v>
      </c>
      <c r="C754" s="456"/>
      <c r="D754" s="162"/>
      <c r="E754" s="431" t="e">
        <f t="shared" si="174"/>
        <v>#DIV/0!</v>
      </c>
      <c r="F754" s="461"/>
      <c r="G754" s="426"/>
      <c r="H754" s="431" t="e">
        <f t="shared" si="175"/>
        <v>#DIV/0!</v>
      </c>
      <c r="I754" s="426">
        <f t="shared" si="176"/>
        <v>0</v>
      </c>
      <c r="J754" s="426">
        <f t="shared" si="177"/>
        <v>0</v>
      </c>
      <c r="K754" s="431" t="e">
        <f t="shared" si="178"/>
        <v>#DIV/0!</v>
      </c>
    </row>
    <row r="755" spans="1:11" ht="14.25">
      <c r="A755" s="446" t="s">
        <v>2949</v>
      </c>
      <c r="B755" s="448" t="s">
        <v>2950</v>
      </c>
      <c r="C755" s="456">
        <v>1</v>
      </c>
      <c r="D755" s="161"/>
      <c r="E755" s="431">
        <f t="shared" si="174"/>
        <v>0</v>
      </c>
      <c r="F755" s="461">
        <v>369</v>
      </c>
      <c r="G755" s="426">
        <v>424</v>
      </c>
      <c r="H755" s="431">
        <f t="shared" si="175"/>
        <v>1.1490514905149052</v>
      </c>
      <c r="I755" s="426">
        <f t="shared" si="176"/>
        <v>370</v>
      </c>
      <c r="J755" s="426">
        <f t="shared" si="177"/>
        <v>424</v>
      </c>
      <c r="K755" s="431">
        <f t="shared" si="178"/>
        <v>1.145945945945946</v>
      </c>
    </row>
    <row r="756" spans="1:11" ht="14.25">
      <c r="A756" s="446" t="s">
        <v>2951</v>
      </c>
      <c r="B756" s="448" t="s">
        <v>2952</v>
      </c>
      <c r="C756" s="456"/>
      <c r="D756" s="161"/>
      <c r="E756" s="431" t="e">
        <f t="shared" si="174"/>
        <v>#DIV/0!</v>
      </c>
      <c r="F756" s="461"/>
      <c r="G756" s="426"/>
      <c r="H756" s="431" t="e">
        <f t="shared" si="175"/>
        <v>#DIV/0!</v>
      </c>
      <c r="I756" s="426">
        <f t="shared" si="176"/>
        <v>0</v>
      </c>
      <c r="J756" s="426">
        <f t="shared" si="177"/>
        <v>0</v>
      </c>
      <c r="K756" s="431" t="e">
        <f t="shared" si="178"/>
        <v>#DIV/0!</v>
      </c>
    </row>
    <row r="757" spans="1:11" ht="14.25">
      <c r="A757" s="446" t="s">
        <v>2131</v>
      </c>
      <c r="B757" s="448" t="s">
        <v>2786</v>
      </c>
      <c r="C757" s="456"/>
      <c r="D757" s="157"/>
      <c r="E757" s="431" t="e">
        <f t="shared" si="174"/>
        <v>#DIV/0!</v>
      </c>
      <c r="F757" s="461">
        <v>1</v>
      </c>
      <c r="G757" s="426"/>
      <c r="H757" s="431">
        <f t="shared" si="175"/>
        <v>0</v>
      </c>
      <c r="I757" s="426">
        <f t="shared" si="176"/>
        <v>1</v>
      </c>
      <c r="J757" s="426">
        <f t="shared" si="177"/>
        <v>0</v>
      </c>
      <c r="K757" s="431">
        <f t="shared" si="178"/>
        <v>0</v>
      </c>
    </row>
    <row r="758" spans="1:11" ht="25.5">
      <c r="A758" s="446" t="s">
        <v>2947</v>
      </c>
      <c r="B758" s="448" t="s">
        <v>2948</v>
      </c>
      <c r="C758" s="456"/>
      <c r="D758" s="157"/>
      <c r="E758" s="431" t="e">
        <f t="shared" si="174"/>
        <v>#DIV/0!</v>
      </c>
      <c r="F758" s="461"/>
      <c r="G758" s="426"/>
      <c r="H758" s="431" t="e">
        <f t="shared" si="175"/>
        <v>#DIV/0!</v>
      </c>
      <c r="I758" s="426">
        <f t="shared" si="176"/>
        <v>0</v>
      </c>
      <c r="J758" s="426">
        <f t="shared" si="177"/>
        <v>0</v>
      </c>
      <c r="K758" s="431" t="e">
        <f t="shared" si="178"/>
        <v>#DIV/0!</v>
      </c>
    </row>
    <row r="759" spans="1:11" ht="25.5">
      <c r="A759" s="446" t="s">
        <v>2149</v>
      </c>
      <c r="B759" s="448" t="s">
        <v>2800</v>
      </c>
      <c r="C759" s="456"/>
      <c r="D759" s="157"/>
      <c r="E759" s="431" t="e">
        <f t="shared" si="174"/>
        <v>#DIV/0!</v>
      </c>
      <c r="F759" s="461"/>
      <c r="G759" s="426"/>
      <c r="H759" s="431" t="e">
        <f t="shared" si="175"/>
        <v>#DIV/0!</v>
      </c>
      <c r="I759" s="426">
        <f t="shared" si="176"/>
        <v>0</v>
      </c>
      <c r="J759" s="426">
        <f t="shared" si="177"/>
        <v>0</v>
      </c>
      <c r="K759" s="431" t="e">
        <f t="shared" si="178"/>
        <v>#DIV/0!</v>
      </c>
    </row>
    <row r="760" spans="1:11" ht="25.5">
      <c r="A760" s="446" t="s">
        <v>2149</v>
      </c>
      <c r="B760" s="448" t="s">
        <v>2800</v>
      </c>
      <c r="C760" s="456"/>
      <c r="D760" s="161"/>
      <c r="E760" s="431" t="e">
        <f t="shared" si="174"/>
        <v>#DIV/0!</v>
      </c>
      <c r="F760" s="461"/>
      <c r="G760" s="426"/>
      <c r="H760" s="431" t="e">
        <f t="shared" si="175"/>
        <v>#DIV/0!</v>
      </c>
      <c r="I760" s="426">
        <f t="shared" si="176"/>
        <v>0</v>
      </c>
      <c r="J760" s="426">
        <f t="shared" si="177"/>
        <v>0</v>
      </c>
      <c r="K760" s="431" t="e">
        <f t="shared" si="178"/>
        <v>#DIV/0!</v>
      </c>
    </row>
    <row r="761" spans="1:11" ht="25.5">
      <c r="A761" s="446" t="s">
        <v>2150</v>
      </c>
      <c r="B761" s="448" t="s">
        <v>2953</v>
      </c>
      <c r="C761" s="456"/>
      <c r="D761" s="161"/>
      <c r="E761" s="431" t="e">
        <f t="shared" si="174"/>
        <v>#DIV/0!</v>
      </c>
      <c r="F761" s="461">
        <v>4157</v>
      </c>
      <c r="G761" s="426">
        <v>4719</v>
      </c>
      <c r="H761" s="431">
        <f t="shared" si="175"/>
        <v>1.1351936492662977</v>
      </c>
      <c r="I761" s="426">
        <f t="shared" si="176"/>
        <v>4157</v>
      </c>
      <c r="J761" s="426">
        <f t="shared" si="177"/>
        <v>4719</v>
      </c>
      <c r="K761" s="431">
        <f t="shared" si="178"/>
        <v>1.1351936492662977</v>
      </c>
    </row>
    <row r="762" spans="1:11" ht="25.5">
      <c r="A762" s="446" t="s">
        <v>2155</v>
      </c>
      <c r="B762" s="448" t="s">
        <v>2807</v>
      </c>
      <c r="C762" s="456"/>
      <c r="D762" s="162"/>
      <c r="E762" s="431" t="e">
        <f t="shared" si="174"/>
        <v>#DIV/0!</v>
      </c>
      <c r="F762" s="461"/>
      <c r="G762" s="426"/>
      <c r="H762" s="431" t="e">
        <f t="shared" si="175"/>
        <v>#DIV/0!</v>
      </c>
      <c r="I762" s="426">
        <f t="shared" si="176"/>
        <v>0</v>
      </c>
      <c r="J762" s="426">
        <f t="shared" si="177"/>
        <v>0</v>
      </c>
      <c r="K762" s="431" t="e">
        <f t="shared" si="178"/>
        <v>#DIV/0!</v>
      </c>
    </row>
    <row r="763" spans="1:11" ht="25.5">
      <c r="A763" s="446" t="s">
        <v>2232</v>
      </c>
      <c r="B763" s="448" t="s">
        <v>2375</v>
      </c>
      <c r="C763" s="456"/>
      <c r="D763" s="161"/>
      <c r="E763" s="431" t="e">
        <f t="shared" si="174"/>
        <v>#DIV/0!</v>
      </c>
      <c r="F763" s="461"/>
      <c r="G763" s="426"/>
      <c r="H763" s="431" t="e">
        <f t="shared" si="175"/>
        <v>#DIV/0!</v>
      </c>
      <c r="I763" s="426">
        <f t="shared" si="176"/>
        <v>0</v>
      </c>
      <c r="J763" s="426">
        <f t="shared" si="177"/>
        <v>0</v>
      </c>
      <c r="K763" s="431" t="e">
        <f t="shared" si="178"/>
        <v>#DIV/0!</v>
      </c>
    </row>
    <row r="764" spans="1:11" ht="25.5">
      <c r="A764" s="446">
        <v>250103</v>
      </c>
      <c r="B764" s="448" t="s">
        <v>2954</v>
      </c>
      <c r="C764" s="456">
        <v>9</v>
      </c>
      <c r="D764" s="161"/>
      <c r="E764" s="431">
        <f t="shared" si="174"/>
        <v>0</v>
      </c>
      <c r="F764" s="461"/>
      <c r="G764" s="426"/>
      <c r="H764" s="431" t="e">
        <f t="shared" si="175"/>
        <v>#DIV/0!</v>
      </c>
      <c r="I764" s="426">
        <f t="shared" si="176"/>
        <v>9</v>
      </c>
      <c r="J764" s="426">
        <f t="shared" si="177"/>
        <v>0</v>
      </c>
      <c r="K764" s="431">
        <f t="shared" si="178"/>
        <v>0</v>
      </c>
    </row>
    <row r="765" spans="1:11" ht="25.5">
      <c r="A765" s="446" t="s">
        <v>2697</v>
      </c>
      <c r="B765" s="448" t="s">
        <v>2955</v>
      </c>
      <c r="C765" s="456">
        <v>1</v>
      </c>
      <c r="D765" s="157"/>
      <c r="E765" s="431">
        <f t="shared" si="174"/>
        <v>0</v>
      </c>
      <c r="F765" s="461"/>
      <c r="G765" s="426"/>
      <c r="H765" s="431" t="e">
        <f t="shared" si="175"/>
        <v>#DIV/0!</v>
      </c>
      <c r="I765" s="426">
        <f t="shared" si="176"/>
        <v>1</v>
      </c>
      <c r="J765" s="426">
        <f t="shared" si="177"/>
        <v>0</v>
      </c>
      <c r="K765" s="431">
        <f t="shared" si="178"/>
        <v>0</v>
      </c>
    </row>
    <row r="766" spans="1:11" ht="14.25">
      <c r="A766" s="446" t="s">
        <v>2956</v>
      </c>
      <c r="B766" s="448" t="s">
        <v>2957</v>
      </c>
      <c r="C766" s="456"/>
      <c r="D766" s="157"/>
      <c r="E766" s="431" t="e">
        <f t="shared" si="174"/>
        <v>#DIV/0!</v>
      </c>
      <c r="F766" s="461"/>
      <c r="G766" s="426"/>
      <c r="H766" s="431" t="e">
        <f t="shared" si="175"/>
        <v>#DIV/0!</v>
      </c>
      <c r="I766" s="426">
        <f t="shared" si="176"/>
        <v>0</v>
      </c>
      <c r="J766" s="426">
        <f t="shared" si="177"/>
        <v>0</v>
      </c>
      <c r="K766" s="431" t="e">
        <f t="shared" si="178"/>
        <v>#DIV/0!</v>
      </c>
    </row>
    <row r="767" spans="1:11" ht="25.5">
      <c r="A767" s="446" t="s">
        <v>3037</v>
      </c>
      <c r="B767" s="448" t="s">
        <v>3038</v>
      </c>
      <c r="C767" s="456"/>
      <c r="D767" s="157"/>
      <c r="E767" s="431" t="e">
        <f t="shared" si="174"/>
        <v>#DIV/0!</v>
      </c>
      <c r="F767" s="461"/>
      <c r="G767" s="426">
        <v>105</v>
      </c>
      <c r="H767" s="431" t="e">
        <f t="shared" si="175"/>
        <v>#DIV/0!</v>
      </c>
      <c r="I767" s="426">
        <f t="shared" si="176"/>
        <v>0</v>
      </c>
      <c r="J767" s="426">
        <f t="shared" si="177"/>
        <v>105</v>
      </c>
      <c r="K767" s="431" t="e">
        <f t="shared" si="178"/>
        <v>#DIV/0!</v>
      </c>
    </row>
    <row r="768" spans="1:11" ht="14.25">
      <c r="A768" s="14"/>
      <c r="B768" s="161"/>
      <c r="C768" s="161"/>
      <c r="D768" s="161"/>
      <c r="E768" s="431" t="e">
        <f t="shared" ref="E768:E769" si="179">D768/C768</f>
        <v>#DIV/0!</v>
      </c>
      <c r="F768" s="426"/>
      <c r="G768" s="426"/>
      <c r="H768" s="431" t="e">
        <f t="shared" ref="H768:H769" si="180">G768/F768</f>
        <v>#DIV/0!</v>
      </c>
      <c r="I768" s="426"/>
      <c r="J768" s="426"/>
      <c r="K768" s="431" t="e">
        <f t="shared" ref="K768:K769" si="181">J768/I768</f>
        <v>#DIV/0!</v>
      </c>
    </row>
    <row r="769" spans="1:11" ht="15">
      <c r="A769" s="29"/>
      <c r="B769" s="157"/>
      <c r="C769" s="434"/>
      <c r="D769" s="434"/>
      <c r="E769" s="433" t="e">
        <f t="shared" si="179"/>
        <v>#DIV/0!</v>
      </c>
      <c r="F769" s="435"/>
      <c r="G769" s="435"/>
      <c r="H769" s="433" t="e">
        <f t="shared" si="180"/>
        <v>#DIV/0!</v>
      </c>
      <c r="I769" s="435"/>
      <c r="J769" s="435"/>
      <c r="K769" s="433" t="e">
        <f t="shared" si="181"/>
        <v>#DIV/0!</v>
      </c>
    </row>
    <row r="770" spans="1:11" ht="14.25">
      <c r="A770" s="163" t="s">
        <v>1638</v>
      </c>
      <c r="B770" s="164"/>
      <c r="C770" s="164"/>
      <c r="D770" s="164"/>
      <c r="E770" s="164"/>
      <c r="F770" s="336"/>
      <c r="G770" s="336"/>
      <c r="H770" s="336"/>
      <c r="I770" s="336"/>
      <c r="J770" s="336"/>
      <c r="K770" s="336"/>
    </row>
    <row r="771" spans="1:11" ht="14.25">
      <c r="A771" s="294" t="s">
        <v>1639</v>
      </c>
      <c r="B771" s="295" t="s">
        <v>1640</v>
      </c>
      <c r="C771" s="296"/>
      <c r="D771" s="296"/>
      <c r="E771" s="334"/>
      <c r="F771" s="297"/>
      <c r="G771" s="297"/>
      <c r="H771" s="297"/>
      <c r="I771" s="297"/>
      <c r="J771" s="297"/>
      <c r="K771" s="297"/>
    </row>
    <row r="772" spans="1:11" ht="14.25">
      <c r="A772" s="294" t="s">
        <v>1641</v>
      </c>
      <c r="B772" s="295" t="s">
        <v>1642</v>
      </c>
      <c r="C772" s="296"/>
      <c r="D772" s="296"/>
      <c r="E772" s="334"/>
      <c r="F772" s="297"/>
      <c r="G772" s="297"/>
      <c r="H772" s="297"/>
      <c r="I772" s="297"/>
      <c r="J772" s="297"/>
      <c r="K772" s="297"/>
    </row>
    <row r="773" spans="1:11" ht="14.25">
      <c r="A773" s="294" t="s">
        <v>1643</v>
      </c>
      <c r="B773" s="295" t="s">
        <v>1644</v>
      </c>
      <c r="C773" s="296"/>
      <c r="D773" s="296"/>
      <c r="E773" s="334"/>
      <c r="F773" s="297"/>
      <c r="G773" s="297"/>
      <c r="H773" s="297"/>
      <c r="I773" s="297"/>
      <c r="J773" s="297"/>
      <c r="K773" s="297"/>
    </row>
    <row r="774" spans="1:11" ht="25.5">
      <c r="A774" s="294" t="s">
        <v>1645</v>
      </c>
      <c r="B774" s="295" t="s">
        <v>1646</v>
      </c>
      <c r="C774" s="296"/>
      <c r="D774" s="296"/>
      <c r="E774" s="334"/>
      <c r="F774" s="297"/>
      <c r="G774" s="297"/>
      <c r="H774" s="297"/>
      <c r="I774" s="297"/>
      <c r="J774" s="297"/>
      <c r="K774" s="297"/>
    </row>
    <row r="775" spans="1:11" ht="14.25">
      <c r="A775" s="294" t="s">
        <v>1647</v>
      </c>
      <c r="B775" s="295" t="s">
        <v>1648</v>
      </c>
      <c r="C775" s="296"/>
      <c r="D775" s="296"/>
      <c r="E775" s="334"/>
      <c r="F775" s="297"/>
      <c r="G775" s="297"/>
      <c r="H775" s="297"/>
      <c r="I775" s="297"/>
      <c r="J775" s="297"/>
      <c r="K775" s="297"/>
    </row>
    <row r="776" spans="1:11" ht="25.5">
      <c r="A776" s="294" t="s">
        <v>1649</v>
      </c>
      <c r="B776" s="295" t="s">
        <v>1650</v>
      </c>
      <c r="C776" s="296"/>
      <c r="D776" s="296"/>
      <c r="E776" s="334"/>
      <c r="F776" s="297"/>
      <c r="G776" s="297"/>
      <c r="H776" s="297"/>
      <c r="I776" s="297"/>
      <c r="J776" s="297"/>
      <c r="K776" s="297"/>
    </row>
    <row r="777" spans="1:11" ht="51">
      <c r="A777" s="294" t="s">
        <v>1651</v>
      </c>
      <c r="B777" s="295" t="s">
        <v>1652</v>
      </c>
      <c r="C777" s="296"/>
      <c r="D777" s="296"/>
      <c r="E777" s="334"/>
      <c r="F777" s="297"/>
      <c r="G777" s="297"/>
      <c r="H777" s="297"/>
      <c r="I777" s="297"/>
      <c r="J777" s="297"/>
      <c r="K777" s="297"/>
    </row>
    <row r="778" spans="1:11" ht="63.75">
      <c r="A778" s="294" t="s">
        <v>1653</v>
      </c>
      <c r="B778" s="295" t="s">
        <v>1654</v>
      </c>
      <c r="C778" s="296"/>
      <c r="D778" s="296"/>
      <c r="E778" s="334"/>
      <c r="F778" s="297"/>
      <c r="G778" s="297"/>
      <c r="H778" s="297"/>
      <c r="I778" s="297"/>
      <c r="J778" s="297"/>
      <c r="K778" s="297"/>
    </row>
    <row r="779" spans="1:11" ht="13.5" thickBot="1">
      <c r="A779" s="163" t="s">
        <v>1655</v>
      </c>
      <c r="B779" s="165"/>
      <c r="C779" s="165"/>
      <c r="D779" s="165"/>
      <c r="E779" s="335"/>
      <c r="F779" s="436"/>
      <c r="G779" s="436"/>
      <c r="H779" s="436"/>
      <c r="I779" s="436"/>
      <c r="J779" s="436"/>
      <c r="K779" s="436"/>
    </row>
    <row r="780" spans="1:11" ht="16.5" thickTop="1" thickBot="1">
      <c r="A780" s="437" t="s">
        <v>1656</v>
      </c>
      <c r="B780" s="438"/>
      <c r="C780" s="439">
        <f>SUM(C743,C747)</f>
        <v>314</v>
      </c>
      <c r="D780" s="439">
        <f>SUM(D743,D747)</f>
        <v>238</v>
      </c>
      <c r="E780" s="440">
        <f t="shared" ref="E780" si="182">D780/C780</f>
        <v>0.7579617834394905</v>
      </c>
      <c r="F780" s="439">
        <f>SUM(F743,F747)</f>
        <v>8686</v>
      </c>
      <c r="G780" s="439">
        <f>SUM(G743,G747)</f>
        <v>10140</v>
      </c>
      <c r="H780" s="440">
        <f t="shared" ref="H780" si="183">G780/F780</f>
        <v>1.1673958093483767</v>
      </c>
      <c r="I780" s="439">
        <f>SUM(I743,I747)</f>
        <v>9000</v>
      </c>
      <c r="J780" s="439">
        <f>SUM(J743,J747)</f>
        <v>10378</v>
      </c>
      <c r="K780" s="440">
        <f t="shared" ref="K780" si="184">J780/I780</f>
        <v>1.1531111111111112</v>
      </c>
    </row>
    <row r="781" spans="1:11" ht="13.5" thickTop="1">
      <c r="A781" s="929" t="s">
        <v>1657</v>
      </c>
      <c r="B781" s="929"/>
      <c r="C781" s="929"/>
      <c r="D781" s="929"/>
      <c r="E781" s="929"/>
      <c r="F781" s="929"/>
      <c r="G781" s="929"/>
      <c r="H781" s="929"/>
      <c r="I781" s="929"/>
      <c r="J781" s="929"/>
      <c r="K781" s="425"/>
    </row>
    <row r="782" spans="1:11" ht="12.75">
      <c r="A782" s="929" t="s">
        <v>1658</v>
      </c>
      <c r="B782" s="929"/>
      <c r="C782" s="929"/>
      <c r="D782" s="929"/>
      <c r="E782" s="929"/>
      <c r="F782" s="929"/>
      <c r="G782" s="929"/>
      <c r="H782" s="929"/>
      <c r="I782" s="929"/>
      <c r="J782" s="929"/>
      <c r="K782" s="425"/>
    </row>
    <row r="784" spans="1:11" ht="12.75">
      <c r="A784" s="1"/>
      <c r="B784" s="2" t="s">
        <v>51</v>
      </c>
      <c r="C784" s="3" t="s">
        <v>5271</v>
      </c>
      <c r="D784" s="4"/>
      <c r="E784" s="4"/>
      <c r="F784" s="4"/>
      <c r="G784" s="4"/>
      <c r="H784" s="4"/>
      <c r="I784" s="5"/>
      <c r="J784" s="6"/>
      <c r="K784" s="6"/>
    </row>
    <row r="785" spans="1:11" ht="12.75">
      <c r="A785" s="1"/>
      <c r="B785" s="2" t="s">
        <v>52</v>
      </c>
      <c r="C785" s="3">
        <v>17688383</v>
      </c>
      <c r="D785" s="4"/>
      <c r="E785" s="4"/>
      <c r="F785" s="4"/>
      <c r="G785" s="4"/>
      <c r="H785" s="4"/>
      <c r="I785" s="5"/>
      <c r="J785" s="6"/>
      <c r="K785" s="6"/>
    </row>
    <row r="786" spans="1:11" ht="12.75">
      <c r="A786" s="1"/>
      <c r="B786" s="2"/>
      <c r="C786" s="3"/>
      <c r="D786" s="4"/>
      <c r="E786" s="4"/>
      <c r="F786" s="4"/>
      <c r="G786" s="4"/>
      <c r="H786" s="4"/>
      <c r="I786" s="5"/>
      <c r="J786" s="6"/>
      <c r="K786" s="6"/>
    </row>
    <row r="787" spans="1:11" ht="14.25">
      <c r="A787" s="1"/>
      <c r="B787" s="2" t="s">
        <v>1634</v>
      </c>
      <c r="C787" s="7" t="s">
        <v>32</v>
      </c>
      <c r="D787" s="8"/>
      <c r="E787" s="8"/>
      <c r="F787" s="8"/>
      <c r="G787" s="8"/>
      <c r="H787" s="8"/>
      <c r="I787" s="9"/>
      <c r="J787" s="6"/>
      <c r="K787" s="6"/>
    </row>
    <row r="788" spans="1:11" ht="14.25">
      <c r="A788" s="1"/>
      <c r="B788" s="2" t="s">
        <v>186</v>
      </c>
      <c r="C788" s="409" t="s">
        <v>1957</v>
      </c>
      <c r="D788" s="8"/>
      <c r="E788" s="8"/>
      <c r="F788" s="8"/>
      <c r="G788" s="8"/>
      <c r="H788" s="8"/>
      <c r="I788" s="9"/>
      <c r="J788" s="6"/>
      <c r="K788" s="6"/>
    </row>
    <row r="789" spans="1:11" ht="15.75">
      <c r="A789" s="10"/>
      <c r="B789" s="10"/>
      <c r="C789" s="10"/>
      <c r="D789" s="10"/>
      <c r="E789" s="10"/>
      <c r="F789" s="10"/>
      <c r="G789" s="10"/>
      <c r="H789" s="10"/>
      <c r="I789" s="11"/>
      <c r="J789" s="11"/>
      <c r="K789" s="11"/>
    </row>
    <row r="790" spans="1:11" ht="12.75" customHeight="1">
      <c r="A790" s="913" t="s">
        <v>1635</v>
      </c>
      <c r="B790" s="913" t="s">
        <v>1636</v>
      </c>
      <c r="C790" s="930" t="s">
        <v>189</v>
      </c>
      <c r="D790" s="931"/>
      <c r="E790" s="931"/>
      <c r="F790" s="907" t="s">
        <v>190</v>
      </c>
      <c r="G790" s="907"/>
      <c r="H790" s="907"/>
      <c r="I790" s="907" t="s">
        <v>129</v>
      </c>
      <c r="J790" s="907"/>
      <c r="K790" s="907"/>
    </row>
    <row r="791" spans="1:11" ht="34.5" thickBot="1">
      <c r="A791" s="914"/>
      <c r="B791" s="914"/>
      <c r="C791" s="309" t="s">
        <v>1896</v>
      </c>
      <c r="D791" s="309" t="s">
        <v>5263</v>
      </c>
      <c r="E791" s="430" t="s">
        <v>1903</v>
      </c>
      <c r="F791" s="309" t="s">
        <v>1896</v>
      </c>
      <c r="G791" s="309" t="s">
        <v>5263</v>
      </c>
      <c r="H791" s="309" t="s">
        <v>1903</v>
      </c>
      <c r="I791" s="309" t="s">
        <v>1896</v>
      </c>
      <c r="J791" s="309" t="s">
        <v>5263</v>
      </c>
      <c r="K791" s="309" t="s">
        <v>1903</v>
      </c>
    </row>
    <row r="792" spans="1:11" ht="15.75" thickTop="1">
      <c r="A792" s="85"/>
      <c r="B792" s="154" t="s">
        <v>28</v>
      </c>
      <c r="C792" s="432">
        <f>SUM(C793:C795)</f>
        <v>0</v>
      </c>
      <c r="D792" s="432">
        <f>SUM(D793:D795)</f>
        <v>0</v>
      </c>
      <c r="E792" s="433" t="e">
        <f>D792/C792</f>
        <v>#DIV/0!</v>
      </c>
      <c r="F792" s="432">
        <f>SUM(F793:F795)</f>
        <v>0</v>
      </c>
      <c r="G792" s="432">
        <f>SUM(G793:G795)</f>
        <v>0</v>
      </c>
      <c r="H792" s="433" t="e">
        <f>G792/F792</f>
        <v>#DIV/0!</v>
      </c>
      <c r="I792" s="432">
        <f>SUM(I793:I795)</f>
        <v>0</v>
      </c>
      <c r="J792" s="432">
        <f>SUM(J793:J795)</f>
        <v>0</v>
      </c>
      <c r="K792" s="433" t="e">
        <f>J792/I792</f>
        <v>#DIV/0!</v>
      </c>
    </row>
    <row r="793" spans="1:11" ht="14.25">
      <c r="A793" s="155"/>
      <c r="B793" s="156"/>
      <c r="C793" s="157"/>
      <c r="D793" s="157"/>
      <c r="E793" s="431" t="e">
        <f t="shared" ref="E793:E794" si="185">D793/C793</f>
        <v>#DIV/0!</v>
      </c>
      <c r="F793" s="426"/>
      <c r="G793" s="426"/>
      <c r="H793" s="431" t="e">
        <f t="shared" ref="H793:H794" si="186">G793/F793</f>
        <v>#DIV/0!</v>
      </c>
      <c r="I793" s="426">
        <f>C793+F793</f>
        <v>0</v>
      </c>
      <c r="J793" s="426">
        <f>D793+G793</f>
        <v>0</v>
      </c>
      <c r="K793" s="431" t="e">
        <f t="shared" ref="K793:K794" si="187">J793/I793</f>
        <v>#DIV/0!</v>
      </c>
    </row>
    <row r="794" spans="1:11" ht="14.25">
      <c r="A794" s="158"/>
      <c r="B794" s="159"/>
      <c r="C794" s="157"/>
      <c r="D794" s="157"/>
      <c r="E794" s="431" t="e">
        <f t="shared" si="185"/>
        <v>#DIV/0!</v>
      </c>
      <c r="F794" s="426"/>
      <c r="G794" s="426"/>
      <c r="H794" s="431" t="e">
        <f t="shared" si="186"/>
        <v>#DIV/0!</v>
      </c>
      <c r="I794" s="426"/>
      <c r="J794" s="426"/>
      <c r="K794" s="431" t="e">
        <f t="shared" si="187"/>
        <v>#DIV/0!</v>
      </c>
    </row>
    <row r="795" spans="1:11" ht="14.25">
      <c r="A795" s="158"/>
      <c r="B795" s="159"/>
      <c r="C795" s="165"/>
      <c r="D795" s="165"/>
      <c r="E795" s="442"/>
      <c r="F795" s="436"/>
      <c r="G795" s="436"/>
      <c r="H795" s="442"/>
      <c r="I795" s="436"/>
      <c r="J795" s="436"/>
      <c r="K795" s="442"/>
    </row>
    <row r="796" spans="1:11" ht="15">
      <c r="A796" s="158"/>
      <c r="B796" s="160" t="s">
        <v>1637</v>
      </c>
      <c r="C796" s="443">
        <f>SUM(C797:C905)</f>
        <v>1292</v>
      </c>
      <c r="D796" s="443">
        <f>SUM(D797:D905)</f>
        <v>1610</v>
      </c>
      <c r="E796" s="444">
        <f t="shared" ref="E796:E862" si="188">D796/C796</f>
        <v>1.2461300309597523</v>
      </c>
      <c r="F796" s="443">
        <f>SUM(F797:F905)</f>
        <v>21808</v>
      </c>
      <c r="G796" s="443">
        <f>SUM(G797:G905)</f>
        <v>6239</v>
      </c>
      <c r="H796" s="444">
        <f t="shared" ref="H796:H862" si="189">G796/F796</f>
        <v>0.28608767424798237</v>
      </c>
      <c r="I796" s="435">
        <f t="shared" ref="I796:I862" si="190">C796+F796</f>
        <v>23100</v>
      </c>
      <c r="J796" s="435">
        <f t="shared" ref="J796:J862" si="191">D796+G796</f>
        <v>7849</v>
      </c>
      <c r="K796" s="444">
        <f t="shared" ref="K796:K862" si="192">J796/I796</f>
        <v>0.3397835497835498</v>
      </c>
    </row>
    <row r="797" spans="1:11" ht="14.25">
      <c r="A797" s="446" t="s">
        <v>2958</v>
      </c>
      <c r="B797" s="447" t="s">
        <v>2959</v>
      </c>
      <c r="C797" s="455"/>
      <c r="D797" s="159"/>
      <c r="E797" s="431" t="e">
        <f t="shared" si="188"/>
        <v>#DIV/0!</v>
      </c>
      <c r="F797" s="460"/>
      <c r="G797" s="406"/>
      <c r="H797" s="431" t="e">
        <f t="shared" si="189"/>
        <v>#DIV/0!</v>
      </c>
      <c r="I797" s="426">
        <f t="shared" si="190"/>
        <v>0</v>
      </c>
      <c r="J797" s="426">
        <f t="shared" si="191"/>
        <v>0</v>
      </c>
      <c r="K797" s="431" t="e">
        <f t="shared" si="192"/>
        <v>#DIV/0!</v>
      </c>
    </row>
    <row r="798" spans="1:11" ht="14.25">
      <c r="A798" s="446" t="s">
        <v>2961</v>
      </c>
      <c r="B798" s="448" t="s">
        <v>2960</v>
      </c>
      <c r="C798" s="456">
        <v>38</v>
      </c>
      <c r="D798" s="157">
        <v>16</v>
      </c>
      <c r="E798" s="431">
        <f t="shared" si="188"/>
        <v>0.42105263157894735</v>
      </c>
      <c r="F798" s="461">
        <v>9</v>
      </c>
      <c r="G798" s="426">
        <v>1</v>
      </c>
      <c r="H798" s="431">
        <f t="shared" si="189"/>
        <v>0.1111111111111111</v>
      </c>
      <c r="I798" s="426">
        <f t="shared" si="190"/>
        <v>47</v>
      </c>
      <c r="J798" s="426">
        <f t="shared" si="191"/>
        <v>17</v>
      </c>
      <c r="K798" s="431">
        <f t="shared" si="192"/>
        <v>0.36170212765957449</v>
      </c>
    </row>
    <row r="799" spans="1:11" ht="14.25">
      <c r="A799" s="446" t="s">
        <v>2774</v>
      </c>
      <c r="B799" s="448" t="s">
        <v>2775</v>
      </c>
      <c r="C799" s="456"/>
      <c r="D799" s="157"/>
      <c r="E799" s="431" t="e">
        <f t="shared" si="188"/>
        <v>#DIV/0!</v>
      </c>
      <c r="F799" s="461">
        <v>128</v>
      </c>
      <c r="G799" s="426"/>
      <c r="H799" s="431">
        <f t="shared" si="189"/>
        <v>0</v>
      </c>
      <c r="I799" s="426">
        <f t="shared" si="190"/>
        <v>128</v>
      </c>
      <c r="J799" s="426">
        <f t="shared" si="191"/>
        <v>0</v>
      </c>
      <c r="K799" s="431">
        <f t="shared" si="192"/>
        <v>0</v>
      </c>
    </row>
    <row r="800" spans="1:11" ht="14.25">
      <c r="A800" s="446" t="s">
        <v>2424</v>
      </c>
      <c r="B800" s="448" t="s">
        <v>2962</v>
      </c>
      <c r="C800" s="456">
        <v>522</v>
      </c>
      <c r="D800" s="161">
        <v>636</v>
      </c>
      <c r="E800" s="431">
        <f t="shared" si="188"/>
        <v>1.2183908045977012</v>
      </c>
      <c r="F800" s="461">
        <v>284</v>
      </c>
      <c r="G800" s="426">
        <v>2</v>
      </c>
      <c r="H800" s="431">
        <f t="shared" si="189"/>
        <v>7.0422535211267607E-3</v>
      </c>
      <c r="I800" s="426">
        <f t="shared" si="190"/>
        <v>806</v>
      </c>
      <c r="J800" s="426">
        <f t="shared" si="191"/>
        <v>638</v>
      </c>
      <c r="K800" s="431">
        <f t="shared" si="192"/>
        <v>0.79156327543424321</v>
      </c>
    </row>
    <row r="801" spans="1:11" ht="25.5">
      <c r="A801" s="446" t="s">
        <v>2149</v>
      </c>
      <c r="B801" s="448" t="s">
        <v>2800</v>
      </c>
      <c r="C801" s="456">
        <v>113</v>
      </c>
      <c r="D801" s="161">
        <v>67</v>
      </c>
      <c r="E801" s="431">
        <f t="shared" si="188"/>
        <v>0.59292035398230092</v>
      </c>
      <c r="F801" s="461">
        <v>1343</v>
      </c>
      <c r="G801" s="426">
        <v>474</v>
      </c>
      <c r="H801" s="431">
        <f t="shared" si="189"/>
        <v>0.35294117647058826</v>
      </c>
      <c r="I801" s="426">
        <f t="shared" si="190"/>
        <v>1456</v>
      </c>
      <c r="J801" s="426">
        <f t="shared" si="191"/>
        <v>541</v>
      </c>
      <c r="K801" s="431">
        <f t="shared" si="192"/>
        <v>0.37156593406593408</v>
      </c>
    </row>
    <row r="802" spans="1:11" ht="14.25">
      <c r="A802" s="446" t="s">
        <v>2963</v>
      </c>
      <c r="B802" s="448" t="s">
        <v>2964</v>
      </c>
      <c r="C802" s="456">
        <v>1</v>
      </c>
      <c r="D802" s="162"/>
      <c r="E802" s="431">
        <f t="shared" si="188"/>
        <v>0</v>
      </c>
      <c r="F802" s="461">
        <v>350</v>
      </c>
      <c r="G802" s="426">
        <v>3</v>
      </c>
      <c r="H802" s="431">
        <f t="shared" si="189"/>
        <v>8.5714285714285719E-3</v>
      </c>
      <c r="I802" s="426">
        <f t="shared" si="190"/>
        <v>351</v>
      </c>
      <c r="J802" s="426">
        <f t="shared" si="191"/>
        <v>3</v>
      </c>
      <c r="K802" s="431">
        <f t="shared" si="192"/>
        <v>8.5470085470085479E-3</v>
      </c>
    </row>
    <row r="803" spans="1:11" ht="14.25">
      <c r="A803" s="446" t="s">
        <v>2102</v>
      </c>
      <c r="B803" s="448" t="s">
        <v>2508</v>
      </c>
      <c r="C803" s="456">
        <v>2</v>
      </c>
      <c r="D803" s="161"/>
      <c r="E803" s="431">
        <f t="shared" si="188"/>
        <v>0</v>
      </c>
      <c r="F803" s="461">
        <v>208</v>
      </c>
      <c r="G803" s="426"/>
      <c r="H803" s="431">
        <f t="shared" si="189"/>
        <v>0</v>
      </c>
      <c r="I803" s="426">
        <f t="shared" si="190"/>
        <v>210</v>
      </c>
      <c r="J803" s="426">
        <f t="shared" si="191"/>
        <v>0</v>
      </c>
      <c r="K803" s="431">
        <f t="shared" si="192"/>
        <v>0</v>
      </c>
    </row>
    <row r="804" spans="1:11" ht="14.25">
      <c r="A804" s="446" t="s">
        <v>2123</v>
      </c>
      <c r="B804" s="448" t="s">
        <v>2965</v>
      </c>
      <c r="C804" s="456"/>
      <c r="D804" s="161"/>
      <c r="E804" s="431" t="e">
        <f t="shared" si="188"/>
        <v>#DIV/0!</v>
      </c>
      <c r="F804" s="461">
        <v>7</v>
      </c>
      <c r="G804" s="426"/>
      <c r="H804" s="431">
        <f t="shared" si="189"/>
        <v>0</v>
      </c>
      <c r="I804" s="426">
        <f t="shared" si="190"/>
        <v>7</v>
      </c>
      <c r="J804" s="426">
        <f t="shared" si="191"/>
        <v>0</v>
      </c>
      <c r="K804" s="431">
        <f t="shared" si="192"/>
        <v>0</v>
      </c>
    </row>
    <row r="805" spans="1:11" ht="14.25">
      <c r="A805" s="446" t="s">
        <v>2188</v>
      </c>
      <c r="B805" s="448" t="s">
        <v>2763</v>
      </c>
      <c r="C805" s="456"/>
      <c r="D805" s="157"/>
      <c r="E805" s="431" t="e">
        <f t="shared" si="188"/>
        <v>#DIV/0!</v>
      </c>
      <c r="F805" s="461">
        <v>80</v>
      </c>
      <c r="G805" s="426">
        <v>154</v>
      </c>
      <c r="H805" s="431">
        <f t="shared" si="189"/>
        <v>1.925</v>
      </c>
      <c r="I805" s="426">
        <f t="shared" si="190"/>
        <v>80</v>
      </c>
      <c r="J805" s="426">
        <f t="shared" si="191"/>
        <v>154</v>
      </c>
      <c r="K805" s="431">
        <f t="shared" si="192"/>
        <v>1.925</v>
      </c>
    </row>
    <row r="806" spans="1:11" ht="14.25">
      <c r="A806" s="446" t="s">
        <v>2127</v>
      </c>
      <c r="B806" s="448" t="s">
        <v>2966</v>
      </c>
      <c r="C806" s="456"/>
      <c r="D806" s="157"/>
      <c r="E806" s="431" t="e">
        <f t="shared" si="188"/>
        <v>#DIV/0!</v>
      </c>
      <c r="F806" s="461">
        <v>13</v>
      </c>
      <c r="G806" s="426">
        <v>4</v>
      </c>
      <c r="H806" s="431">
        <f t="shared" si="189"/>
        <v>0.30769230769230771</v>
      </c>
      <c r="I806" s="426">
        <f t="shared" si="190"/>
        <v>13</v>
      </c>
      <c r="J806" s="426">
        <f t="shared" si="191"/>
        <v>4</v>
      </c>
      <c r="K806" s="431">
        <f t="shared" si="192"/>
        <v>0.30769230769230771</v>
      </c>
    </row>
    <row r="807" spans="1:11" ht="14.25">
      <c r="A807" s="446" t="s">
        <v>2780</v>
      </c>
      <c r="B807" s="448" t="s">
        <v>2781</v>
      </c>
      <c r="C807" s="456"/>
      <c r="D807" s="157"/>
      <c r="E807" s="431" t="e">
        <f t="shared" si="188"/>
        <v>#DIV/0!</v>
      </c>
      <c r="F807" s="461">
        <v>1</v>
      </c>
      <c r="G807" s="426">
        <v>1</v>
      </c>
      <c r="H807" s="431">
        <f t="shared" si="189"/>
        <v>1</v>
      </c>
      <c r="I807" s="426">
        <f t="shared" si="190"/>
        <v>1</v>
      </c>
      <c r="J807" s="426">
        <f t="shared" si="191"/>
        <v>1</v>
      </c>
      <c r="K807" s="431">
        <f t="shared" si="192"/>
        <v>1</v>
      </c>
    </row>
    <row r="808" spans="1:11" ht="25.5">
      <c r="A808" s="446" t="s">
        <v>2174</v>
      </c>
      <c r="B808" s="448" t="s">
        <v>2589</v>
      </c>
      <c r="C808" s="456"/>
      <c r="D808" s="161"/>
      <c r="E808" s="431" t="e">
        <f t="shared" si="188"/>
        <v>#DIV/0!</v>
      </c>
      <c r="F808" s="461">
        <v>130</v>
      </c>
      <c r="G808" s="426">
        <v>58</v>
      </c>
      <c r="H808" s="431">
        <f t="shared" si="189"/>
        <v>0.44615384615384618</v>
      </c>
      <c r="I808" s="426">
        <f t="shared" si="190"/>
        <v>130</v>
      </c>
      <c r="J808" s="426">
        <f t="shared" si="191"/>
        <v>58</v>
      </c>
      <c r="K808" s="431">
        <f t="shared" si="192"/>
        <v>0.44615384615384618</v>
      </c>
    </row>
    <row r="809" spans="1:11" ht="14.25">
      <c r="A809" s="446" t="s">
        <v>2131</v>
      </c>
      <c r="B809" s="448" t="s">
        <v>2786</v>
      </c>
      <c r="C809" s="456"/>
      <c r="D809" s="161"/>
      <c r="E809" s="431" t="e">
        <f t="shared" si="188"/>
        <v>#DIV/0!</v>
      </c>
      <c r="F809" s="461">
        <v>66</v>
      </c>
      <c r="G809" s="426">
        <v>109</v>
      </c>
      <c r="H809" s="431">
        <f t="shared" si="189"/>
        <v>1.6515151515151516</v>
      </c>
      <c r="I809" s="426">
        <f t="shared" si="190"/>
        <v>66</v>
      </c>
      <c r="J809" s="426">
        <f t="shared" si="191"/>
        <v>109</v>
      </c>
      <c r="K809" s="431">
        <f t="shared" si="192"/>
        <v>1.6515151515151516</v>
      </c>
    </row>
    <row r="810" spans="1:11" ht="25.5">
      <c r="A810" s="446" t="s">
        <v>2155</v>
      </c>
      <c r="B810" s="448" t="s">
        <v>2807</v>
      </c>
      <c r="C810" s="456">
        <v>222</v>
      </c>
      <c r="D810" s="162">
        <v>106</v>
      </c>
      <c r="E810" s="431">
        <f t="shared" si="188"/>
        <v>0.47747747747747749</v>
      </c>
      <c r="F810" s="461">
        <v>16600</v>
      </c>
      <c r="G810" s="426">
        <v>3828</v>
      </c>
      <c r="H810" s="431">
        <f t="shared" si="189"/>
        <v>0.23060240963855422</v>
      </c>
      <c r="I810" s="426">
        <f t="shared" si="190"/>
        <v>16822</v>
      </c>
      <c r="J810" s="426">
        <f t="shared" si="191"/>
        <v>3934</v>
      </c>
      <c r="K810" s="431">
        <f t="shared" si="192"/>
        <v>0.23386042087742243</v>
      </c>
    </row>
    <row r="811" spans="1:11" ht="25.5">
      <c r="A811" s="446" t="s">
        <v>2158</v>
      </c>
      <c r="B811" s="448" t="s">
        <v>2967</v>
      </c>
      <c r="C811" s="456">
        <v>2</v>
      </c>
      <c r="D811" s="161"/>
      <c r="E811" s="431">
        <f t="shared" si="188"/>
        <v>0</v>
      </c>
      <c r="F811" s="461">
        <v>870</v>
      </c>
      <c r="G811" s="426">
        <v>240</v>
      </c>
      <c r="H811" s="431">
        <f t="shared" si="189"/>
        <v>0.27586206896551724</v>
      </c>
      <c r="I811" s="426">
        <f t="shared" si="190"/>
        <v>872</v>
      </c>
      <c r="J811" s="426">
        <f t="shared" si="191"/>
        <v>240</v>
      </c>
      <c r="K811" s="431">
        <f t="shared" si="192"/>
        <v>0.27522935779816515</v>
      </c>
    </row>
    <row r="812" spans="1:11" ht="14.25">
      <c r="A812" s="446" t="s">
        <v>2234</v>
      </c>
      <c r="B812" s="448" t="s">
        <v>2968</v>
      </c>
      <c r="C812" s="456"/>
      <c r="D812" s="161"/>
      <c r="E812" s="431" t="e">
        <f t="shared" si="188"/>
        <v>#DIV/0!</v>
      </c>
      <c r="F812" s="461">
        <v>214</v>
      </c>
      <c r="G812" s="426">
        <v>117</v>
      </c>
      <c r="H812" s="431">
        <f t="shared" si="189"/>
        <v>0.54672897196261683</v>
      </c>
      <c r="I812" s="426">
        <f t="shared" si="190"/>
        <v>214</v>
      </c>
      <c r="J812" s="426">
        <f t="shared" si="191"/>
        <v>117</v>
      </c>
      <c r="K812" s="431">
        <f t="shared" si="192"/>
        <v>0.54672897196261683</v>
      </c>
    </row>
    <row r="813" spans="1:11" ht="14.25">
      <c r="A813" s="446" t="s">
        <v>2619</v>
      </c>
      <c r="B813" s="448" t="s">
        <v>2795</v>
      </c>
      <c r="C813" s="456"/>
      <c r="D813" s="157"/>
      <c r="E813" s="431" t="e">
        <f t="shared" si="188"/>
        <v>#DIV/0!</v>
      </c>
      <c r="F813" s="461">
        <v>169</v>
      </c>
      <c r="G813" s="426">
        <v>1</v>
      </c>
      <c r="H813" s="431">
        <f t="shared" si="189"/>
        <v>5.9171597633136093E-3</v>
      </c>
      <c r="I813" s="426">
        <f t="shared" si="190"/>
        <v>169</v>
      </c>
      <c r="J813" s="426">
        <f t="shared" si="191"/>
        <v>1</v>
      </c>
      <c r="K813" s="431">
        <f t="shared" si="192"/>
        <v>5.9171597633136093E-3</v>
      </c>
    </row>
    <row r="814" spans="1:11" ht="25.5">
      <c r="A814" s="446" t="s">
        <v>2154</v>
      </c>
      <c r="B814" s="448" t="s">
        <v>2806</v>
      </c>
      <c r="C814" s="456"/>
      <c r="D814" s="157"/>
      <c r="E814" s="431" t="e">
        <f t="shared" si="188"/>
        <v>#DIV/0!</v>
      </c>
      <c r="F814" s="461">
        <v>1059</v>
      </c>
      <c r="G814" s="426">
        <v>103</v>
      </c>
      <c r="H814" s="431">
        <f t="shared" si="189"/>
        <v>9.7261567516525024E-2</v>
      </c>
      <c r="I814" s="426">
        <f t="shared" si="190"/>
        <v>1059</v>
      </c>
      <c r="J814" s="426">
        <f t="shared" si="191"/>
        <v>103</v>
      </c>
      <c r="K814" s="431">
        <f t="shared" si="192"/>
        <v>9.7261567516525024E-2</v>
      </c>
    </row>
    <row r="815" spans="1:11" ht="14.25">
      <c r="A815" s="446" t="s">
        <v>2818</v>
      </c>
      <c r="B815" s="448" t="s">
        <v>2969</v>
      </c>
      <c r="C815" s="456">
        <v>127</v>
      </c>
      <c r="D815" s="157">
        <v>37</v>
      </c>
      <c r="E815" s="431">
        <f t="shared" si="188"/>
        <v>0.29133858267716534</v>
      </c>
      <c r="F815" s="461">
        <v>32</v>
      </c>
      <c r="G815" s="426">
        <v>7</v>
      </c>
      <c r="H815" s="431">
        <f t="shared" si="189"/>
        <v>0.21875</v>
      </c>
      <c r="I815" s="426">
        <f t="shared" si="190"/>
        <v>159</v>
      </c>
      <c r="J815" s="426">
        <f t="shared" si="191"/>
        <v>44</v>
      </c>
      <c r="K815" s="431">
        <f t="shared" si="192"/>
        <v>0.27672955974842767</v>
      </c>
    </row>
    <row r="816" spans="1:11" ht="14.25">
      <c r="A816" s="446" t="s">
        <v>2970</v>
      </c>
      <c r="B816" s="448" t="s">
        <v>2971</v>
      </c>
      <c r="C816" s="456">
        <v>53</v>
      </c>
      <c r="D816" s="161">
        <v>35</v>
      </c>
      <c r="E816" s="431">
        <f t="shared" si="188"/>
        <v>0.660377358490566</v>
      </c>
      <c r="F816" s="461">
        <v>23</v>
      </c>
      <c r="G816" s="426">
        <v>1</v>
      </c>
      <c r="H816" s="431">
        <f t="shared" si="189"/>
        <v>4.3478260869565216E-2</v>
      </c>
      <c r="I816" s="426">
        <f t="shared" si="190"/>
        <v>76</v>
      </c>
      <c r="J816" s="426">
        <f t="shared" si="191"/>
        <v>36</v>
      </c>
      <c r="K816" s="431">
        <f t="shared" si="192"/>
        <v>0.47368421052631576</v>
      </c>
    </row>
    <row r="817" spans="1:11" ht="14.25">
      <c r="A817" s="446" t="s">
        <v>2972</v>
      </c>
      <c r="B817" s="448" t="s">
        <v>2973</v>
      </c>
      <c r="C817" s="456"/>
      <c r="D817" s="161"/>
      <c r="E817" s="431" t="e">
        <f t="shared" si="188"/>
        <v>#DIV/0!</v>
      </c>
      <c r="F817" s="461"/>
      <c r="G817" s="426"/>
      <c r="H817" s="431" t="e">
        <f t="shared" si="189"/>
        <v>#DIV/0!</v>
      </c>
      <c r="I817" s="426">
        <f t="shared" si="190"/>
        <v>0</v>
      </c>
      <c r="J817" s="426">
        <f t="shared" si="191"/>
        <v>0</v>
      </c>
      <c r="K817" s="431" t="e">
        <f t="shared" si="192"/>
        <v>#DIV/0!</v>
      </c>
    </row>
    <row r="818" spans="1:11" ht="25.5">
      <c r="A818" s="446" t="s">
        <v>2974</v>
      </c>
      <c r="B818" s="448" t="s">
        <v>2975</v>
      </c>
      <c r="C818" s="456">
        <v>11</v>
      </c>
      <c r="D818" s="162"/>
      <c r="E818" s="431">
        <f t="shared" si="188"/>
        <v>0</v>
      </c>
      <c r="F818" s="461">
        <v>3</v>
      </c>
      <c r="G818" s="426"/>
      <c r="H818" s="431">
        <f t="shared" si="189"/>
        <v>0</v>
      </c>
      <c r="I818" s="426">
        <f t="shared" si="190"/>
        <v>14</v>
      </c>
      <c r="J818" s="426">
        <f t="shared" si="191"/>
        <v>0</v>
      </c>
      <c r="K818" s="431">
        <f t="shared" si="192"/>
        <v>0</v>
      </c>
    </row>
    <row r="819" spans="1:11" ht="14.25">
      <c r="A819" s="446" t="s">
        <v>2976</v>
      </c>
      <c r="B819" s="448" t="s">
        <v>2977</v>
      </c>
      <c r="C819" s="456">
        <v>7</v>
      </c>
      <c r="D819" s="161">
        <v>3</v>
      </c>
      <c r="E819" s="431">
        <f t="shared" si="188"/>
        <v>0.42857142857142855</v>
      </c>
      <c r="F819" s="461">
        <v>2</v>
      </c>
      <c r="G819" s="426">
        <v>1</v>
      </c>
      <c r="H819" s="431">
        <f t="shared" si="189"/>
        <v>0.5</v>
      </c>
      <c r="I819" s="426">
        <f t="shared" si="190"/>
        <v>9</v>
      </c>
      <c r="J819" s="426">
        <f t="shared" si="191"/>
        <v>4</v>
      </c>
      <c r="K819" s="431">
        <f t="shared" si="192"/>
        <v>0.44444444444444442</v>
      </c>
    </row>
    <row r="820" spans="1:11" ht="25.5">
      <c r="A820" s="446" t="s">
        <v>2978</v>
      </c>
      <c r="B820" s="448" t="s">
        <v>2979</v>
      </c>
      <c r="C820" s="456">
        <v>26</v>
      </c>
      <c r="D820" s="161">
        <v>30</v>
      </c>
      <c r="E820" s="431">
        <f t="shared" si="188"/>
        <v>1.1538461538461537</v>
      </c>
      <c r="F820" s="461">
        <v>9</v>
      </c>
      <c r="G820" s="426"/>
      <c r="H820" s="431">
        <f t="shared" si="189"/>
        <v>0</v>
      </c>
      <c r="I820" s="426">
        <f t="shared" si="190"/>
        <v>35</v>
      </c>
      <c r="J820" s="426">
        <f t="shared" si="191"/>
        <v>30</v>
      </c>
      <c r="K820" s="431">
        <f t="shared" si="192"/>
        <v>0.8571428571428571</v>
      </c>
    </row>
    <row r="821" spans="1:11" ht="14.25">
      <c r="A821" s="446" t="s">
        <v>2982</v>
      </c>
      <c r="B821" s="448" t="s">
        <v>2983</v>
      </c>
      <c r="C821" s="456"/>
      <c r="D821" s="157"/>
      <c r="E821" s="431" t="e">
        <f t="shared" si="188"/>
        <v>#DIV/0!</v>
      </c>
      <c r="F821" s="461"/>
      <c r="G821" s="426"/>
      <c r="H821" s="431" t="e">
        <f t="shared" si="189"/>
        <v>#DIV/0!</v>
      </c>
      <c r="I821" s="426">
        <f t="shared" si="190"/>
        <v>0</v>
      </c>
      <c r="J821" s="426">
        <f t="shared" si="191"/>
        <v>0</v>
      </c>
      <c r="K821" s="431" t="e">
        <f t="shared" si="192"/>
        <v>#DIV/0!</v>
      </c>
    </row>
    <row r="822" spans="1:11" ht="14.25">
      <c r="A822" s="446" t="s">
        <v>2156</v>
      </c>
      <c r="B822" s="448" t="s">
        <v>2984</v>
      </c>
      <c r="C822" s="456"/>
      <c r="D822" s="157">
        <v>3</v>
      </c>
      <c r="E822" s="431" t="e">
        <f t="shared" si="188"/>
        <v>#DIV/0!</v>
      </c>
      <c r="F822" s="461">
        <v>45</v>
      </c>
      <c r="G822" s="426">
        <v>615</v>
      </c>
      <c r="H822" s="431">
        <f t="shared" si="189"/>
        <v>13.666666666666666</v>
      </c>
      <c r="I822" s="426">
        <f t="shared" si="190"/>
        <v>45</v>
      </c>
      <c r="J822" s="426">
        <f t="shared" si="191"/>
        <v>618</v>
      </c>
      <c r="K822" s="431">
        <f t="shared" si="192"/>
        <v>13.733333333333333</v>
      </c>
    </row>
    <row r="823" spans="1:11" ht="14.25">
      <c r="A823" s="449" t="s">
        <v>2985</v>
      </c>
      <c r="B823" s="450" t="s">
        <v>2986</v>
      </c>
      <c r="C823" s="456">
        <v>76</v>
      </c>
      <c r="D823" s="161"/>
      <c r="E823" s="431">
        <f t="shared" si="188"/>
        <v>0</v>
      </c>
      <c r="F823" s="461">
        <v>23</v>
      </c>
      <c r="G823" s="426"/>
      <c r="H823" s="431">
        <f t="shared" si="189"/>
        <v>0</v>
      </c>
      <c r="I823" s="426">
        <f t="shared" si="190"/>
        <v>99</v>
      </c>
      <c r="J823" s="426">
        <f t="shared" si="191"/>
        <v>0</v>
      </c>
      <c r="K823" s="431">
        <f t="shared" si="192"/>
        <v>0</v>
      </c>
    </row>
    <row r="824" spans="1:11" ht="14.25">
      <c r="A824" s="451" t="s">
        <v>2987</v>
      </c>
      <c r="B824" s="452" t="s">
        <v>2988</v>
      </c>
      <c r="C824" s="456">
        <v>76</v>
      </c>
      <c r="D824" s="161"/>
      <c r="E824" s="431">
        <f t="shared" si="188"/>
        <v>0</v>
      </c>
      <c r="F824" s="461">
        <v>30</v>
      </c>
      <c r="G824" s="426"/>
      <c r="H824" s="431">
        <f t="shared" si="189"/>
        <v>0</v>
      </c>
      <c r="I824" s="426">
        <f t="shared" si="190"/>
        <v>106</v>
      </c>
      <c r="J824" s="426">
        <f t="shared" si="191"/>
        <v>0</v>
      </c>
      <c r="K824" s="431">
        <f t="shared" si="192"/>
        <v>0</v>
      </c>
    </row>
    <row r="825" spans="1:11" ht="14.25">
      <c r="A825" s="451" t="s">
        <v>2989</v>
      </c>
      <c r="B825" s="452" t="s">
        <v>2990</v>
      </c>
      <c r="C825" s="456">
        <v>2</v>
      </c>
      <c r="D825" s="162"/>
      <c r="E825" s="431">
        <f t="shared" si="188"/>
        <v>0</v>
      </c>
      <c r="F825" s="461"/>
      <c r="G825" s="426"/>
      <c r="H825" s="431" t="e">
        <f t="shared" si="189"/>
        <v>#DIV/0!</v>
      </c>
      <c r="I825" s="426">
        <f t="shared" si="190"/>
        <v>2</v>
      </c>
      <c r="J825" s="426">
        <f t="shared" si="191"/>
        <v>0</v>
      </c>
      <c r="K825" s="431">
        <f t="shared" si="192"/>
        <v>0</v>
      </c>
    </row>
    <row r="826" spans="1:11" ht="14.25">
      <c r="A826" s="453" t="s">
        <v>2991</v>
      </c>
      <c r="B826" s="454" t="s">
        <v>2992</v>
      </c>
      <c r="C826" s="456"/>
      <c r="D826" s="161"/>
      <c r="E826" s="431" t="e">
        <f t="shared" si="188"/>
        <v>#DIV/0!</v>
      </c>
      <c r="F826" s="461">
        <v>1</v>
      </c>
      <c r="G826" s="426"/>
      <c r="H826" s="431">
        <f t="shared" si="189"/>
        <v>0</v>
      </c>
      <c r="I826" s="426">
        <f t="shared" si="190"/>
        <v>1</v>
      </c>
      <c r="J826" s="426">
        <f t="shared" si="191"/>
        <v>0</v>
      </c>
      <c r="K826" s="431">
        <f t="shared" si="192"/>
        <v>0</v>
      </c>
    </row>
    <row r="827" spans="1:11" ht="14.25">
      <c r="A827" s="458" t="s">
        <v>2824</v>
      </c>
      <c r="B827" s="459" t="s">
        <v>2825</v>
      </c>
      <c r="C827" s="456"/>
      <c r="D827" s="161"/>
      <c r="E827" s="431" t="e">
        <f t="shared" si="188"/>
        <v>#DIV/0!</v>
      </c>
      <c r="F827" s="461">
        <v>11</v>
      </c>
      <c r="G827" s="426">
        <v>9</v>
      </c>
      <c r="H827" s="431">
        <f t="shared" si="189"/>
        <v>0.81818181818181823</v>
      </c>
      <c r="I827" s="426">
        <f t="shared" si="190"/>
        <v>11</v>
      </c>
      <c r="J827" s="426">
        <f t="shared" si="191"/>
        <v>9</v>
      </c>
      <c r="K827" s="431">
        <f t="shared" si="192"/>
        <v>0.81818181818181823</v>
      </c>
    </row>
    <row r="828" spans="1:11" ht="14.25">
      <c r="A828" s="458" t="s">
        <v>2162</v>
      </c>
      <c r="B828" s="459" t="s">
        <v>2305</v>
      </c>
      <c r="C828" s="456"/>
      <c r="D828" s="157"/>
      <c r="E828" s="431" t="e">
        <f t="shared" si="188"/>
        <v>#DIV/0!</v>
      </c>
      <c r="F828" s="461">
        <v>8</v>
      </c>
      <c r="G828" s="426">
        <v>14</v>
      </c>
      <c r="H828" s="431">
        <f t="shared" si="189"/>
        <v>1.75</v>
      </c>
      <c r="I828" s="426">
        <f t="shared" si="190"/>
        <v>8</v>
      </c>
      <c r="J828" s="426">
        <f t="shared" si="191"/>
        <v>14</v>
      </c>
      <c r="K828" s="431">
        <f t="shared" si="192"/>
        <v>1.75</v>
      </c>
    </row>
    <row r="829" spans="1:11" ht="14.25">
      <c r="A829" s="446" t="s">
        <v>2826</v>
      </c>
      <c r="B829" s="448" t="s">
        <v>2827</v>
      </c>
      <c r="C829" s="456"/>
      <c r="D829" s="157"/>
      <c r="E829" s="431" t="e">
        <f t="shared" si="188"/>
        <v>#DIV/0!</v>
      </c>
      <c r="F829" s="461">
        <v>2</v>
      </c>
      <c r="G829" s="426"/>
      <c r="H829" s="431">
        <f t="shared" si="189"/>
        <v>0</v>
      </c>
      <c r="I829" s="426">
        <f t="shared" si="190"/>
        <v>2</v>
      </c>
      <c r="J829" s="426">
        <f t="shared" si="191"/>
        <v>0</v>
      </c>
      <c r="K829" s="431">
        <f t="shared" si="192"/>
        <v>0</v>
      </c>
    </row>
    <row r="830" spans="1:11" ht="14.25">
      <c r="A830" s="446" t="s">
        <v>2164</v>
      </c>
      <c r="B830" s="448" t="s">
        <v>2307</v>
      </c>
      <c r="C830" s="456"/>
      <c r="D830" s="161"/>
      <c r="E830" s="431" t="e">
        <f t="shared" si="188"/>
        <v>#DIV/0!</v>
      </c>
      <c r="F830" s="461">
        <v>40</v>
      </c>
      <c r="G830" s="426"/>
      <c r="H830" s="431">
        <f t="shared" si="189"/>
        <v>0</v>
      </c>
      <c r="I830" s="426">
        <f t="shared" si="190"/>
        <v>40</v>
      </c>
      <c r="J830" s="426">
        <f t="shared" si="191"/>
        <v>0</v>
      </c>
      <c r="K830" s="431">
        <f t="shared" si="192"/>
        <v>0</v>
      </c>
    </row>
    <row r="831" spans="1:11" ht="14.25">
      <c r="A831" s="446" t="s">
        <v>2122</v>
      </c>
      <c r="B831" s="448" t="s">
        <v>2265</v>
      </c>
      <c r="C831" s="456"/>
      <c r="D831" s="161"/>
      <c r="E831" s="431" t="e">
        <f t="shared" si="188"/>
        <v>#DIV/0!</v>
      </c>
      <c r="F831" s="461">
        <v>2</v>
      </c>
      <c r="G831" s="426"/>
      <c r="H831" s="431">
        <f t="shared" si="189"/>
        <v>0</v>
      </c>
      <c r="I831" s="426">
        <f t="shared" si="190"/>
        <v>2</v>
      </c>
      <c r="J831" s="426">
        <f t="shared" si="191"/>
        <v>0</v>
      </c>
      <c r="K831" s="431">
        <f t="shared" si="192"/>
        <v>0</v>
      </c>
    </row>
    <row r="832" spans="1:11" ht="14.25">
      <c r="A832" s="446" t="s">
        <v>2771</v>
      </c>
      <c r="B832" s="448" t="s">
        <v>2272</v>
      </c>
      <c r="C832" s="456"/>
      <c r="D832" s="161"/>
      <c r="E832" s="431" t="e">
        <f t="shared" si="188"/>
        <v>#DIV/0!</v>
      </c>
      <c r="F832" s="461">
        <v>2</v>
      </c>
      <c r="G832" s="426"/>
      <c r="H832" s="431">
        <f t="shared" si="189"/>
        <v>0</v>
      </c>
      <c r="I832" s="426">
        <f t="shared" si="190"/>
        <v>2</v>
      </c>
      <c r="J832" s="426">
        <f t="shared" si="191"/>
        <v>0</v>
      </c>
      <c r="K832" s="431">
        <f t="shared" si="192"/>
        <v>0</v>
      </c>
    </row>
    <row r="833" spans="1:11" ht="25.5">
      <c r="A833" s="446" t="s">
        <v>2839</v>
      </c>
      <c r="B833" s="448" t="s">
        <v>2838</v>
      </c>
      <c r="C833" s="456"/>
      <c r="D833" s="157"/>
      <c r="E833" s="431" t="e">
        <f t="shared" si="188"/>
        <v>#DIV/0!</v>
      </c>
      <c r="F833" s="461">
        <v>3</v>
      </c>
      <c r="G833" s="426"/>
      <c r="H833" s="431">
        <f t="shared" si="189"/>
        <v>0</v>
      </c>
      <c r="I833" s="426">
        <f t="shared" si="190"/>
        <v>3</v>
      </c>
      <c r="J833" s="426">
        <f t="shared" si="191"/>
        <v>0</v>
      </c>
      <c r="K833" s="431">
        <f t="shared" si="192"/>
        <v>0</v>
      </c>
    </row>
    <row r="834" spans="1:11" ht="14.25">
      <c r="A834" s="446" t="s">
        <v>2132</v>
      </c>
      <c r="B834" s="448" t="s">
        <v>2275</v>
      </c>
      <c r="C834" s="456"/>
      <c r="D834" s="157"/>
      <c r="E834" s="431" t="e">
        <f t="shared" si="188"/>
        <v>#DIV/0!</v>
      </c>
      <c r="F834" s="461">
        <v>1</v>
      </c>
      <c r="G834" s="426">
        <v>7</v>
      </c>
      <c r="H834" s="431">
        <f t="shared" si="189"/>
        <v>7</v>
      </c>
      <c r="I834" s="426">
        <f t="shared" si="190"/>
        <v>1</v>
      </c>
      <c r="J834" s="426">
        <f t="shared" si="191"/>
        <v>7</v>
      </c>
      <c r="K834" s="431">
        <f t="shared" si="192"/>
        <v>7</v>
      </c>
    </row>
    <row r="835" spans="1:11" ht="14.25">
      <c r="A835" s="446" t="s">
        <v>2993</v>
      </c>
      <c r="B835" s="448" t="s">
        <v>2994</v>
      </c>
      <c r="C835" s="456"/>
      <c r="D835" s="157"/>
      <c r="E835" s="431" t="e">
        <f t="shared" si="188"/>
        <v>#DIV/0!</v>
      </c>
      <c r="F835" s="461">
        <v>17</v>
      </c>
      <c r="G835" s="426">
        <v>1</v>
      </c>
      <c r="H835" s="431">
        <f t="shared" si="189"/>
        <v>5.8823529411764705E-2</v>
      </c>
      <c r="I835" s="426">
        <f t="shared" si="190"/>
        <v>17</v>
      </c>
      <c r="J835" s="426">
        <f t="shared" si="191"/>
        <v>1</v>
      </c>
      <c r="K835" s="431">
        <f t="shared" si="192"/>
        <v>5.8823529411764705E-2</v>
      </c>
    </row>
    <row r="836" spans="1:11" ht="14.25">
      <c r="A836" s="446" t="s">
        <v>2803</v>
      </c>
      <c r="B836" s="448" t="s">
        <v>2995</v>
      </c>
      <c r="C836" s="456"/>
      <c r="D836" s="161"/>
      <c r="E836" s="431" t="e">
        <f t="shared" si="188"/>
        <v>#DIV/0!</v>
      </c>
      <c r="F836" s="461">
        <v>7</v>
      </c>
      <c r="G836" s="426">
        <v>2</v>
      </c>
      <c r="H836" s="431">
        <f t="shared" si="189"/>
        <v>0.2857142857142857</v>
      </c>
      <c r="I836" s="426">
        <f t="shared" si="190"/>
        <v>7</v>
      </c>
      <c r="J836" s="426">
        <f t="shared" si="191"/>
        <v>2</v>
      </c>
      <c r="K836" s="431">
        <f t="shared" si="192"/>
        <v>0.2857142857142857</v>
      </c>
    </row>
    <row r="837" spans="1:11" ht="25.5">
      <c r="A837" s="446" t="s">
        <v>2440</v>
      </c>
      <c r="B837" s="448" t="s">
        <v>2441</v>
      </c>
      <c r="C837" s="456"/>
      <c r="D837" s="161"/>
      <c r="E837" s="431" t="e">
        <f t="shared" si="188"/>
        <v>#DIV/0!</v>
      </c>
      <c r="F837" s="461">
        <v>8</v>
      </c>
      <c r="G837" s="426"/>
      <c r="H837" s="431">
        <f t="shared" si="189"/>
        <v>0</v>
      </c>
      <c r="I837" s="426">
        <f t="shared" si="190"/>
        <v>8</v>
      </c>
      <c r="J837" s="426">
        <f t="shared" si="191"/>
        <v>0</v>
      </c>
      <c r="K837" s="431">
        <f t="shared" si="192"/>
        <v>0</v>
      </c>
    </row>
    <row r="838" spans="1:11" ht="25.5">
      <c r="A838" s="446" t="s">
        <v>2182</v>
      </c>
      <c r="B838" s="448" t="s">
        <v>2325</v>
      </c>
      <c r="C838" s="456"/>
      <c r="D838" s="162"/>
      <c r="E838" s="431" t="e">
        <f t="shared" si="188"/>
        <v>#DIV/0!</v>
      </c>
      <c r="F838" s="461">
        <v>2</v>
      </c>
      <c r="G838" s="426"/>
      <c r="H838" s="431">
        <f t="shared" si="189"/>
        <v>0</v>
      </c>
      <c r="I838" s="426">
        <f t="shared" si="190"/>
        <v>2</v>
      </c>
      <c r="J838" s="426">
        <f t="shared" si="191"/>
        <v>0</v>
      </c>
      <c r="K838" s="431">
        <f t="shared" si="192"/>
        <v>0</v>
      </c>
    </row>
    <row r="839" spans="1:11" ht="25.5">
      <c r="A839" s="446" t="s">
        <v>2233</v>
      </c>
      <c r="B839" s="448" t="s">
        <v>2375</v>
      </c>
      <c r="C839" s="456"/>
      <c r="D839" s="161"/>
      <c r="E839" s="431" t="e">
        <f t="shared" si="188"/>
        <v>#DIV/0!</v>
      </c>
      <c r="F839" s="461"/>
      <c r="G839" s="426">
        <v>2</v>
      </c>
      <c r="H839" s="431" t="e">
        <f t="shared" si="189"/>
        <v>#DIV/0!</v>
      </c>
      <c r="I839" s="426">
        <f t="shared" si="190"/>
        <v>0</v>
      </c>
      <c r="J839" s="426">
        <f t="shared" si="191"/>
        <v>2</v>
      </c>
      <c r="K839" s="431" t="e">
        <f t="shared" si="192"/>
        <v>#DIV/0!</v>
      </c>
    </row>
    <row r="840" spans="1:11" ht="14.25">
      <c r="A840" s="446" t="s">
        <v>2996</v>
      </c>
      <c r="B840" s="448" t="s">
        <v>2997</v>
      </c>
      <c r="C840" s="456">
        <v>2</v>
      </c>
      <c r="D840" s="161"/>
      <c r="E840" s="431">
        <f t="shared" si="188"/>
        <v>0</v>
      </c>
      <c r="F840" s="461">
        <v>2</v>
      </c>
      <c r="G840" s="426"/>
      <c r="H840" s="431">
        <f t="shared" si="189"/>
        <v>0</v>
      </c>
      <c r="I840" s="426">
        <f t="shared" si="190"/>
        <v>4</v>
      </c>
      <c r="J840" s="426">
        <f t="shared" si="191"/>
        <v>0</v>
      </c>
      <c r="K840" s="431">
        <f t="shared" si="192"/>
        <v>0</v>
      </c>
    </row>
    <row r="841" spans="1:11" ht="14.25">
      <c r="A841" s="446" t="s">
        <v>2998</v>
      </c>
      <c r="B841" s="448" t="s">
        <v>2999</v>
      </c>
      <c r="C841" s="456">
        <v>8</v>
      </c>
      <c r="D841" s="157">
        <v>33</v>
      </c>
      <c r="E841" s="431">
        <f t="shared" si="188"/>
        <v>4.125</v>
      </c>
      <c r="F841" s="461">
        <v>0</v>
      </c>
      <c r="G841" s="426">
        <v>7</v>
      </c>
      <c r="H841" s="431" t="e">
        <f t="shared" si="189"/>
        <v>#DIV/0!</v>
      </c>
      <c r="I841" s="426">
        <f t="shared" si="190"/>
        <v>8</v>
      </c>
      <c r="J841" s="426">
        <f t="shared" si="191"/>
        <v>40</v>
      </c>
      <c r="K841" s="431">
        <f t="shared" si="192"/>
        <v>5</v>
      </c>
    </row>
    <row r="842" spans="1:11" ht="14.25">
      <c r="A842" s="446" t="s">
        <v>3000</v>
      </c>
      <c r="B842" s="448" t="s">
        <v>3001</v>
      </c>
      <c r="C842" s="456">
        <v>1</v>
      </c>
      <c r="D842" s="157"/>
      <c r="E842" s="431">
        <f t="shared" si="188"/>
        <v>0</v>
      </c>
      <c r="F842" s="461">
        <v>0</v>
      </c>
      <c r="G842" s="426"/>
      <c r="H842" s="431" t="e">
        <f t="shared" si="189"/>
        <v>#DIV/0!</v>
      </c>
      <c r="I842" s="426">
        <f t="shared" si="190"/>
        <v>1</v>
      </c>
      <c r="J842" s="426">
        <f t="shared" si="191"/>
        <v>0</v>
      </c>
      <c r="K842" s="431">
        <f t="shared" si="192"/>
        <v>0</v>
      </c>
    </row>
    <row r="843" spans="1:11" ht="14.25">
      <c r="A843" s="446" t="s">
        <v>2189</v>
      </c>
      <c r="B843" s="448" t="s">
        <v>2332</v>
      </c>
      <c r="C843" s="456">
        <v>0</v>
      </c>
      <c r="D843" s="157"/>
      <c r="E843" s="431" t="e">
        <f t="shared" si="188"/>
        <v>#DIV/0!</v>
      </c>
      <c r="F843" s="461">
        <v>1</v>
      </c>
      <c r="G843" s="426"/>
      <c r="H843" s="431">
        <f t="shared" si="189"/>
        <v>0</v>
      </c>
      <c r="I843" s="426">
        <f t="shared" si="190"/>
        <v>1</v>
      </c>
      <c r="J843" s="426">
        <f t="shared" si="191"/>
        <v>0</v>
      </c>
      <c r="K843" s="431">
        <f t="shared" si="192"/>
        <v>0</v>
      </c>
    </row>
    <row r="844" spans="1:11" ht="25.5">
      <c r="A844" s="446" t="s">
        <v>3002</v>
      </c>
      <c r="B844" s="448" t="s">
        <v>3003</v>
      </c>
      <c r="C844" s="456">
        <v>1</v>
      </c>
      <c r="D844" s="161"/>
      <c r="E844" s="431">
        <f t="shared" si="188"/>
        <v>0</v>
      </c>
      <c r="F844" s="461">
        <v>0</v>
      </c>
      <c r="G844" s="426"/>
      <c r="H844" s="431" t="e">
        <f t="shared" si="189"/>
        <v>#DIV/0!</v>
      </c>
      <c r="I844" s="426">
        <f t="shared" si="190"/>
        <v>1</v>
      </c>
      <c r="J844" s="426">
        <f t="shared" si="191"/>
        <v>0</v>
      </c>
      <c r="K844" s="431">
        <f t="shared" si="192"/>
        <v>0</v>
      </c>
    </row>
    <row r="845" spans="1:11" ht="14.25">
      <c r="A845" s="446" t="s">
        <v>2581</v>
      </c>
      <c r="B845" s="448" t="s">
        <v>3004</v>
      </c>
      <c r="C845" s="456">
        <v>0</v>
      </c>
      <c r="D845" s="161"/>
      <c r="E845" s="431" t="e">
        <f t="shared" si="188"/>
        <v>#DIV/0!</v>
      </c>
      <c r="F845" s="461">
        <v>1</v>
      </c>
      <c r="G845" s="426"/>
      <c r="H845" s="431">
        <f t="shared" si="189"/>
        <v>0</v>
      </c>
      <c r="I845" s="426">
        <f t="shared" si="190"/>
        <v>1</v>
      </c>
      <c r="J845" s="426">
        <f t="shared" si="191"/>
        <v>0</v>
      </c>
      <c r="K845" s="431">
        <f t="shared" si="192"/>
        <v>0</v>
      </c>
    </row>
    <row r="846" spans="1:11" ht="25.5">
      <c r="A846" s="446" t="s">
        <v>2697</v>
      </c>
      <c r="B846" s="448" t="s">
        <v>3005</v>
      </c>
      <c r="C846" s="456">
        <v>2</v>
      </c>
      <c r="D846" s="162"/>
      <c r="E846" s="431">
        <f t="shared" si="188"/>
        <v>0</v>
      </c>
      <c r="F846" s="461">
        <v>0</v>
      </c>
      <c r="G846" s="426"/>
      <c r="H846" s="431" t="e">
        <f t="shared" si="189"/>
        <v>#DIV/0!</v>
      </c>
      <c r="I846" s="426">
        <f t="shared" si="190"/>
        <v>2</v>
      </c>
      <c r="J846" s="426">
        <f t="shared" si="191"/>
        <v>0</v>
      </c>
      <c r="K846" s="431">
        <f t="shared" si="192"/>
        <v>0</v>
      </c>
    </row>
    <row r="847" spans="1:11" ht="25.5">
      <c r="A847" s="446" t="s">
        <v>2180</v>
      </c>
      <c r="B847" s="448" t="s">
        <v>2323</v>
      </c>
      <c r="C847" s="456">
        <v>0</v>
      </c>
      <c r="D847" s="161"/>
      <c r="E847" s="431" t="e">
        <f t="shared" si="188"/>
        <v>#DIV/0!</v>
      </c>
      <c r="F847" s="461">
        <v>1</v>
      </c>
      <c r="G847" s="426"/>
      <c r="H847" s="431">
        <f t="shared" si="189"/>
        <v>0</v>
      </c>
      <c r="I847" s="426">
        <f t="shared" si="190"/>
        <v>1</v>
      </c>
      <c r="J847" s="426">
        <f t="shared" si="191"/>
        <v>0</v>
      </c>
      <c r="K847" s="431">
        <f t="shared" si="192"/>
        <v>0</v>
      </c>
    </row>
    <row r="848" spans="1:11" ht="25.5">
      <c r="A848" s="446" t="s">
        <v>2153</v>
      </c>
      <c r="B848" s="448" t="s">
        <v>2296</v>
      </c>
      <c r="C848" s="456">
        <v>0</v>
      </c>
      <c r="D848" s="157"/>
      <c r="E848" s="431" t="e">
        <f t="shared" si="188"/>
        <v>#DIV/0!</v>
      </c>
      <c r="F848" s="461">
        <v>1</v>
      </c>
      <c r="G848" s="426">
        <v>2</v>
      </c>
      <c r="H848" s="431">
        <f t="shared" si="189"/>
        <v>2</v>
      </c>
      <c r="I848" s="426">
        <f t="shared" si="190"/>
        <v>1</v>
      </c>
      <c r="J848" s="426">
        <f t="shared" si="191"/>
        <v>2</v>
      </c>
      <c r="K848" s="431">
        <f t="shared" si="192"/>
        <v>2</v>
      </c>
    </row>
    <row r="849" spans="1:11" ht="14.25">
      <c r="A849" s="446" t="s">
        <v>2163</v>
      </c>
      <c r="B849" s="448" t="s">
        <v>2306</v>
      </c>
      <c r="C849" s="456"/>
      <c r="D849" s="157"/>
      <c r="E849" s="431" t="e">
        <f t="shared" si="188"/>
        <v>#DIV/0!</v>
      </c>
      <c r="F849" s="461"/>
      <c r="G849" s="426">
        <v>2</v>
      </c>
      <c r="H849" s="431" t="e">
        <f t="shared" si="189"/>
        <v>#DIV/0!</v>
      </c>
      <c r="I849" s="426">
        <f t="shared" si="190"/>
        <v>0</v>
      </c>
      <c r="J849" s="426">
        <f t="shared" si="191"/>
        <v>2</v>
      </c>
      <c r="K849" s="431" t="e">
        <f t="shared" si="192"/>
        <v>#DIV/0!</v>
      </c>
    </row>
    <row r="850" spans="1:11" ht="25.5">
      <c r="A850" s="446" t="s">
        <v>2165</v>
      </c>
      <c r="B850" s="448" t="s">
        <v>2852</v>
      </c>
      <c r="C850" s="456"/>
      <c r="D850" s="161"/>
      <c r="E850" s="431" t="e">
        <f t="shared" si="188"/>
        <v>#DIV/0!</v>
      </c>
      <c r="F850" s="461"/>
      <c r="G850" s="426">
        <v>3</v>
      </c>
      <c r="H850" s="431" t="e">
        <f t="shared" si="189"/>
        <v>#DIV/0!</v>
      </c>
      <c r="I850" s="426">
        <f t="shared" si="190"/>
        <v>0</v>
      </c>
      <c r="J850" s="426">
        <f t="shared" si="191"/>
        <v>3</v>
      </c>
      <c r="K850" s="431" t="e">
        <f t="shared" si="192"/>
        <v>#DIV/0!</v>
      </c>
    </row>
    <row r="851" spans="1:11" ht="25.5">
      <c r="A851" s="446" t="s">
        <v>2167</v>
      </c>
      <c r="B851" s="448" t="s">
        <v>3006</v>
      </c>
      <c r="C851" s="456"/>
      <c r="D851" s="161"/>
      <c r="E851" s="431" t="e">
        <f t="shared" si="188"/>
        <v>#DIV/0!</v>
      </c>
      <c r="F851" s="461"/>
      <c r="G851" s="426">
        <v>3</v>
      </c>
      <c r="H851" s="431" t="e">
        <f t="shared" si="189"/>
        <v>#DIV/0!</v>
      </c>
      <c r="I851" s="426">
        <f t="shared" si="190"/>
        <v>0</v>
      </c>
      <c r="J851" s="426">
        <f t="shared" si="191"/>
        <v>3</v>
      </c>
      <c r="K851" s="431" t="e">
        <f t="shared" si="192"/>
        <v>#DIV/0!</v>
      </c>
    </row>
    <row r="852" spans="1:11" ht="38.25">
      <c r="A852" s="446" t="s">
        <v>3007</v>
      </c>
      <c r="B852" s="448" t="s">
        <v>3008</v>
      </c>
      <c r="C852" s="456"/>
      <c r="D852" s="162">
        <v>1</v>
      </c>
      <c r="E852" s="431" t="e">
        <f t="shared" si="188"/>
        <v>#DIV/0!</v>
      </c>
      <c r="F852" s="461"/>
      <c r="G852" s="426"/>
      <c r="H852" s="431" t="e">
        <f t="shared" si="189"/>
        <v>#DIV/0!</v>
      </c>
      <c r="I852" s="426">
        <f t="shared" si="190"/>
        <v>0</v>
      </c>
      <c r="J852" s="426">
        <f t="shared" si="191"/>
        <v>1</v>
      </c>
      <c r="K852" s="431" t="e">
        <f t="shared" si="192"/>
        <v>#DIV/0!</v>
      </c>
    </row>
    <row r="853" spans="1:11" ht="14.25">
      <c r="A853" s="446" t="s">
        <v>2382</v>
      </c>
      <c r="B853" s="448" t="s">
        <v>2383</v>
      </c>
      <c r="C853" s="456"/>
      <c r="D853" s="161"/>
      <c r="E853" s="431" t="e">
        <f t="shared" si="188"/>
        <v>#DIV/0!</v>
      </c>
      <c r="F853" s="461"/>
      <c r="G853" s="426">
        <v>15</v>
      </c>
      <c r="H853" s="431" t="e">
        <f t="shared" si="189"/>
        <v>#DIV/0!</v>
      </c>
      <c r="I853" s="426">
        <f t="shared" si="190"/>
        <v>0</v>
      </c>
      <c r="J853" s="426">
        <f t="shared" si="191"/>
        <v>15</v>
      </c>
      <c r="K853" s="431" t="e">
        <f t="shared" si="192"/>
        <v>#DIV/0!</v>
      </c>
    </row>
    <row r="854" spans="1:11" ht="14.25">
      <c r="A854" s="446" t="s">
        <v>2384</v>
      </c>
      <c r="B854" s="448" t="s">
        <v>2385</v>
      </c>
      <c r="C854" s="456"/>
      <c r="D854" s="161"/>
      <c r="E854" s="431" t="e">
        <f t="shared" si="188"/>
        <v>#DIV/0!</v>
      </c>
      <c r="F854" s="461"/>
      <c r="G854" s="426">
        <v>15</v>
      </c>
      <c r="H854" s="431" t="e">
        <f t="shared" si="189"/>
        <v>#DIV/0!</v>
      </c>
      <c r="I854" s="426">
        <f t="shared" si="190"/>
        <v>0</v>
      </c>
      <c r="J854" s="426">
        <f t="shared" si="191"/>
        <v>15</v>
      </c>
      <c r="K854" s="431" t="e">
        <f t="shared" si="192"/>
        <v>#DIV/0!</v>
      </c>
    </row>
    <row r="855" spans="1:11" ht="14.25">
      <c r="A855" s="446" t="s">
        <v>2175</v>
      </c>
      <c r="B855" s="448" t="s">
        <v>2318</v>
      </c>
      <c r="C855" s="456"/>
      <c r="D855" s="161"/>
      <c r="E855" s="431" t="e">
        <f t="shared" si="188"/>
        <v>#DIV/0!</v>
      </c>
      <c r="F855" s="461"/>
      <c r="G855" s="426">
        <v>43</v>
      </c>
      <c r="H855" s="431" t="e">
        <f t="shared" si="189"/>
        <v>#DIV/0!</v>
      </c>
      <c r="I855" s="426">
        <f t="shared" si="190"/>
        <v>0</v>
      </c>
      <c r="J855" s="426">
        <f t="shared" si="191"/>
        <v>43</v>
      </c>
      <c r="K855" s="431" t="e">
        <f t="shared" si="192"/>
        <v>#DIV/0!</v>
      </c>
    </row>
    <row r="856" spans="1:11" ht="25.5">
      <c r="A856" s="446" t="s">
        <v>3009</v>
      </c>
      <c r="B856" s="448" t="s">
        <v>3010</v>
      </c>
      <c r="C856" s="456"/>
      <c r="D856" s="162"/>
      <c r="E856" s="431" t="e">
        <f t="shared" si="188"/>
        <v>#DIV/0!</v>
      </c>
      <c r="F856" s="461"/>
      <c r="G856" s="426">
        <v>3</v>
      </c>
      <c r="H856" s="431" t="e">
        <f t="shared" si="189"/>
        <v>#DIV/0!</v>
      </c>
      <c r="I856" s="426">
        <f t="shared" si="190"/>
        <v>0</v>
      </c>
      <c r="J856" s="426">
        <f t="shared" si="191"/>
        <v>3</v>
      </c>
      <c r="K856" s="431" t="e">
        <f t="shared" si="192"/>
        <v>#DIV/0!</v>
      </c>
    </row>
    <row r="857" spans="1:11" ht="14.25">
      <c r="A857" s="446" t="s">
        <v>2147</v>
      </c>
      <c r="B857" s="448" t="s">
        <v>2290</v>
      </c>
      <c r="C857" s="456"/>
      <c r="D857" s="161"/>
      <c r="E857" s="431" t="e">
        <f t="shared" si="188"/>
        <v>#DIV/0!</v>
      </c>
      <c r="F857" s="461"/>
      <c r="G857" s="426">
        <v>6</v>
      </c>
      <c r="H857" s="431" t="e">
        <f t="shared" si="189"/>
        <v>#DIV/0!</v>
      </c>
      <c r="I857" s="426">
        <f t="shared" si="190"/>
        <v>0</v>
      </c>
      <c r="J857" s="426">
        <f t="shared" si="191"/>
        <v>6</v>
      </c>
      <c r="K857" s="431" t="e">
        <f t="shared" si="192"/>
        <v>#DIV/0!</v>
      </c>
    </row>
    <row r="858" spans="1:11" ht="25.5">
      <c r="A858" s="446" t="s">
        <v>2432</v>
      </c>
      <c r="B858" s="448" t="s">
        <v>2433</v>
      </c>
      <c r="C858" s="456"/>
      <c r="D858" s="161">
        <v>12</v>
      </c>
      <c r="E858" s="431" t="e">
        <f t="shared" si="188"/>
        <v>#DIV/0!</v>
      </c>
      <c r="F858" s="461"/>
      <c r="G858" s="426"/>
      <c r="H858" s="431" t="e">
        <f t="shared" si="189"/>
        <v>#DIV/0!</v>
      </c>
      <c r="I858" s="426">
        <f t="shared" si="190"/>
        <v>0</v>
      </c>
      <c r="J858" s="426">
        <f t="shared" si="191"/>
        <v>12</v>
      </c>
      <c r="K858" s="431" t="e">
        <f t="shared" si="192"/>
        <v>#DIV/0!</v>
      </c>
    </row>
    <row r="859" spans="1:11" ht="25.5">
      <c r="A859" s="446" t="s">
        <v>2434</v>
      </c>
      <c r="B859" s="448" t="s">
        <v>2435</v>
      </c>
      <c r="C859" s="456"/>
      <c r="D859" s="157">
        <v>624</v>
      </c>
      <c r="E859" s="431" t="e">
        <f t="shared" si="188"/>
        <v>#DIV/0!</v>
      </c>
      <c r="F859" s="461"/>
      <c r="G859" s="426">
        <v>2</v>
      </c>
      <c r="H859" s="431" t="e">
        <f t="shared" si="189"/>
        <v>#DIV/0!</v>
      </c>
      <c r="I859" s="426">
        <f t="shared" si="190"/>
        <v>0</v>
      </c>
      <c r="J859" s="426">
        <f t="shared" si="191"/>
        <v>626</v>
      </c>
      <c r="K859" s="431" t="e">
        <f t="shared" si="192"/>
        <v>#DIV/0!</v>
      </c>
    </row>
    <row r="860" spans="1:11" ht="25.5">
      <c r="A860" s="446" t="s">
        <v>3011</v>
      </c>
      <c r="B860" s="448" t="s">
        <v>3012</v>
      </c>
      <c r="C860" s="456"/>
      <c r="D860" s="157">
        <v>2</v>
      </c>
      <c r="E860" s="431" t="e">
        <f t="shared" si="188"/>
        <v>#DIV/0!</v>
      </c>
      <c r="F860" s="461"/>
      <c r="G860" s="426"/>
      <c r="H860" s="431" t="e">
        <f t="shared" si="189"/>
        <v>#DIV/0!</v>
      </c>
      <c r="I860" s="426">
        <f t="shared" si="190"/>
        <v>0</v>
      </c>
      <c r="J860" s="426">
        <f t="shared" si="191"/>
        <v>2</v>
      </c>
      <c r="K860" s="431" t="e">
        <f t="shared" si="192"/>
        <v>#DIV/0!</v>
      </c>
    </row>
    <row r="861" spans="1:11" ht="14.25">
      <c r="A861" s="446" t="s">
        <v>2152</v>
      </c>
      <c r="B861" s="448" t="s">
        <v>2295</v>
      </c>
      <c r="C861" s="456"/>
      <c r="D861" s="157"/>
      <c r="E861" s="431" t="e">
        <f t="shared" si="188"/>
        <v>#DIV/0!</v>
      </c>
      <c r="F861" s="461"/>
      <c r="G861" s="426">
        <v>2</v>
      </c>
      <c r="H861" s="431" t="e">
        <f t="shared" si="189"/>
        <v>#DIV/0!</v>
      </c>
      <c r="I861" s="426">
        <f t="shared" si="190"/>
        <v>0</v>
      </c>
      <c r="J861" s="426">
        <f t="shared" si="191"/>
        <v>2</v>
      </c>
      <c r="K861" s="431" t="e">
        <f t="shared" si="192"/>
        <v>#DIV/0!</v>
      </c>
    </row>
    <row r="862" spans="1:11" ht="14.25">
      <c r="A862" s="446" t="s">
        <v>2442</v>
      </c>
      <c r="B862" s="448" t="s">
        <v>2443</v>
      </c>
      <c r="C862" s="456"/>
      <c r="D862" s="161"/>
      <c r="E862" s="431" t="e">
        <f t="shared" si="188"/>
        <v>#DIV/0!</v>
      </c>
      <c r="F862" s="461"/>
      <c r="G862" s="426">
        <v>15</v>
      </c>
      <c r="H862" s="431" t="e">
        <f t="shared" si="189"/>
        <v>#DIV/0!</v>
      </c>
      <c r="I862" s="426">
        <f t="shared" si="190"/>
        <v>0</v>
      </c>
      <c r="J862" s="426">
        <f t="shared" si="191"/>
        <v>15</v>
      </c>
      <c r="K862" s="431" t="e">
        <f t="shared" si="192"/>
        <v>#DIV/0!</v>
      </c>
    </row>
    <row r="863" spans="1:11" ht="14.25">
      <c r="A863" s="14" t="s">
        <v>5126</v>
      </c>
      <c r="B863" s="161" t="s">
        <v>5127</v>
      </c>
      <c r="C863" s="161"/>
      <c r="D863" s="161">
        <v>1</v>
      </c>
      <c r="E863" s="431" t="e">
        <f t="shared" ref="E863:E899" si="193">D863/C863</f>
        <v>#DIV/0!</v>
      </c>
      <c r="F863" s="463"/>
      <c r="G863" s="463"/>
      <c r="H863" s="431" t="e">
        <f t="shared" ref="H863:H899" si="194">G863/F863</f>
        <v>#DIV/0!</v>
      </c>
      <c r="I863" s="463">
        <f t="shared" ref="I863:I904" si="195">C863+F863</f>
        <v>0</v>
      </c>
      <c r="J863" s="463">
        <f t="shared" ref="J863:J904" si="196">D863+G863</f>
        <v>1</v>
      </c>
      <c r="K863" s="431" t="e">
        <f t="shared" ref="K863:K899" si="197">J863/I863</f>
        <v>#DIV/0!</v>
      </c>
    </row>
    <row r="864" spans="1:11" ht="14.25">
      <c r="A864" s="14" t="s">
        <v>2094</v>
      </c>
      <c r="B864" s="161" t="s">
        <v>2237</v>
      </c>
      <c r="C864" s="161"/>
      <c r="D864" s="161"/>
      <c r="E864" s="431" t="e">
        <f t="shared" ref="E864:E874" si="198">D864/C864</f>
        <v>#DIV/0!</v>
      </c>
      <c r="F864" s="463"/>
      <c r="G864" s="463">
        <v>2</v>
      </c>
      <c r="H864" s="431" t="e">
        <f t="shared" ref="H864:H874" si="199">G864/F864</f>
        <v>#DIV/0!</v>
      </c>
      <c r="I864" s="463">
        <f t="shared" si="195"/>
        <v>0</v>
      </c>
      <c r="J864" s="463">
        <f t="shared" si="196"/>
        <v>2</v>
      </c>
      <c r="K864" s="431" t="e">
        <f t="shared" ref="K864:K874" si="200">J864/I864</f>
        <v>#DIV/0!</v>
      </c>
    </row>
    <row r="865" spans="1:11" ht="14.25">
      <c r="A865" s="14" t="s">
        <v>3096</v>
      </c>
      <c r="B865" s="161" t="s">
        <v>3097</v>
      </c>
      <c r="C865" s="161"/>
      <c r="D865" s="161"/>
      <c r="E865" s="431" t="e">
        <f t="shared" si="198"/>
        <v>#DIV/0!</v>
      </c>
      <c r="F865" s="463"/>
      <c r="G865" s="463">
        <v>2</v>
      </c>
      <c r="H865" s="431" t="e">
        <f t="shared" si="199"/>
        <v>#DIV/0!</v>
      </c>
      <c r="I865" s="463">
        <f t="shared" si="195"/>
        <v>0</v>
      </c>
      <c r="J865" s="463">
        <f t="shared" si="196"/>
        <v>2</v>
      </c>
      <c r="K865" s="431" t="e">
        <f t="shared" si="200"/>
        <v>#DIV/0!</v>
      </c>
    </row>
    <row r="866" spans="1:11" ht="14.25">
      <c r="A866" s="14" t="s">
        <v>2386</v>
      </c>
      <c r="B866" s="161" t="s">
        <v>2387</v>
      </c>
      <c r="C866" s="161"/>
      <c r="D866" s="161"/>
      <c r="E866" s="431" t="e">
        <f t="shared" si="198"/>
        <v>#DIV/0!</v>
      </c>
      <c r="F866" s="463"/>
      <c r="G866" s="463">
        <v>11</v>
      </c>
      <c r="H866" s="431" t="e">
        <f t="shared" si="199"/>
        <v>#DIV/0!</v>
      </c>
      <c r="I866" s="463">
        <f t="shared" si="195"/>
        <v>0</v>
      </c>
      <c r="J866" s="463">
        <f t="shared" si="196"/>
        <v>11</v>
      </c>
      <c r="K866" s="431" t="e">
        <f t="shared" si="200"/>
        <v>#DIV/0!</v>
      </c>
    </row>
    <row r="867" spans="1:11" ht="25.5">
      <c r="A867" s="14" t="s">
        <v>5128</v>
      </c>
      <c r="B867" s="161" t="s">
        <v>5129</v>
      </c>
      <c r="C867" s="161"/>
      <c r="D867" s="161">
        <v>1</v>
      </c>
      <c r="E867" s="431" t="e">
        <f t="shared" si="198"/>
        <v>#DIV/0!</v>
      </c>
      <c r="F867" s="463"/>
      <c r="G867" s="463"/>
      <c r="H867" s="431" t="e">
        <f t="shared" si="199"/>
        <v>#DIV/0!</v>
      </c>
      <c r="I867" s="463">
        <f t="shared" si="195"/>
        <v>0</v>
      </c>
      <c r="J867" s="463">
        <f t="shared" si="196"/>
        <v>1</v>
      </c>
      <c r="K867" s="431" t="e">
        <f t="shared" si="200"/>
        <v>#DIV/0!</v>
      </c>
    </row>
    <row r="868" spans="1:11" ht="14.25">
      <c r="A868" s="14" t="s">
        <v>1938</v>
      </c>
      <c r="B868" s="161" t="s">
        <v>1939</v>
      </c>
      <c r="C868" s="161"/>
      <c r="D868" s="161"/>
      <c r="E868" s="431" t="e">
        <f t="shared" si="198"/>
        <v>#DIV/0!</v>
      </c>
      <c r="F868" s="463"/>
      <c r="G868" s="463">
        <v>50</v>
      </c>
      <c r="H868" s="431" t="e">
        <f t="shared" si="199"/>
        <v>#DIV/0!</v>
      </c>
      <c r="I868" s="463">
        <f t="shared" si="195"/>
        <v>0</v>
      </c>
      <c r="J868" s="463">
        <f t="shared" si="196"/>
        <v>50</v>
      </c>
      <c r="K868" s="431" t="e">
        <f t="shared" si="200"/>
        <v>#DIV/0!</v>
      </c>
    </row>
    <row r="869" spans="1:11" ht="14.25">
      <c r="A869" s="14" t="s">
        <v>2662</v>
      </c>
      <c r="B869" s="161" t="s">
        <v>5130</v>
      </c>
      <c r="C869" s="161"/>
      <c r="D869" s="161"/>
      <c r="E869" s="431" t="e">
        <f t="shared" si="198"/>
        <v>#DIV/0!</v>
      </c>
      <c r="F869" s="463"/>
      <c r="G869" s="463">
        <v>9</v>
      </c>
      <c r="H869" s="431" t="e">
        <f t="shared" si="199"/>
        <v>#DIV/0!</v>
      </c>
      <c r="I869" s="463">
        <f t="shared" si="195"/>
        <v>0</v>
      </c>
      <c r="J869" s="463">
        <f t="shared" si="196"/>
        <v>9</v>
      </c>
      <c r="K869" s="431" t="e">
        <f t="shared" si="200"/>
        <v>#DIV/0!</v>
      </c>
    </row>
    <row r="870" spans="1:11" ht="14.25">
      <c r="A870" s="14" t="s">
        <v>2674</v>
      </c>
      <c r="B870" s="161" t="s">
        <v>5131</v>
      </c>
      <c r="C870" s="161"/>
      <c r="D870" s="161"/>
      <c r="E870" s="431" t="e">
        <f t="shared" si="198"/>
        <v>#DIV/0!</v>
      </c>
      <c r="F870" s="463"/>
      <c r="G870" s="463">
        <v>48</v>
      </c>
      <c r="H870" s="431" t="e">
        <f t="shared" si="199"/>
        <v>#DIV/0!</v>
      </c>
      <c r="I870" s="463">
        <f t="shared" si="195"/>
        <v>0</v>
      </c>
      <c r="J870" s="463">
        <f t="shared" si="196"/>
        <v>48</v>
      </c>
      <c r="K870" s="431" t="e">
        <f t="shared" si="200"/>
        <v>#DIV/0!</v>
      </c>
    </row>
    <row r="871" spans="1:11" ht="14.25">
      <c r="A871" s="14" t="s">
        <v>2676</v>
      </c>
      <c r="B871" s="161" t="s">
        <v>5132</v>
      </c>
      <c r="C871" s="161"/>
      <c r="D871" s="161"/>
      <c r="E871" s="431" t="e">
        <f t="shared" si="198"/>
        <v>#DIV/0!</v>
      </c>
      <c r="F871" s="463"/>
      <c r="G871" s="463">
        <v>58</v>
      </c>
      <c r="H871" s="431" t="e">
        <f t="shared" si="199"/>
        <v>#DIV/0!</v>
      </c>
      <c r="I871" s="463">
        <f t="shared" si="195"/>
        <v>0</v>
      </c>
      <c r="J871" s="463">
        <f t="shared" si="196"/>
        <v>58</v>
      </c>
      <c r="K871" s="431" t="e">
        <f t="shared" si="200"/>
        <v>#DIV/0!</v>
      </c>
    </row>
    <row r="872" spans="1:11" ht="14.25">
      <c r="A872" s="14" t="s">
        <v>2130</v>
      </c>
      <c r="B872" s="161" t="s">
        <v>2273</v>
      </c>
      <c r="C872" s="161"/>
      <c r="D872" s="161"/>
      <c r="E872" s="431" t="e">
        <f t="shared" si="198"/>
        <v>#DIV/0!</v>
      </c>
      <c r="F872" s="463"/>
      <c r="G872" s="463">
        <v>1</v>
      </c>
      <c r="H872" s="431" t="e">
        <f t="shared" si="199"/>
        <v>#DIV/0!</v>
      </c>
      <c r="I872" s="463">
        <f t="shared" si="195"/>
        <v>0</v>
      </c>
      <c r="J872" s="463">
        <f t="shared" si="196"/>
        <v>1</v>
      </c>
      <c r="K872" s="431" t="e">
        <f t="shared" si="200"/>
        <v>#DIV/0!</v>
      </c>
    </row>
    <row r="873" spans="1:11" ht="14.25">
      <c r="A873" s="14" t="s">
        <v>2690</v>
      </c>
      <c r="B873" s="161" t="s">
        <v>5133</v>
      </c>
      <c r="C873" s="161"/>
      <c r="D873" s="161"/>
      <c r="E873" s="431" t="e">
        <f t="shared" si="198"/>
        <v>#DIV/0!</v>
      </c>
      <c r="F873" s="463"/>
      <c r="G873" s="463">
        <v>16</v>
      </c>
      <c r="H873" s="431" t="e">
        <f t="shared" si="199"/>
        <v>#DIV/0!</v>
      </c>
      <c r="I873" s="463">
        <f t="shared" si="195"/>
        <v>0</v>
      </c>
      <c r="J873" s="463">
        <f t="shared" si="196"/>
        <v>16</v>
      </c>
      <c r="K873" s="431" t="e">
        <f t="shared" si="200"/>
        <v>#DIV/0!</v>
      </c>
    </row>
    <row r="874" spans="1:11" ht="14.25">
      <c r="A874" s="14" t="s">
        <v>2426</v>
      </c>
      <c r="B874" s="161" t="s">
        <v>2427</v>
      </c>
      <c r="C874" s="161"/>
      <c r="D874" s="161"/>
      <c r="E874" s="431" t="e">
        <f t="shared" si="198"/>
        <v>#DIV/0!</v>
      </c>
      <c r="F874" s="463"/>
      <c r="G874" s="463">
        <v>16</v>
      </c>
      <c r="H874" s="431" t="e">
        <f t="shared" si="199"/>
        <v>#DIV/0!</v>
      </c>
      <c r="I874" s="463">
        <f t="shared" si="195"/>
        <v>0</v>
      </c>
      <c r="J874" s="463">
        <f t="shared" si="196"/>
        <v>16</v>
      </c>
      <c r="K874" s="431" t="e">
        <f t="shared" si="200"/>
        <v>#DIV/0!</v>
      </c>
    </row>
    <row r="875" spans="1:11" ht="14.25">
      <c r="A875" s="14" t="s">
        <v>2695</v>
      </c>
      <c r="B875" s="161" t="s">
        <v>3128</v>
      </c>
      <c r="C875" s="161"/>
      <c r="D875" s="161"/>
      <c r="E875" s="431" t="e">
        <f t="shared" si="193"/>
        <v>#DIV/0!</v>
      </c>
      <c r="F875" s="463"/>
      <c r="G875" s="463">
        <v>14</v>
      </c>
      <c r="H875" s="431" t="e">
        <f t="shared" si="194"/>
        <v>#DIV/0!</v>
      </c>
      <c r="I875" s="463">
        <f t="shared" si="195"/>
        <v>0</v>
      </c>
      <c r="J875" s="463">
        <f t="shared" si="196"/>
        <v>14</v>
      </c>
      <c r="K875" s="431" t="e">
        <f t="shared" si="197"/>
        <v>#DIV/0!</v>
      </c>
    </row>
    <row r="876" spans="1:11" ht="25.5">
      <c r="A876" s="14" t="s">
        <v>2735</v>
      </c>
      <c r="B876" s="161" t="s">
        <v>5134</v>
      </c>
      <c r="C876" s="161"/>
      <c r="D876" s="161"/>
      <c r="E876" s="431" t="e">
        <f t="shared" si="193"/>
        <v>#DIV/0!</v>
      </c>
      <c r="F876" s="463"/>
      <c r="G876" s="463">
        <v>35</v>
      </c>
      <c r="H876" s="431" t="e">
        <f t="shared" si="194"/>
        <v>#DIV/0!</v>
      </c>
      <c r="I876" s="463">
        <f t="shared" si="195"/>
        <v>0</v>
      </c>
      <c r="J876" s="463">
        <f t="shared" si="196"/>
        <v>35</v>
      </c>
      <c r="K876" s="431" t="e">
        <f t="shared" si="197"/>
        <v>#DIV/0!</v>
      </c>
    </row>
    <row r="877" spans="1:11" ht="25.5">
      <c r="A877" s="14" t="s">
        <v>2150</v>
      </c>
      <c r="B877" s="161" t="s">
        <v>2293</v>
      </c>
      <c r="C877" s="161"/>
      <c r="D877" s="161">
        <v>1</v>
      </c>
      <c r="E877" s="431" t="e">
        <f t="shared" si="193"/>
        <v>#DIV/0!</v>
      </c>
      <c r="F877" s="463"/>
      <c r="G877" s="463">
        <v>19</v>
      </c>
      <c r="H877" s="431" t="e">
        <f t="shared" si="194"/>
        <v>#DIV/0!</v>
      </c>
      <c r="I877" s="463">
        <f t="shared" si="195"/>
        <v>0</v>
      </c>
      <c r="J877" s="463">
        <f t="shared" si="196"/>
        <v>20</v>
      </c>
      <c r="K877" s="431" t="e">
        <f t="shared" si="197"/>
        <v>#DIV/0!</v>
      </c>
    </row>
    <row r="878" spans="1:11" ht="25.5">
      <c r="A878" s="14" t="s">
        <v>2151</v>
      </c>
      <c r="B878" s="161" t="s">
        <v>2294</v>
      </c>
      <c r="C878" s="161"/>
      <c r="D878" s="161"/>
      <c r="E878" s="431" t="e">
        <f t="shared" si="193"/>
        <v>#DIV/0!</v>
      </c>
      <c r="F878" s="463"/>
      <c r="G878" s="463">
        <v>1</v>
      </c>
      <c r="H878" s="431" t="e">
        <f t="shared" si="194"/>
        <v>#DIV/0!</v>
      </c>
      <c r="I878" s="463">
        <f t="shared" si="195"/>
        <v>0</v>
      </c>
      <c r="J878" s="463">
        <f t="shared" si="196"/>
        <v>1</v>
      </c>
      <c r="K878" s="431" t="e">
        <f t="shared" si="197"/>
        <v>#DIV/0!</v>
      </c>
    </row>
    <row r="879" spans="1:11" ht="25.5">
      <c r="A879" s="14" t="s">
        <v>2184</v>
      </c>
      <c r="B879" s="161" t="s">
        <v>2327</v>
      </c>
      <c r="C879" s="161"/>
      <c r="D879" s="161"/>
      <c r="E879" s="431" t="e">
        <f t="shared" si="193"/>
        <v>#DIV/0!</v>
      </c>
      <c r="F879" s="463"/>
      <c r="G879" s="463">
        <v>1</v>
      </c>
      <c r="H879" s="431" t="e">
        <f t="shared" si="194"/>
        <v>#DIV/0!</v>
      </c>
      <c r="I879" s="463">
        <f t="shared" si="195"/>
        <v>0</v>
      </c>
      <c r="J879" s="463">
        <f t="shared" si="196"/>
        <v>1</v>
      </c>
      <c r="K879" s="431" t="e">
        <f t="shared" si="197"/>
        <v>#DIV/0!</v>
      </c>
    </row>
    <row r="880" spans="1:11" ht="25.5">
      <c r="A880" s="14" t="s">
        <v>2187</v>
      </c>
      <c r="B880" s="161" t="s">
        <v>2330</v>
      </c>
      <c r="C880" s="161"/>
      <c r="D880" s="161"/>
      <c r="E880" s="431" t="e">
        <f t="shared" si="193"/>
        <v>#DIV/0!</v>
      </c>
      <c r="F880" s="463"/>
      <c r="G880" s="463">
        <v>1</v>
      </c>
      <c r="H880" s="431" t="e">
        <f t="shared" si="194"/>
        <v>#DIV/0!</v>
      </c>
      <c r="I880" s="463">
        <f t="shared" si="195"/>
        <v>0</v>
      </c>
      <c r="J880" s="463">
        <f t="shared" si="196"/>
        <v>1</v>
      </c>
      <c r="K880" s="431" t="e">
        <f t="shared" si="197"/>
        <v>#DIV/0!</v>
      </c>
    </row>
    <row r="881" spans="1:11" ht="14.25">
      <c r="A881" s="14" t="s">
        <v>5347</v>
      </c>
      <c r="B881" s="161" t="s">
        <v>5348</v>
      </c>
      <c r="C881" s="161"/>
      <c r="D881" s="161">
        <v>1</v>
      </c>
      <c r="E881" s="431" t="e">
        <f t="shared" ref="E881:E887" si="201">D881/C881</f>
        <v>#DIV/0!</v>
      </c>
      <c r="F881" s="463"/>
      <c r="G881" s="463">
        <v>0</v>
      </c>
      <c r="H881" s="431" t="e">
        <f t="shared" ref="H881:H887" si="202">G881/F881</f>
        <v>#DIV/0!</v>
      </c>
      <c r="I881" s="463">
        <f t="shared" si="195"/>
        <v>0</v>
      </c>
      <c r="J881" s="463">
        <f t="shared" si="196"/>
        <v>1</v>
      </c>
      <c r="K881" s="431" t="e">
        <f t="shared" ref="K881:K887" si="203">J881/I881</f>
        <v>#DIV/0!</v>
      </c>
    </row>
    <row r="882" spans="1:11" ht="14.25">
      <c r="A882" s="14" t="s">
        <v>3025</v>
      </c>
      <c r="B882" s="161" t="s">
        <v>3026</v>
      </c>
      <c r="C882" s="161"/>
      <c r="D882" s="161">
        <v>0</v>
      </c>
      <c r="E882" s="431" t="e">
        <f t="shared" si="201"/>
        <v>#DIV/0!</v>
      </c>
      <c r="F882" s="463"/>
      <c r="G882" s="463">
        <v>1</v>
      </c>
      <c r="H882" s="431" t="e">
        <f t="shared" si="202"/>
        <v>#DIV/0!</v>
      </c>
      <c r="I882" s="463">
        <f t="shared" si="195"/>
        <v>0</v>
      </c>
      <c r="J882" s="463">
        <f t="shared" si="196"/>
        <v>1</v>
      </c>
      <c r="K882" s="431" t="e">
        <f t="shared" si="203"/>
        <v>#DIV/0!</v>
      </c>
    </row>
    <row r="883" spans="1:11" ht="14.25">
      <c r="A883" s="14" t="s">
        <v>2755</v>
      </c>
      <c r="B883" s="161" t="s">
        <v>4011</v>
      </c>
      <c r="C883" s="161"/>
      <c r="D883" s="161">
        <v>0</v>
      </c>
      <c r="E883" s="431" t="e">
        <f t="shared" si="201"/>
        <v>#DIV/0!</v>
      </c>
      <c r="F883" s="463"/>
      <c r="G883" s="463">
        <v>1</v>
      </c>
      <c r="H883" s="431" t="e">
        <f t="shared" si="202"/>
        <v>#DIV/0!</v>
      </c>
      <c r="I883" s="463">
        <f t="shared" si="195"/>
        <v>0</v>
      </c>
      <c r="J883" s="463">
        <f t="shared" si="196"/>
        <v>1</v>
      </c>
      <c r="K883" s="431" t="e">
        <f t="shared" si="203"/>
        <v>#DIV/0!</v>
      </c>
    </row>
    <row r="884" spans="1:11" ht="14.25">
      <c r="A884" s="14" t="s">
        <v>2166</v>
      </c>
      <c r="B884" s="161" t="s">
        <v>5349</v>
      </c>
      <c r="C884" s="161"/>
      <c r="D884" s="161">
        <v>0</v>
      </c>
      <c r="E884" s="431" t="e">
        <f t="shared" si="201"/>
        <v>#DIV/0!</v>
      </c>
      <c r="F884" s="463"/>
      <c r="G884" s="463">
        <v>1</v>
      </c>
      <c r="H884" s="431" t="e">
        <f t="shared" si="202"/>
        <v>#DIV/0!</v>
      </c>
      <c r="I884" s="463">
        <f t="shared" si="195"/>
        <v>0</v>
      </c>
      <c r="J884" s="463">
        <f t="shared" si="196"/>
        <v>1</v>
      </c>
      <c r="K884" s="431" t="e">
        <f t="shared" si="203"/>
        <v>#DIV/0!</v>
      </c>
    </row>
    <row r="885" spans="1:11" ht="14.25">
      <c r="A885" s="14" t="s">
        <v>2120</v>
      </c>
      <c r="B885" s="161" t="s">
        <v>2263</v>
      </c>
      <c r="C885" s="161"/>
      <c r="D885" s="161">
        <v>0</v>
      </c>
      <c r="E885" s="431" t="e">
        <f t="shared" si="201"/>
        <v>#DIV/0!</v>
      </c>
      <c r="F885" s="463"/>
      <c r="G885" s="463">
        <v>1</v>
      </c>
      <c r="H885" s="431" t="e">
        <f t="shared" si="202"/>
        <v>#DIV/0!</v>
      </c>
      <c r="I885" s="463">
        <f t="shared" si="195"/>
        <v>0</v>
      </c>
      <c r="J885" s="463">
        <f t="shared" si="196"/>
        <v>1</v>
      </c>
      <c r="K885" s="431" t="e">
        <f t="shared" si="203"/>
        <v>#DIV/0!</v>
      </c>
    </row>
    <row r="886" spans="1:11" ht="14.25">
      <c r="A886" s="14" t="s">
        <v>2703</v>
      </c>
      <c r="B886" s="161" t="s">
        <v>5352</v>
      </c>
      <c r="C886" s="161"/>
      <c r="D886" s="161">
        <v>0</v>
      </c>
      <c r="E886" s="431" t="e">
        <f t="shared" si="201"/>
        <v>#DIV/0!</v>
      </c>
      <c r="F886" s="463"/>
      <c r="G886" s="463">
        <v>10</v>
      </c>
      <c r="H886" s="431" t="e">
        <f t="shared" si="202"/>
        <v>#DIV/0!</v>
      </c>
      <c r="I886" s="463">
        <f t="shared" si="195"/>
        <v>0</v>
      </c>
      <c r="J886" s="463">
        <f t="shared" si="196"/>
        <v>10</v>
      </c>
      <c r="K886" s="431" t="e">
        <f t="shared" si="203"/>
        <v>#DIV/0!</v>
      </c>
    </row>
    <row r="887" spans="1:11" ht="14.25">
      <c r="A887" s="14" t="s">
        <v>2705</v>
      </c>
      <c r="B887" s="161" t="s">
        <v>5353</v>
      </c>
      <c r="C887" s="161"/>
      <c r="D887" s="161">
        <v>0</v>
      </c>
      <c r="E887" s="431" t="e">
        <f t="shared" si="201"/>
        <v>#DIV/0!</v>
      </c>
      <c r="F887" s="463"/>
      <c r="G887" s="463">
        <v>10</v>
      </c>
      <c r="H887" s="431" t="e">
        <f t="shared" si="202"/>
        <v>#DIV/0!</v>
      </c>
      <c r="I887" s="463">
        <f t="shared" si="195"/>
        <v>0</v>
      </c>
      <c r="J887" s="463">
        <f t="shared" si="196"/>
        <v>10</v>
      </c>
      <c r="K887" s="431" t="e">
        <f t="shared" si="203"/>
        <v>#DIV/0!</v>
      </c>
    </row>
    <row r="888" spans="1:11" ht="14.25">
      <c r="A888" s="14" t="s">
        <v>2707</v>
      </c>
      <c r="B888" s="161" t="s">
        <v>5354</v>
      </c>
      <c r="C888" s="161"/>
      <c r="D888" s="161">
        <v>0</v>
      </c>
      <c r="E888" s="431" t="e">
        <f t="shared" si="193"/>
        <v>#DIV/0!</v>
      </c>
      <c r="F888" s="463"/>
      <c r="G888" s="463">
        <v>5</v>
      </c>
      <c r="H888" s="431" t="e">
        <f t="shared" si="194"/>
        <v>#DIV/0!</v>
      </c>
      <c r="I888" s="463">
        <f t="shared" ref="I888:I903" si="204">C888+F888</f>
        <v>0</v>
      </c>
      <c r="J888" s="463">
        <f t="shared" ref="J888:J903" si="205">D888+G888</f>
        <v>5</v>
      </c>
      <c r="K888" s="431" t="e">
        <f t="shared" si="197"/>
        <v>#DIV/0!</v>
      </c>
    </row>
    <row r="889" spans="1:11" ht="14.25">
      <c r="A889" s="14" t="s">
        <v>2709</v>
      </c>
      <c r="B889" s="161" t="s">
        <v>5355</v>
      </c>
      <c r="C889" s="161"/>
      <c r="D889" s="161">
        <v>0</v>
      </c>
      <c r="E889" s="431" t="e">
        <f t="shared" si="193"/>
        <v>#DIV/0!</v>
      </c>
      <c r="F889" s="463"/>
      <c r="G889" s="463">
        <v>5</v>
      </c>
      <c r="H889" s="431" t="e">
        <f t="shared" si="194"/>
        <v>#DIV/0!</v>
      </c>
      <c r="I889" s="463">
        <f t="shared" si="204"/>
        <v>0</v>
      </c>
      <c r="J889" s="463">
        <f t="shared" si="205"/>
        <v>5</v>
      </c>
      <c r="K889" s="431" t="e">
        <f t="shared" si="197"/>
        <v>#DIV/0!</v>
      </c>
    </row>
    <row r="890" spans="1:11" ht="14.25">
      <c r="A890" s="14" t="s">
        <v>2711</v>
      </c>
      <c r="B890" s="161" t="s">
        <v>5356</v>
      </c>
      <c r="C890" s="161"/>
      <c r="D890" s="161">
        <v>0</v>
      </c>
      <c r="E890" s="431" t="e">
        <f t="shared" si="193"/>
        <v>#DIV/0!</v>
      </c>
      <c r="F890" s="463"/>
      <c r="G890" s="463">
        <v>5</v>
      </c>
      <c r="H890" s="431" t="e">
        <f t="shared" si="194"/>
        <v>#DIV/0!</v>
      </c>
      <c r="I890" s="463">
        <f t="shared" si="204"/>
        <v>0</v>
      </c>
      <c r="J890" s="463">
        <f t="shared" si="205"/>
        <v>5</v>
      </c>
      <c r="K890" s="431" t="e">
        <f t="shared" si="197"/>
        <v>#DIV/0!</v>
      </c>
    </row>
    <row r="891" spans="1:11" ht="25.5">
      <c r="A891" s="14" t="s">
        <v>2713</v>
      </c>
      <c r="B891" s="161" t="s">
        <v>5357</v>
      </c>
      <c r="C891" s="161"/>
      <c r="D891" s="161">
        <v>0</v>
      </c>
      <c r="E891" s="431" t="e">
        <f t="shared" si="193"/>
        <v>#DIV/0!</v>
      </c>
      <c r="F891" s="463"/>
      <c r="G891" s="463">
        <v>5</v>
      </c>
      <c r="H891" s="431" t="e">
        <f t="shared" si="194"/>
        <v>#DIV/0!</v>
      </c>
      <c r="I891" s="463">
        <f t="shared" si="204"/>
        <v>0</v>
      </c>
      <c r="J891" s="463">
        <f t="shared" si="205"/>
        <v>5</v>
      </c>
      <c r="K891" s="431" t="e">
        <f t="shared" si="197"/>
        <v>#DIV/0!</v>
      </c>
    </row>
    <row r="892" spans="1:11" ht="14.25">
      <c r="A892" s="14" t="s">
        <v>2715</v>
      </c>
      <c r="B892" s="161" t="s">
        <v>5358</v>
      </c>
      <c r="C892" s="161"/>
      <c r="D892" s="161">
        <v>0</v>
      </c>
      <c r="E892" s="431" t="e">
        <f t="shared" si="193"/>
        <v>#DIV/0!</v>
      </c>
      <c r="F892" s="463"/>
      <c r="G892" s="463">
        <v>1</v>
      </c>
      <c r="H892" s="431" t="e">
        <f t="shared" si="194"/>
        <v>#DIV/0!</v>
      </c>
      <c r="I892" s="463">
        <f t="shared" si="204"/>
        <v>0</v>
      </c>
      <c r="J892" s="463">
        <f t="shared" si="205"/>
        <v>1</v>
      </c>
      <c r="K892" s="431" t="e">
        <f t="shared" si="197"/>
        <v>#DIV/0!</v>
      </c>
    </row>
    <row r="893" spans="1:11" ht="14.25">
      <c r="A893" s="14" t="s">
        <v>2717</v>
      </c>
      <c r="B893" s="161" t="s">
        <v>5359</v>
      </c>
      <c r="C893" s="161"/>
      <c r="D893" s="161">
        <v>0</v>
      </c>
      <c r="E893" s="431" t="e">
        <f t="shared" si="193"/>
        <v>#DIV/0!</v>
      </c>
      <c r="F893" s="463"/>
      <c r="G893" s="463">
        <v>5</v>
      </c>
      <c r="H893" s="431" t="e">
        <f t="shared" si="194"/>
        <v>#DIV/0!</v>
      </c>
      <c r="I893" s="463">
        <f t="shared" si="204"/>
        <v>0</v>
      </c>
      <c r="J893" s="463">
        <f t="shared" si="205"/>
        <v>5</v>
      </c>
      <c r="K893" s="431" t="e">
        <f t="shared" si="197"/>
        <v>#DIV/0!</v>
      </c>
    </row>
    <row r="894" spans="1:11" ht="14.25">
      <c r="A894" s="14" t="s">
        <v>2719</v>
      </c>
      <c r="B894" s="161" t="s">
        <v>5360</v>
      </c>
      <c r="C894" s="161"/>
      <c r="D894" s="161">
        <v>0</v>
      </c>
      <c r="E894" s="431" t="e">
        <f t="shared" si="193"/>
        <v>#DIV/0!</v>
      </c>
      <c r="F894" s="463"/>
      <c r="G894" s="463">
        <v>5</v>
      </c>
      <c r="H894" s="431" t="e">
        <f t="shared" si="194"/>
        <v>#DIV/0!</v>
      </c>
      <c r="I894" s="463">
        <f t="shared" si="204"/>
        <v>0</v>
      </c>
      <c r="J894" s="463">
        <f t="shared" si="205"/>
        <v>5</v>
      </c>
      <c r="K894" s="431" t="e">
        <f t="shared" si="197"/>
        <v>#DIV/0!</v>
      </c>
    </row>
    <row r="895" spans="1:11" ht="14.25">
      <c r="A895" s="14" t="s">
        <v>2721</v>
      </c>
      <c r="B895" s="161" t="s">
        <v>5361</v>
      </c>
      <c r="C895" s="161"/>
      <c r="D895" s="161">
        <v>0</v>
      </c>
      <c r="E895" s="431" t="e">
        <f t="shared" si="193"/>
        <v>#DIV/0!</v>
      </c>
      <c r="F895" s="463"/>
      <c r="G895" s="463">
        <v>5</v>
      </c>
      <c r="H895" s="431" t="e">
        <f t="shared" si="194"/>
        <v>#DIV/0!</v>
      </c>
      <c r="I895" s="463">
        <f t="shared" si="204"/>
        <v>0</v>
      </c>
      <c r="J895" s="463">
        <f t="shared" si="205"/>
        <v>5</v>
      </c>
      <c r="K895" s="431" t="e">
        <f t="shared" si="197"/>
        <v>#DIV/0!</v>
      </c>
    </row>
    <row r="896" spans="1:11" ht="25.5">
      <c r="A896" s="14" t="s">
        <v>2723</v>
      </c>
      <c r="B896" s="161" t="s">
        <v>5362</v>
      </c>
      <c r="C896" s="161"/>
      <c r="D896" s="161">
        <v>0</v>
      </c>
      <c r="E896" s="431" t="e">
        <f t="shared" si="193"/>
        <v>#DIV/0!</v>
      </c>
      <c r="F896" s="463"/>
      <c r="G896" s="463">
        <v>5</v>
      </c>
      <c r="H896" s="431" t="e">
        <f t="shared" si="194"/>
        <v>#DIV/0!</v>
      </c>
      <c r="I896" s="463">
        <f t="shared" si="204"/>
        <v>0</v>
      </c>
      <c r="J896" s="463">
        <f t="shared" si="205"/>
        <v>5</v>
      </c>
      <c r="K896" s="431" t="e">
        <f t="shared" si="197"/>
        <v>#DIV/0!</v>
      </c>
    </row>
    <row r="897" spans="1:11" ht="14.25">
      <c r="A897" s="14" t="s">
        <v>2725</v>
      </c>
      <c r="B897" s="161" t="s">
        <v>5363</v>
      </c>
      <c r="C897" s="161"/>
      <c r="D897" s="161">
        <v>0</v>
      </c>
      <c r="E897" s="431" t="e">
        <f t="shared" si="193"/>
        <v>#DIV/0!</v>
      </c>
      <c r="F897" s="463"/>
      <c r="G897" s="463">
        <v>5</v>
      </c>
      <c r="H897" s="431" t="e">
        <f t="shared" si="194"/>
        <v>#DIV/0!</v>
      </c>
      <c r="I897" s="463">
        <f t="shared" si="204"/>
        <v>0</v>
      </c>
      <c r="J897" s="463">
        <f t="shared" si="205"/>
        <v>5</v>
      </c>
      <c r="K897" s="431" t="e">
        <f t="shared" si="197"/>
        <v>#DIV/0!</v>
      </c>
    </row>
    <row r="898" spans="1:11" ht="25.5">
      <c r="A898" s="14" t="s">
        <v>2727</v>
      </c>
      <c r="B898" s="161" t="s">
        <v>5364</v>
      </c>
      <c r="C898" s="161"/>
      <c r="D898" s="161">
        <v>0</v>
      </c>
      <c r="E898" s="431" t="e">
        <f t="shared" si="193"/>
        <v>#DIV/0!</v>
      </c>
      <c r="F898" s="463"/>
      <c r="G898" s="463">
        <v>5</v>
      </c>
      <c r="H898" s="431" t="e">
        <f t="shared" si="194"/>
        <v>#DIV/0!</v>
      </c>
      <c r="I898" s="463">
        <f t="shared" si="204"/>
        <v>0</v>
      </c>
      <c r="J898" s="463">
        <f t="shared" si="205"/>
        <v>5</v>
      </c>
      <c r="K898" s="431" t="e">
        <f t="shared" si="197"/>
        <v>#DIV/0!</v>
      </c>
    </row>
    <row r="899" spans="1:11" ht="25.5">
      <c r="A899" s="14" t="s">
        <v>2729</v>
      </c>
      <c r="B899" s="161" t="s">
        <v>5365</v>
      </c>
      <c r="C899" s="161"/>
      <c r="D899" s="161">
        <v>0</v>
      </c>
      <c r="E899" s="431" t="e">
        <f t="shared" si="193"/>
        <v>#DIV/0!</v>
      </c>
      <c r="F899" s="463"/>
      <c r="G899" s="463">
        <v>5</v>
      </c>
      <c r="H899" s="431" t="e">
        <f t="shared" si="194"/>
        <v>#DIV/0!</v>
      </c>
      <c r="I899" s="463">
        <f t="shared" si="204"/>
        <v>0</v>
      </c>
      <c r="J899" s="463">
        <f t="shared" si="205"/>
        <v>5</v>
      </c>
      <c r="K899" s="431" t="e">
        <f t="shared" si="197"/>
        <v>#DIV/0!</v>
      </c>
    </row>
    <row r="900" spans="1:11" ht="25.5">
      <c r="A900" s="14" t="s">
        <v>2232</v>
      </c>
      <c r="B900" s="161" t="s">
        <v>2375</v>
      </c>
      <c r="C900" s="161"/>
      <c r="D900" s="161">
        <v>0</v>
      </c>
      <c r="E900" s="431" t="e">
        <f t="shared" ref="E900:E903" si="206">D900/C900</f>
        <v>#DIV/0!</v>
      </c>
      <c r="F900" s="463"/>
      <c r="G900" s="463">
        <v>2</v>
      </c>
      <c r="H900" s="431" t="e">
        <f t="shared" ref="H900:H903" si="207">G900/F900</f>
        <v>#DIV/0!</v>
      </c>
      <c r="I900" s="463">
        <f t="shared" si="204"/>
        <v>0</v>
      </c>
      <c r="J900" s="463">
        <f t="shared" si="205"/>
        <v>2</v>
      </c>
      <c r="K900" s="431" t="e">
        <f t="shared" ref="K900:K903" si="208">J900/I900</f>
        <v>#DIV/0!</v>
      </c>
    </row>
    <row r="901" spans="1:11" ht="25.5">
      <c r="A901" s="14" t="s">
        <v>2798</v>
      </c>
      <c r="B901" s="161" t="s">
        <v>3032</v>
      </c>
      <c r="C901" s="161"/>
      <c r="D901" s="161">
        <v>0</v>
      </c>
      <c r="E901" s="431" t="e">
        <f t="shared" si="206"/>
        <v>#DIV/0!</v>
      </c>
      <c r="F901" s="463"/>
      <c r="G901" s="463">
        <v>1</v>
      </c>
      <c r="H901" s="431" t="e">
        <f t="shared" si="207"/>
        <v>#DIV/0!</v>
      </c>
      <c r="I901" s="463">
        <f t="shared" si="204"/>
        <v>0</v>
      </c>
      <c r="J901" s="463">
        <f t="shared" si="205"/>
        <v>1</v>
      </c>
      <c r="K901" s="431" t="e">
        <f t="shared" si="208"/>
        <v>#DIV/0!</v>
      </c>
    </row>
    <row r="902" spans="1:11" ht="14.25">
      <c r="A902" s="14" t="s">
        <v>5366</v>
      </c>
      <c r="B902" s="161" t="s">
        <v>5367</v>
      </c>
      <c r="C902" s="161"/>
      <c r="D902" s="161">
        <v>1</v>
      </c>
      <c r="E902" s="431" t="e">
        <f t="shared" si="206"/>
        <v>#DIV/0!</v>
      </c>
      <c r="F902" s="463"/>
      <c r="G902" s="463">
        <v>0</v>
      </c>
      <c r="H902" s="431" t="e">
        <f t="shared" si="207"/>
        <v>#DIV/0!</v>
      </c>
      <c r="I902" s="463">
        <f t="shared" si="204"/>
        <v>0</v>
      </c>
      <c r="J902" s="463">
        <f t="shared" si="205"/>
        <v>1</v>
      </c>
      <c r="K902" s="431" t="e">
        <f t="shared" si="208"/>
        <v>#DIV/0!</v>
      </c>
    </row>
    <row r="903" spans="1:11" ht="14.25">
      <c r="A903" s="14"/>
      <c r="B903" s="161"/>
      <c r="C903" s="161"/>
      <c r="D903" s="161"/>
      <c r="E903" s="431" t="e">
        <f t="shared" si="206"/>
        <v>#DIV/0!</v>
      </c>
      <c r="F903" s="463"/>
      <c r="G903" s="463"/>
      <c r="H903" s="431" t="e">
        <f t="shared" si="207"/>
        <v>#DIV/0!</v>
      </c>
      <c r="I903" s="463">
        <f t="shared" si="204"/>
        <v>0</v>
      </c>
      <c r="J903" s="463">
        <f t="shared" si="205"/>
        <v>0</v>
      </c>
      <c r="K903" s="431" t="e">
        <f t="shared" si="208"/>
        <v>#DIV/0!</v>
      </c>
    </row>
    <row r="904" spans="1:11" ht="14.25">
      <c r="A904" s="14"/>
      <c r="B904" s="161"/>
      <c r="C904" s="161"/>
      <c r="D904" s="161"/>
      <c r="E904" s="431" t="e">
        <f t="shared" ref="E904:E905" si="209">D904/C904</f>
        <v>#DIV/0!</v>
      </c>
      <c r="F904" s="426"/>
      <c r="G904" s="426"/>
      <c r="H904" s="431" t="e">
        <f t="shared" ref="H904:H905" si="210">G904/F904</f>
        <v>#DIV/0!</v>
      </c>
      <c r="I904" s="463">
        <f t="shared" si="195"/>
        <v>0</v>
      </c>
      <c r="J904" s="463">
        <f t="shared" si="196"/>
        <v>0</v>
      </c>
      <c r="K904" s="431" t="e">
        <f t="shared" ref="K904:K905" si="211">J904/I904</f>
        <v>#DIV/0!</v>
      </c>
    </row>
    <row r="905" spans="1:11" ht="15">
      <c r="A905" s="29"/>
      <c r="B905" s="157"/>
      <c r="C905" s="434"/>
      <c r="D905" s="434"/>
      <c r="E905" s="433" t="e">
        <f t="shared" si="209"/>
        <v>#DIV/0!</v>
      </c>
      <c r="F905" s="435"/>
      <c r="G905" s="435"/>
      <c r="H905" s="433" t="e">
        <f t="shared" si="210"/>
        <v>#DIV/0!</v>
      </c>
      <c r="I905" s="435"/>
      <c r="J905" s="435"/>
      <c r="K905" s="433" t="e">
        <f t="shared" si="211"/>
        <v>#DIV/0!</v>
      </c>
    </row>
    <row r="906" spans="1:11" ht="14.25">
      <c r="A906" s="163" t="s">
        <v>1638</v>
      </c>
      <c r="B906" s="164"/>
      <c r="C906" s="164"/>
      <c r="D906" s="164"/>
      <c r="E906" s="164"/>
      <c r="F906" s="336"/>
      <c r="G906" s="336"/>
      <c r="H906" s="336"/>
      <c r="I906" s="336"/>
      <c r="J906" s="336"/>
      <c r="K906" s="336"/>
    </row>
    <row r="907" spans="1:11" ht="14.25">
      <c r="A907" s="294" t="s">
        <v>1639</v>
      </c>
      <c r="B907" s="295" t="s">
        <v>1640</v>
      </c>
      <c r="C907" s="296"/>
      <c r="D907" s="296"/>
      <c r="E907" s="334"/>
      <c r="F907" s="297"/>
      <c r="G907" s="297"/>
      <c r="H907" s="297"/>
      <c r="I907" s="297"/>
      <c r="J907" s="297"/>
      <c r="K907" s="297"/>
    </row>
    <row r="908" spans="1:11" ht="14.25">
      <c r="A908" s="294" t="s">
        <v>1641</v>
      </c>
      <c r="B908" s="295" t="s">
        <v>1642</v>
      </c>
      <c r="C908" s="296"/>
      <c r="D908" s="296"/>
      <c r="E908" s="334"/>
      <c r="F908" s="297"/>
      <c r="G908" s="297"/>
      <c r="H908" s="297"/>
      <c r="I908" s="297"/>
      <c r="J908" s="297"/>
      <c r="K908" s="297"/>
    </row>
    <row r="909" spans="1:11" ht="14.25">
      <c r="A909" s="294" t="s">
        <v>1643</v>
      </c>
      <c r="B909" s="295" t="s">
        <v>1644</v>
      </c>
      <c r="C909" s="296"/>
      <c r="D909" s="296"/>
      <c r="E909" s="334"/>
      <c r="F909" s="297"/>
      <c r="G909" s="297"/>
      <c r="H909" s="297"/>
      <c r="I909" s="297"/>
      <c r="J909" s="297"/>
      <c r="K909" s="297"/>
    </row>
    <row r="910" spans="1:11" ht="25.5">
      <c r="A910" s="294" t="s">
        <v>1645</v>
      </c>
      <c r="B910" s="295" t="s">
        <v>1646</v>
      </c>
      <c r="C910" s="296"/>
      <c r="D910" s="296"/>
      <c r="E910" s="334"/>
      <c r="F910" s="297"/>
      <c r="G910" s="297"/>
      <c r="H910" s="297"/>
      <c r="I910" s="297"/>
      <c r="J910" s="297"/>
      <c r="K910" s="297"/>
    </row>
    <row r="911" spans="1:11" ht="14.25">
      <c r="A911" s="294" t="s">
        <v>1647</v>
      </c>
      <c r="B911" s="295" t="s">
        <v>1648</v>
      </c>
      <c r="C911" s="296"/>
      <c r="D911" s="296"/>
      <c r="E911" s="334"/>
      <c r="F911" s="297"/>
      <c r="G911" s="297"/>
      <c r="H911" s="297"/>
      <c r="I911" s="297"/>
      <c r="J911" s="297"/>
      <c r="K911" s="297"/>
    </row>
    <row r="912" spans="1:11" ht="25.5">
      <c r="A912" s="294" t="s">
        <v>1649</v>
      </c>
      <c r="B912" s="295" t="s">
        <v>1650</v>
      </c>
      <c r="C912" s="296"/>
      <c r="D912" s="296"/>
      <c r="E912" s="334"/>
      <c r="F912" s="297"/>
      <c r="G912" s="297"/>
      <c r="H912" s="297"/>
      <c r="I912" s="297"/>
      <c r="J912" s="297"/>
      <c r="K912" s="297"/>
    </row>
    <row r="913" spans="1:11" ht="51">
      <c r="A913" s="294" t="s">
        <v>1651</v>
      </c>
      <c r="B913" s="295" t="s">
        <v>1652</v>
      </c>
      <c r="C913" s="296"/>
      <c r="D913" s="296"/>
      <c r="E913" s="334"/>
      <c r="F913" s="297"/>
      <c r="G913" s="297"/>
      <c r="H913" s="297"/>
      <c r="I913" s="297"/>
      <c r="J913" s="297"/>
      <c r="K913" s="297"/>
    </row>
    <row r="914" spans="1:11" ht="63.75">
      <c r="A914" s="294" t="s">
        <v>1653</v>
      </c>
      <c r="B914" s="295" t="s">
        <v>1654</v>
      </c>
      <c r="C914" s="296"/>
      <c r="D914" s="296"/>
      <c r="E914" s="334"/>
      <c r="F914" s="297"/>
      <c r="G914" s="297"/>
      <c r="H914" s="297"/>
      <c r="I914" s="297"/>
      <c r="J914" s="297"/>
      <c r="K914" s="297"/>
    </row>
    <row r="915" spans="1:11" ht="13.5" thickBot="1">
      <c r="A915" s="163" t="s">
        <v>1655</v>
      </c>
      <c r="B915" s="165"/>
      <c r="C915" s="165"/>
      <c r="D915" s="165"/>
      <c r="E915" s="335"/>
      <c r="F915" s="436"/>
      <c r="G915" s="436"/>
      <c r="H915" s="436"/>
      <c r="I915" s="436"/>
      <c r="J915" s="436"/>
      <c r="K915" s="436"/>
    </row>
    <row r="916" spans="1:11" ht="16.5" thickTop="1" thickBot="1">
      <c r="A916" s="437" t="s">
        <v>1656</v>
      </c>
      <c r="B916" s="438"/>
      <c r="C916" s="439">
        <f>SUM(C792,C796)</f>
        <v>1292</v>
      </c>
      <c r="D916" s="439">
        <f>SUM(D792,D796)</f>
        <v>1610</v>
      </c>
      <c r="E916" s="440">
        <f t="shared" ref="E916" si="212">D916/C916</f>
        <v>1.2461300309597523</v>
      </c>
      <c r="F916" s="439">
        <f>SUM(F792,F796)</f>
        <v>21808</v>
      </c>
      <c r="G916" s="439">
        <f>SUM(G792,G796)</f>
        <v>6239</v>
      </c>
      <c r="H916" s="440">
        <f t="shared" ref="H916" si="213">G916/F916</f>
        <v>0.28608767424798237</v>
      </c>
      <c r="I916" s="439">
        <f>SUM(I792,I796)</f>
        <v>23100</v>
      </c>
      <c r="J916" s="439">
        <f>SUM(J792,J796)</f>
        <v>7849</v>
      </c>
      <c r="K916" s="440">
        <f t="shared" ref="K916" si="214">J916/I916</f>
        <v>0.3397835497835498</v>
      </c>
    </row>
    <row r="917" spans="1:11" ht="13.5" thickTop="1">
      <c r="A917" s="929" t="s">
        <v>1657</v>
      </c>
      <c r="B917" s="929"/>
      <c r="C917" s="929"/>
      <c r="D917" s="929"/>
      <c r="E917" s="929"/>
      <c r="F917" s="929"/>
      <c r="G917" s="929"/>
      <c r="H917" s="929"/>
      <c r="I917" s="929"/>
      <c r="J917" s="929"/>
      <c r="K917" s="425"/>
    </row>
    <row r="918" spans="1:11" ht="12.75">
      <c r="A918" s="929" t="s">
        <v>1658</v>
      </c>
      <c r="B918" s="929"/>
      <c r="C918" s="929"/>
      <c r="D918" s="929"/>
      <c r="E918" s="929"/>
      <c r="F918" s="929"/>
      <c r="G918" s="929"/>
      <c r="H918" s="929"/>
      <c r="I918" s="929"/>
      <c r="J918" s="929"/>
      <c r="K918" s="425"/>
    </row>
    <row r="920" spans="1:11" ht="12.75">
      <c r="A920" s="1"/>
      <c r="B920" s="2" t="s">
        <v>51</v>
      </c>
      <c r="C920" s="3" t="s">
        <v>5271</v>
      </c>
      <c r="D920" s="4"/>
      <c r="E920" s="4"/>
      <c r="F920" s="4"/>
      <c r="G920" s="4"/>
      <c r="H920" s="4"/>
      <c r="I920" s="5"/>
      <c r="J920" s="6"/>
      <c r="K920" s="6"/>
    </row>
    <row r="921" spans="1:11" ht="12.75">
      <c r="A921" s="1"/>
      <c r="B921" s="2" t="s">
        <v>52</v>
      </c>
      <c r="C921" s="3">
        <v>17688383</v>
      </c>
      <c r="D921" s="4"/>
      <c r="E921" s="4"/>
      <c r="F921" s="4"/>
      <c r="G921" s="4"/>
      <c r="H921" s="4"/>
      <c r="I921" s="5"/>
      <c r="J921" s="6"/>
      <c r="K921" s="6"/>
    </row>
    <row r="922" spans="1:11" ht="12.75">
      <c r="A922" s="1"/>
      <c r="B922" s="2"/>
      <c r="C922" s="3"/>
      <c r="D922" s="4"/>
      <c r="E922" s="4"/>
      <c r="F922" s="4"/>
      <c r="G922" s="4"/>
      <c r="H922" s="4"/>
      <c r="I922" s="5"/>
      <c r="J922" s="6"/>
      <c r="K922" s="6"/>
    </row>
    <row r="923" spans="1:11" ht="14.25">
      <c r="A923" s="1"/>
      <c r="B923" s="2" t="s">
        <v>1634</v>
      </c>
      <c r="C923" s="7" t="s">
        <v>32</v>
      </c>
      <c r="D923" s="8"/>
      <c r="E923" s="8"/>
      <c r="F923" s="8"/>
      <c r="G923" s="8"/>
      <c r="H923" s="8"/>
      <c r="I923" s="9"/>
      <c r="J923" s="6"/>
      <c r="K923" s="6"/>
    </row>
    <row r="924" spans="1:11" ht="14.25">
      <c r="A924" s="1"/>
      <c r="B924" s="2" t="s">
        <v>186</v>
      </c>
      <c r="C924" s="409" t="s">
        <v>1961</v>
      </c>
      <c r="D924" s="8"/>
      <c r="E924" s="8"/>
      <c r="F924" s="8"/>
      <c r="G924" s="8"/>
      <c r="H924" s="8"/>
      <c r="I924" s="9"/>
      <c r="J924" s="6"/>
      <c r="K924" s="6"/>
    </row>
    <row r="925" spans="1:11" ht="15.75">
      <c r="A925" s="10"/>
      <c r="B925" s="10"/>
      <c r="C925" s="10"/>
      <c r="D925" s="10"/>
      <c r="E925" s="10"/>
      <c r="F925" s="10"/>
      <c r="G925" s="10"/>
      <c r="H925" s="10"/>
      <c r="I925" s="11"/>
      <c r="J925" s="11"/>
      <c r="K925" s="11"/>
    </row>
    <row r="926" spans="1:11" ht="12.75" customHeight="1">
      <c r="A926" s="913" t="s">
        <v>1635</v>
      </c>
      <c r="B926" s="913" t="s">
        <v>1636</v>
      </c>
      <c r="C926" s="930" t="s">
        <v>189</v>
      </c>
      <c r="D926" s="931"/>
      <c r="E926" s="931"/>
      <c r="F926" s="907" t="s">
        <v>190</v>
      </c>
      <c r="G926" s="907"/>
      <c r="H926" s="907"/>
      <c r="I926" s="907" t="s">
        <v>129</v>
      </c>
      <c r="J926" s="907"/>
      <c r="K926" s="907"/>
    </row>
    <row r="927" spans="1:11" ht="34.5" thickBot="1">
      <c r="A927" s="914"/>
      <c r="B927" s="914"/>
      <c r="C927" s="309" t="s">
        <v>1896</v>
      </c>
      <c r="D927" s="309" t="s">
        <v>5263</v>
      </c>
      <c r="E927" s="430" t="s">
        <v>1903</v>
      </c>
      <c r="F927" s="309" t="s">
        <v>1896</v>
      </c>
      <c r="G927" s="309" t="s">
        <v>5263</v>
      </c>
      <c r="H927" s="309" t="s">
        <v>1903</v>
      </c>
      <c r="I927" s="309" t="s">
        <v>1896</v>
      </c>
      <c r="J927" s="309" t="s">
        <v>5263</v>
      </c>
      <c r="K927" s="309" t="s">
        <v>1903</v>
      </c>
    </row>
    <row r="928" spans="1:11" ht="15.75" thickTop="1">
      <c r="A928" s="85"/>
      <c r="B928" s="154" t="s">
        <v>28</v>
      </c>
      <c r="C928" s="432">
        <f>SUM(C929:C931)</f>
        <v>0</v>
      </c>
      <c r="D928" s="432">
        <f>SUM(D929:D931)</f>
        <v>0</v>
      </c>
      <c r="E928" s="433" t="e">
        <f>D928/C928</f>
        <v>#DIV/0!</v>
      </c>
      <c r="F928" s="432">
        <f>SUM(F929:F931)</f>
        <v>0</v>
      </c>
      <c r="G928" s="432">
        <f>SUM(G929:G931)</f>
        <v>0</v>
      </c>
      <c r="H928" s="433" t="e">
        <f>G928/F928</f>
        <v>#DIV/0!</v>
      </c>
      <c r="I928" s="432">
        <f>SUM(I929:I931)</f>
        <v>0</v>
      </c>
      <c r="J928" s="432">
        <f>SUM(J929:J931)</f>
        <v>0</v>
      </c>
      <c r="K928" s="433" t="e">
        <f>J928/I928</f>
        <v>#DIV/0!</v>
      </c>
    </row>
    <row r="929" spans="1:11" ht="14.25">
      <c r="A929" s="155"/>
      <c r="B929" s="156"/>
      <c r="C929" s="157"/>
      <c r="D929" s="157"/>
      <c r="E929" s="431" t="e">
        <f t="shared" ref="E929:E930" si="215">D929/C929</f>
        <v>#DIV/0!</v>
      </c>
      <c r="F929" s="426"/>
      <c r="G929" s="426"/>
      <c r="H929" s="431" t="e">
        <f t="shared" ref="H929:H930" si="216">G929/F929</f>
        <v>#DIV/0!</v>
      </c>
      <c r="I929" s="426">
        <f>C929+F929</f>
        <v>0</v>
      </c>
      <c r="J929" s="426">
        <f>D929+G929</f>
        <v>0</v>
      </c>
      <c r="K929" s="431" t="e">
        <f t="shared" ref="K929:K930" si="217">J929/I929</f>
        <v>#DIV/0!</v>
      </c>
    </row>
    <row r="930" spans="1:11" ht="14.25">
      <c r="A930" s="158"/>
      <c r="B930" s="159"/>
      <c r="C930" s="157"/>
      <c r="D930" s="157"/>
      <c r="E930" s="431" t="e">
        <f t="shared" si="215"/>
        <v>#DIV/0!</v>
      </c>
      <c r="F930" s="426"/>
      <c r="G930" s="426"/>
      <c r="H930" s="431" t="e">
        <f t="shared" si="216"/>
        <v>#DIV/0!</v>
      </c>
      <c r="I930" s="426"/>
      <c r="J930" s="426"/>
      <c r="K930" s="431" t="e">
        <f t="shared" si="217"/>
        <v>#DIV/0!</v>
      </c>
    </row>
    <row r="931" spans="1:11" ht="14.25">
      <c r="A931" s="158"/>
      <c r="B931" s="159"/>
      <c r="C931" s="165"/>
      <c r="D931" s="165"/>
      <c r="E931" s="442"/>
      <c r="F931" s="436"/>
      <c r="G931" s="436"/>
      <c r="H931" s="442"/>
      <c r="I931" s="436"/>
      <c r="J931" s="436"/>
      <c r="K931" s="442"/>
    </row>
    <row r="932" spans="1:11" ht="15">
      <c r="A932" s="158"/>
      <c r="B932" s="160" t="s">
        <v>1637</v>
      </c>
      <c r="C932" s="443">
        <f>SUM(C933:C1005)</f>
        <v>3899</v>
      </c>
      <c r="D932" s="443">
        <f>SUM(D933:D1005)</f>
        <v>715</v>
      </c>
      <c r="E932" s="444">
        <f t="shared" ref="E932:E1004" si="218">D932/C932</f>
        <v>0.18338035393690691</v>
      </c>
      <c r="F932" s="443">
        <f>SUM(F933:F1005)</f>
        <v>18825</v>
      </c>
      <c r="G932" s="443">
        <f>SUM(G933:G1005)</f>
        <v>20549</v>
      </c>
      <c r="H932" s="444">
        <f t="shared" ref="H932:H1004" si="219">G932/F932</f>
        <v>1.0915803452855246</v>
      </c>
      <c r="I932" s="435">
        <f>C932+F932</f>
        <v>22724</v>
      </c>
      <c r="J932" s="435">
        <f t="shared" ref="J932:J977" si="220">D932+G932</f>
        <v>21264</v>
      </c>
      <c r="K932" s="444">
        <f t="shared" ref="K932:K1004" si="221">J932/I932</f>
        <v>0.93575074810772751</v>
      </c>
    </row>
    <row r="933" spans="1:11" ht="14.25">
      <c r="A933" s="446" t="s">
        <v>3013</v>
      </c>
      <c r="B933" s="447" t="s">
        <v>3014</v>
      </c>
      <c r="C933" s="455">
        <v>1676</v>
      </c>
      <c r="D933" s="159">
        <v>596</v>
      </c>
      <c r="E933" s="431">
        <f t="shared" si="218"/>
        <v>0.35560859188544153</v>
      </c>
      <c r="F933" s="460">
        <v>73</v>
      </c>
      <c r="G933" s="406">
        <v>2</v>
      </c>
      <c r="H933" s="431">
        <f t="shared" si="219"/>
        <v>2.7397260273972601E-2</v>
      </c>
      <c r="I933" s="426">
        <f t="shared" ref="I933:I977" si="222">C933+F933</f>
        <v>1749</v>
      </c>
      <c r="J933" s="426">
        <f t="shared" si="220"/>
        <v>598</v>
      </c>
      <c r="K933" s="431">
        <f t="shared" si="221"/>
        <v>0.34190966266437967</v>
      </c>
    </row>
    <row r="934" spans="1:11" ht="14.25">
      <c r="A934" s="446" t="s">
        <v>2963</v>
      </c>
      <c r="B934" s="448" t="s">
        <v>2964</v>
      </c>
      <c r="C934" s="456">
        <v>320</v>
      </c>
      <c r="D934" s="157"/>
      <c r="E934" s="431">
        <f t="shared" si="218"/>
        <v>0</v>
      </c>
      <c r="F934" s="461">
        <v>194</v>
      </c>
      <c r="G934" s="426">
        <v>160</v>
      </c>
      <c r="H934" s="431">
        <f t="shared" si="219"/>
        <v>0.82474226804123707</v>
      </c>
      <c r="I934" s="426">
        <f t="shared" si="222"/>
        <v>514</v>
      </c>
      <c r="J934" s="426">
        <f t="shared" si="220"/>
        <v>160</v>
      </c>
      <c r="K934" s="431">
        <f t="shared" si="221"/>
        <v>0.31128404669260701</v>
      </c>
    </row>
    <row r="935" spans="1:11" ht="14.25">
      <c r="A935" s="446" t="s">
        <v>2102</v>
      </c>
      <c r="B935" s="448" t="s">
        <v>2508</v>
      </c>
      <c r="C935" s="456"/>
      <c r="D935" s="157"/>
      <c r="E935" s="431" t="e">
        <f t="shared" si="218"/>
        <v>#DIV/0!</v>
      </c>
      <c r="F935" s="461">
        <v>176</v>
      </c>
      <c r="G935" s="426"/>
      <c r="H935" s="431">
        <f t="shared" si="219"/>
        <v>0</v>
      </c>
      <c r="I935" s="426">
        <f t="shared" si="222"/>
        <v>176</v>
      </c>
      <c r="J935" s="426">
        <f t="shared" si="220"/>
        <v>0</v>
      </c>
      <c r="K935" s="431">
        <f t="shared" si="221"/>
        <v>0</v>
      </c>
    </row>
    <row r="936" spans="1:11" ht="14.25">
      <c r="A936" s="446" t="s">
        <v>2188</v>
      </c>
      <c r="B936" s="448" t="s">
        <v>2763</v>
      </c>
      <c r="C936" s="456"/>
      <c r="D936" s="157"/>
      <c r="E936" s="431" t="e">
        <f t="shared" si="218"/>
        <v>#DIV/0!</v>
      </c>
      <c r="F936" s="461">
        <v>76</v>
      </c>
      <c r="G936" s="426">
        <v>74</v>
      </c>
      <c r="H936" s="431">
        <f t="shared" si="219"/>
        <v>0.97368421052631582</v>
      </c>
      <c r="I936" s="426">
        <f t="shared" si="222"/>
        <v>76</v>
      </c>
      <c r="J936" s="426">
        <f t="shared" si="220"/>
        <v>74</v>
      </c>
      <c r="K936" s="431">
        <f t="shared" si="221"/>
        <v>0.97368421052631582</v>
      </c>
    </row>
    <row r="937" spans="1:11" ht="14.25">
      <c r="A937" s="446" t="s">
        <v>2127</v>
      </c>
      <c r="B937" s="448" t="s">
        <v>2966</v>
      </c>
      <c r="C937" s="456"/>
      <c r="D937" s="157"/>
      <c r="E937" s="431" t="e">
        <f t="shared" si="218"/>
        <v>#DIV/0!</v>
      </c>
      <c r="F937" s="461">
        <v>49</v>
      </c>
      <c r="G937" s="426">
        <v>11</v>
      </c>
      <c r="H937" s="431">
        <f t="shared" si="219"/>
        <v>0.22448979591836735</v>
      </c>
      <c r="I937" s="426">
        <f t="shared" si="222"/>
        <v>49</v>
      </c>
      <c r="J937" s="426">
        <f t="shared" si="220"/>
        <v>11</v>
      </c>
      <c r="K937" s="431">
        <f t="shared" si="221"/>
        <v>0.22448979591836735</v>
      </c>
    </row>
    <row r="938" spans="1:11" ht="14.25">
      <c r="A938" s="446" t="s">
        <v>2836</v>
      </c>
      <c r="B938" s="448" t="s">
        <v>3022</v>
      </c>
      <c r="C938" s="456">
        <v>62</v>
      </c>
      <c r="D938" s="157">
        <v>61</v>
      </c>
      <c r="E938" s="431">
        <f t="shared" si="218"/>
        <v>0.9838709677419355</v>
      </c>
      <c r="F938" s="461">
        <v>3</v>
      </c>
      <c r="G938" s="426">
        <v>3</v>
      </c>
      <c r="H938" s="431">
        <f t="shared" si="219"/>
        <v>1</v>
      </c>
      <c r="I938" s="426">
        <f t="shared" si="222"/>
        <v>65</v>
      </c>
      <c r="J938" s="426">
        <f t="shared" si="220"/>
        <v>64</v>
      </c>
      <c r="K938" s="431">
        <f t="shared" si="221"/>
        <v>0.98461538461538467</v>
      </c>
    </row>
    <row r="939" spans="1:11" ht="14.25">
      <c r="A939" s="446" t="s">
        <v>2771</v>
      </c>
      <c r="B939" s="448" t="s">
        <v>2770</v>
      </c>
      <c r="C939" s="456">
        <v>1760</v>
      </c>
      <c r="D939" s="161">
        <v>6</v>
      </c>
      <c r="E939" s="431">
        <f t="shared" si="218"/>
        <v>3.4090909090909089E-3</v>
      </c>
      <c r="F939" s="461">
        <v>3800</v>
      </c>
      <c r="G939" s="426">
        <v>2834</v>
      </c>
      <c r="H939" s="431">
        <f t="shared" si="219"/>
        <v>0.74578947368421056</v>
      </c>
      <c r="I939" s="426">
        <f t="shared" si="222"/>
        <v>5560</v>
      </c>
      <c r="J939" s="426">
        <f t="shared" si="220"/>
        <v>2840</v>
      </c>
      <c r="K939" s="431">
        <f t="shared" si="221"/>
        <v>0.51079136690647486</v>
      </c>
    </row>
    <row r="940" spans="1:11" ht="25.5">
      <c r="A940" s="446" t="s">
        <v>2174</v>
      </c>
      <c r="B940" s="448" t="s">
        <v>2589</v>
      </c>
      <c r="C940" s="456">
        <v>69</v>
      </c>
      <c r="D940" s="162">
        <v>52</v>
      </c>
      <c r="E940" s="431">
        <f t="shared" si="218"/>
        <v>0.75362318840579712</v>
      </c>
      <c r="F940" s="461">
        <v>5965</v>
      </c>
      <c r="G940" s="426">
        <v>1261</v>
      </c>
      <c r="H940" s="431">
        <f t="shared" si="219"/>
        <v>0.21139983235540655</v>
      </c>
      <c r="I940" s="426">
        <f t="shared" si="222"/>
        <v>6034</v>
      </c>
      <c r="J940" s="426">
        <f t="shared" si="220"/>
        <v>1313</v>
      </c>
      <c r="K940" s="431">
        <f t="shared" si="221"/>
        <v>0.21760026516407027</v>
      </c>
    </row>
    <row r="941" spans="1:11" ht="14.25">
      <c r="A941" s="446" t="s">
        <v>2189</v>
      </c>
      <c r="B941" s="448" t="s">
        <v>2332</v>
      </c>
      <c r="C941" s="456"/>
      <c r="D941" s="161"/>
      <c r="E941" s="431" t="e">
        <f t="shared" si="218"/>
        <v>#DIV/0!</v>
      </c>
      <c r="F941" s="461">
        <v>16</v>
      </c>
      <c r="G941" s="426"/>
      <c r="H941" s="431">
        <f t="shared" si="219"/>
        <v>0</v>
      </c>
      <c r="I941" s="426">
        <f t="shared" si="222"/>
        <v>16</v>
      </c>
      <c r="J941" s="426">
        <f t="shared" si="220"/>
        <v>0</v>
      </c>
      <c r="K941" s="431">
        <f t="shared" si="221"/>
        <v>0</v>
      </c>
    </row>
    <row r="942" spans="1:11" ht="14.25">
      <c r="A942" s="446" t="s">
        <v>2161</v>
      </c>
      <c r="B942" s="448" t="s">
        <v>2304</v>
      </c>
      <c r="C942" s="456"/>
      <c r="D942" s="161"/>
      <c r="E942" s="431" t="e">
        <f t="shared" si="218"/>
        <v>#DIV/0!</v>
      </c>
      <c r="F942" s="461">
        <v>3</v>
      </c>
      <c r="G942" s="426"/>
      <c r="H942" s="431">
        <f t="shared" si="219"/>
        <v>0</v>
      </c>
      <c r="I942" s="426">
        <f t="shared" si="222"/>
        <v>3</v>
      </c>
      <c r="J942" s="426">
        <f t="shared" si="220"/>
        <v>0</v>
      </c>
      <c r="K942" s="431">
        <f t="shared" si="221"/>
        <v>0</v>
      </c>
    </row>
    <row r="943" spans="1:11" ht="14.25">
      <c r="A943" s="446" t="s">
        <v>2162</v>
      </c>
      <c r="B943" s="448" t="s">
        <v>2305</v>
      </c>
      <c r="C943" s="456"/>
      <c r="D943" s="157"/>
      <c r="E943" s="431" t="e">
        <f t="shared" si="218"/>
        <v>#DIV/0!</v>
      </c>
      <c r="F943" s="461">
        <v>30</v>
      </c>
      <c r="G943" s="426">
        <v>21</v>
      </c>
      <c r="H943" s="431">
        <f t="shared" si="219"/>
        <v>0.7</v>
      </c>
      <c r="I943" s="426">
        <f t="shared" si="222"/>
        <v>30</v>
      </c>
      <c r="J943" s="426">
        <f t="shared" si="220"/>
        <v>21</v>
      </c>
      <c r="K943" s="431">
        <f t="shared" si="221"/>
        <v>0.7</v>
      </c>
    </row>
    <row r="944" spans="1:11" ht="14.25">
      <c r="A944" s="446" t="s">
        <v>2132</v>
      </c>
      <c r="B944" s="448" t="s">
        <v>2275</v>
      </c>
      <c r="C944" s="456"/>
      <c r="D944" s="157"/>
      <c r="E944" s="431" t="e">
        <f t="shared" si="218"/>
        <v>#DIV/0!</v>
      </c>
      <c r="F944" s="461">
        <v>3</v>
      </c>
      <c r="G944" s="426">
        <v>1</v>
      </c>
      <c r="H944" s="431">
        <f t="shared" si="219"/>
        <v>0.33333333333333331</v>
      </c>
      <c r="I944" s="426">
        <f t="shared" si="222"/>
        <v>3</v>
      </c>
      <c r="J944" s="426">
        <f t="shared" si="220"/>
        <v>1</v>
      </c>
      <c r="K944" s="431">
        <f t="shared" si="221"/>
        <v>0.33333333333333331</v>
      </c>
    </row>
    <row r="945" spans="1:11" ht="25.5">
      <c r="A945" s="446" t="s">
        <v>2155</v>
      </c>
      <c r="B945" s="448" t="s">
        <v>2298</v>
      </c>
      <c r="C945" s="456"/>
      <c r="D945" s="157"/>
      <c r="E945" s="431" t="e">
        <f t="shared" si="218"/>
        <v>#DIV/0!</v>
      </c>
      <c r="F945" s="461">
        <v>2100</v>
      </c>
      <c r="G945" s="426">
        <v>4541</v>
      </c>
      <c r="H945" s="431">
        <f t="shared" si="219"/>
        <v>2.1623809523809525</v>
      </c>
      <c r="I945" s="426">
        <f t="shared" si="222"/>
        <v>2100</v>
      </c>
      <c r="J945" s="426">
        <f t="shared" si="220"/>
        <v>4541</v>
      </c>
      <c r="K945" s="431">
        <f t="shared" si="221"/>
        <v>2.1623809523809525</v>
      </c>
    </row>
    <row r="946" spans="1:11" ht="14.25">
      <c r="A946" s="446" t="s">
        <v>2131</v>
      </c>
      <c r="B946" s="448" t="s">
        <v>2786</v>
      </c>
      <c r="C946" s="456"/>
      <c r="D946" s="161"/>
      <c r="E946" s="431" t="e">
        <f t="shared" si="218"/>
        <v>#DIV/0!</v>
      </c>
      <c r="F946" s="461">
        <v>1100</v>
      </c>
      <c r="G946" s="426">
        <v>913</v>
      </c>
      <c r="H946" s="431">
        <f t="shared" si="219"/>
        <v>0.83</v>
      </c>
      <c r="I946" s="426">
        <f t="shared" si="222"/>
        <v>1100</v>
      </c>
      <c r="J946" s="426">
        <f t="shared" si="220"/>
        <v>913</v>
      </c>
      <c r="K946" s="431">
        <f t="shared" si="221"/>
        <v>0.83</v>
      </c>
    </row>
    <row r="947" spans="1:11" ht="14.25">
      <c r="A947" s="446" t="s">
        <v>2619</v>
      </c>
      <c r="B947" s="448" t="s">
        <v>2795</v>
      </c>
      <c r="C947" s="456"/>
      <c r="D947" s="161"/>
      <c r="E947" s="431" t="e">
        <f t="shared" si="218"/>
        <v>#DIV/0!</v>
      </c>
      <c r="F947" s="461">
        <v>170</v>
      </c>
      <c r="G947" s="426">
        <v>113</v>
      </c>
      <c r="H947" s="431">
        <f t="shared" si="219"/>
        <v>0.66470588235294115</v>
      </c>
      <c r="I947" s="426">
        <f t="shared" si="222"/>
        <v>170</v>
      </c>
      <c r="J947" s="426">
        <f t="shared" si="220"/>
        <v>113</v>
      </c>
      <c r="K947" s="431">
        <f t="shared" si="221"/>
        <v>0.66470588235294115</v>
      </c>
    </row>
    <row r="948" spans="1:11" ht="14.25">
      <c r="A948" s="446" t="s">
        <v>2160</v>
      </c>
      <c r="B948" s="448" t="s">
        <v>2303</v>
      </c>
      <c r="C948" s="456">
        <v>0</v>
      </c>
      <c r="D948" s="162"/>
      <c r="E948" s="431" t="e">
        <f t="shared" si="218"/>
        <v>#DIV/0!</v>
      </c>
      <c r="F948" s="461">
        <v>1</v>
      </c>
      <c r="G948" s="426">
        <v>6</v>
      </c>
      <c r="H948" s="431">
        <f t="shared" si="219"/>
        <v>6</v>
      </c>
      <c r="I948" s="426">
        <f t="shared" si="222"/>
        <v>1</v>
      </c>
      <c r="J948" s="426">
        <f t="shared" si="220"/>
        <v>6</v>
      </c>
      <c r="K948" s="431">
        <f t="shared" si="221"/>
        <v>6</v>
      </c>
    </row>
    <row r="949" spans="1:11" ht="14.25">
      <c r="A949" s="446" t="s">
        <v>2094</v>
      </c>
      <c r="B949" s="448" t="s">
        <v>2237</v>
      </c>
      <c r="C949" s="456">
        <v>0</v>
      </c>
      <c r="D949" s="161"/>
      <c r="E949" s="431" t="e">
        <f t="shared" si="218"/>
        <v>#DIV/0!</v>
      </c>
      <c r="F949" s="461">
        <v>1800</v>
      </c>
      <c r="G949" s="426">
        <v>2658</v>
      </c>
      <c r="H949" s="431">
        <f t="shared" si="219"/>
        <v>1.4766666666666666</v>
      </c>
      <c r="I949" s="426">
        <f t="shared" si="222"/>
        <v>1800</v>
      </c>
      <c r="J949" s="426">
        <f t="shared" si="220"/>
        <v>2658</v>
      </c>
      <c r="K949" s="431">
        <f t="shared" si="221"/>
        <v>1.4766666666666666</v>
      </c>
    </row>
    <row r="950" spans="1:11" ht="14.25">
      <c r="A950" s="446" t="s">
        <v>2751</v>
      </c>
      <c r="B950" s="448" t="s">
        <v>3023</v>
      </c>
      <c r="C950" s="456">
        <v>0</v>
      </c>
      <c r="D950" s="161"/>
      <c r="E950" s="431" t="e">
        <f t="shared" si="218"/>
        <v>#DIV/0!</v>
      </c>
      <c r="F950" s="461">
        <v>1</v>
      </c>
      <c r="G950" s="426"/>
      <c r="H950" s="431">
        <f t="shared" si="219"/>
        <v>0</v>
      </c>
      <c r="I950" s="426">
        <f t="shared" si="222"/>
        <v>1</v>
      </c>
      <c r="J950" s="426">
        <f t="shared" si="220"/>
        <v>0</v>
      </c>
      <c r="K950" s="431">
        <f t="shared" si="221"/>
        <v>0</v>
      </c>
    </row>
    <row r="951" spans="1:11" ht="14.25">
      <c r="A951" s="446" t="s">
        <v>2824</v>
      </c>
      <c r="B951" s="448" t="s">
        <v>3024</v>
      </c>
      <c r="C951" s="456">
        <v>0</v>
      </c>
      <c r="D951" s="157"/>
      <c r="E951" s="431" t="e">
        <f t="shared" si="218"/>
        <v>#DIV/0!</v>
      </c>
      <c r="F951" s="461">
        <v>1</v>
      </c>
      <c r="G951" s="426"/>
      <c r="H951" s="431">
        <f t="shared" si="219"/>
        <v>0</v>
      </c>
      <c r="I951" s="426">
        <f t="shared" si="222"/>
        <v>1</v>
      </c>
      <c r="J951" s="426">
        <f t="shared" si="220"/>
        <v>0</v>
      </c>
      <c r="K951" s="431">
        <f t="shared" si="221"/>
        <v>0</v>
      </c>
    </row>
    <row r="952" spans="1:11" ht="14.25">
      <c r="A952" s="446" t="s">
        <v>3025</v>
      </c>
      <c r="B952" s="448" t="s">
        <v>3026</v>
      </c>
      <c r="C952" s="456">
        <v>0</v>
      </c>
      <c r="D952" s="157"/>
      <c r="E952" s="431" t="e">
        <f t="shared" si="218"/>
        <v>#DIV/0!</v>
      </c>
      <c r="F952" s="461">
        <v>1</v>
      </c>
      <c r="G952" s="426">
        <v>1</v>
      </c>
      <c r="H952" s="431">
        <f t="shared" si="219"/>
        <v>1</v>
      </c>
      <c r="I952" s="426">
        <f t="shared" si="222"/>
        <v>1</v>
      </c>
      <c r="J952" s="426">
        <f t="shared" si="220"/>
        <v>1</v>
      </c>
      <c r="K952" s="431">
        <f t="shared" si="221"/>
        <v>1</v>
      </c>
    </row>
    <row r="953" spans="1:11" ht="25.5">
      <c r="A953" s="446" t="s">
        <v>2165</v>
      </c>
      <c r="B953" s="448" t="s">
        <v>2852</v>
      </c>
      <c r="C953" s="456">
        <v>0</v>
      </c>
      <c r="D953" s="157"/>
      <c r="E953" s="431" t="e">
        <f t="shared" si="218"/>
        <v>#DIV/0!</v>
      </c>
      <c r="F953" s="461">
        <v>1</v>
      </c>
      <c r="G953" s="426">
        <v>2</v>
      </c>
      <c r="H953" s="431">
        <f t="shared" si="219"/>
        <v>2</v>
      </c>
      <c r="I953" s="426">
        <f t="shared" si="222"/>
        <v>1</v>
      </c>
      <c r="J953" s="426">
        <f t="shared" si="220"/>
        <v>2</v>
      </c>
      <c r="K953" s="431">
        <f t="shared" si="221"/>
        <v>2</v>
      </c>
    </row>
    <row r="954" spans="1:11" ht="25.5">
      <c r="A954" s="451" t="s">
        <v>2837</v>
      </c>
      <c r="B954" s="452" t="s">
        <v>2838</v>
      </c>
      <c r="C954" s="456">
        <v>0</v>
      </c>
      <c r="D954" s="161"/>
      <c r="E954" s="431" t="e">
        <f t="shared" si="218"/>
        <v>#DIV/0!</v>
      </c>
      <c r="F954" s="461">
        <v>3</v>
      </c>
      <c r="G954" s="426"/>
      <c r="H954" s="431">
        <f t="shared" si="219"/>
        <v>0</v>
      </c>
      <c r="I954" s="426">
        <f t="shared" si="222"/>
        <v>3</v>
      </c>
      <c r="J954" s="426">
        <f t="shared" si="220"/>
        <v>0</v>
      </c>
      <c r="K954" s="431">
        <f t="shared" si="221"/>
        <v>0</v>
      </c>
    </row>
    <row r="955" spans="1:11" ht="14.25">
      <c r="A955" s="451" t="s">
        <v>3029</v>
      </c>
      <c r="B955" s="452" t="s">
        <v>3030</v>
      </c>
      <c r="C955" s="456">
        <v>12</v>
      </c>
      <c r="D955" s="162"/>
      <c r="E955" s="431">
        <f t="shared" si="218"/>
        <v>0</v>
      </c>
      <c r="F955" s="461">
        <v>8</v>
      </c>
      <c r="G955" s="426">
        <v>3</v>
      </c>
      <c r="H955" s="431">
        <f t="shared" si="219"/>
        <v>0.375</v>
      </c>
      <c r="I955" s="426">
        <f t="shared" si="222"/>
        <v>20</v>
      </c>
      <c r="J955" s="426">
        <f t="shared" si="220"/>
        <v>3</v>
      </c>
      <c r="K955" s="431">
        <f t="shared" si="221"/>
        <v>0.15</v>
      </c>
    </row>
    <row r="956" spans="1:11" ht="25.5">
      <c r="A956" s="453" t="s">
        <v>2848</v>
      </c>
      <c r="B956" s="454" t="s">
        <v>3031</v>
      </c>
      <c r="C956" s="456">
        <v>0</v>
      </c>
      <c r="D956" s="161"/>
      <c r="E956" s="431" t="e">
        <f t="shared" si="218"/>
        <v>#DIV/0!</v>
      </c>
      <c r="F956" s="461">
        <v>1</v>
      </c>
      <c r="G956" s="426"/>
      <c r="H956" s="431">
        <f t="shared" si="219"/>
        <v>0</v>
      </c>
      <c r="I956" s="426">
        <f t="shared" si="222"/>
        <v>1</v>
      </c>
      <c r="J956" s="426">
        <f t="shared" si="220"/>
        <v>0</v>
      </c>
      <c r="K956" s="431">
        <f t="shared" si="221"/>
        <v>0</v>
      </c>
    </row>
    <row r="957" spans="1:11" ht="14.25">
      <c r="A957" s="458" t="s">
        <v>2850</v>
      </c>
      <c r="B957" s="459" t="s">
        <v>2851</v>
      </c>
      <c r="C957" s="456">
        <v>0</v>
      </c>
      <c r="D957" s="161"/>
      <c r="E957" s="431" t="e">
        <f t="shared" si="218"/>
        <v>#DIV/0!</v>
      </c>
      <c r="F957" s="461">
        <v>2</v>
      </c>
      <c r="G957" s="426">
        <v>5</v>
      </c>
      <c r="H957" s="431">
        <f t="shared" si="219"/>
        <v>2.5</v>
      </c>
      <c r="I957" s="426">
        <f t="shared" si="222"/>
        <v>2</v>
      </c>
      <c r="J957" s="426">
        <f t="shared" si="220"/>
        <v>5</v>
      </c>
      <c r="K957" s="431">
        <f t="shared" si="221"/>
        <v>2.5</v>
      </c>
    </row>
    <row r="958" spans="1:11" ht="14.25">
      <c r="A958" s="458" t="s">
        <v>2798</v>
      </c>
      <c r="B958" s="459" t="s">
        <v>3032</v>
      </c>
      <c r="C958" s="456">
        <v>0</v>
      </c>
      <c r="D958" s="157"/>
      <c r="E958" s="431" t="e">
        <f t="shared" si="218"/>
        <v>#DIV/0!</v>
      </c>
      <c r="F958" s="461">
        <v>4</v>
      </c>
      <c r="G958" s="426"/>
      <c r="H958" s="431">
        <f t="shared" si="219"/>
        <v>0</v>
      </c>
      <c r="I958" s="426">
        <f t="shared" si="222"/>
        <v>4</v>
      </c>
      <c r="J958" s="426">
        <f t="shared" si="220"/>
        <v>0</v>
      </c>
      <c r="K958" s="431">
        <f t="shared" si="221"/>
        <v>0</v>
      </c>
    </row>
    <row r="959" spans="1:11" ht="25.5">
      <c r="A959" s="446" t="s">
        <v>2149</v>
      </c>
      <c r="B959" s="448" t="s">
        <v>2292</v>
      </c>
      <c r="C959" s="456">
        <v>0</v>
      </c>
      <c r="D959" s="157"/>
      <c r="E959" s="431" t="e">
        <f t="shared" si="218"/>
        <v>#DIV/0!</v>
      </c>
      <c r="F959" s="461">
        <v>128</v>
      </c>
      <c r="G959" s="426">
        <v>22</v>
      </c>
      <c r="H959" s="431">
        <f t="shared" si="219"/>
        <v>0.171875</v>
      </c>
      <c r="I959" s="426">
        <f t="shared" si="222"/>
        <v>128</v>
      </c>
      <c r="J959" s="426">
        <f t="shared" si="220"/>
        <v>22</v>
      </c>
      <c r="K959" s="431">
        <f t="shared" si="221"/>
        <v>0.171875</v>
      </c>
    </row>
    <row r="960" spans="1:11" ht="14.25">
      <c r="A960" s="446" t="s">
        <v>3033</v>
      </c>
      <c r="B960" s="448" t="s">
        <v>3034</v>
      </c>
      <c r="C960" s="456">
        <v>0</v>
      </c>
      <c r="D960" s="161"/>
      <c r="E960" s="431" t="e">
        <f t="shared" si="218"/>
        <v>#DIV/0!</v>
      </c>
      <c r="F960" s="461">
        <v>1</v>
      </c>
      <c r="G960" s="426"/>
      <c r="H960" s="431">
        <f t="shared" si="219"/>
        <v>0</v>
      </c>
      <c r="I960" s="426">
        <f t="shared" si="222"/>
        <v>1</v>
      </c>
      <c r="J960" s="426">
        <f t="shared" si="220"/>
        <v>0</v>
      </c>
      <c r="K960" s="431">
        <f t="shared" si="221"/>
        <v>0</v>
      </c>
    </row>
    <row r="961" spans="1:11" ht="25.5">
      <c r="A961" s="446" t="s">
        <v>2233</v>
      </c>
      <c r="B961" s="448" t="s">
        <v>2376</v>
      </c>
      <c r="C961" s="456">
        <v>0</v>
      </c>
      <c r="D961" s="161"/>
      <c r="E961" s="431" t="e">
        <f t="shared" si="218"/>
        <v>#DIV/0!</v>
      </c>
      <c r="F961" s="461">
        <v>1</v>
      </c>
      <c r="G961" s="426">
        <v>57</v>
      </c>
      <c r="H961" s="431">
        <f t="shared" si="219"/>
        <v>57</v>
      </c>
      <c r="I961" s="426">
        <f t="shared" si="222"/>
        <v>1</v>
      </c>
      <c r="J961" s="426">
        <f t="shared" si="220"/>
        <v>57</v>
      </c>
      <c r="K961" s="431">
        <f t="shared" si="221"/>
        <v>57</v>
      </c>
    </row>
    <row r="962" spans="1:11" ht="14.25">
      <c r="A962" s="446" t="s">
        <v>2803</v>
      </c>
      <c r="B962" s="448" t="s">
        <v>2995</v>
      </c>
      <c r="C962" s="456">
        <v>0</v>
      </c>
      <c r="D962" s="162"/>
      <c r="E962" s="431" t="e">
        <f t="shared" si="218"/>
        <v>#DIV/0!</v>
      </c>
      <c r="F962" s="461">
        <v>1</v>
      </c>
      <c r="G962" s="426">
        <v>21</v>
      </c>
      <c r="H962" s="431">
        <f t="shared" si="219"/>
        <v>21</v>
      </c>
      <c r="I962" s="426">
        <f t="shared" si="222"/>
        <v>1</v>
      </c>
      <c r="J962" s="426">
        <f t="shared" si="220"/>
        <v>21</v>
      </c>
      <c r="K962" s="431">
        <f t="shared" si="221"/>
        <v>21</v>
      </c>
    </row>
    <row r="963" spans="1:11" ht="14.25">
      <c r="A963" s="446" t="s">
        <v>2154</v>
      </c>
      <c r="B963" s="448" t="s">
        <v>2297</v>
      </c>
      <c r="C963" s="456">
        <v>0</v>
      </c>
      <c r="D963" s="161"/>
      <c r="E963" s="431" t="e">
        <f t="shared" si="218"/>
        <v>#DIV/0!</v>
      </c>
      <c r="F963" s="461">
        <v>2900</v>
      </c>
      <c r="G963" s="426">
        <v>6835</v>
      </c>
      <c r="H963" s="431">
        <f t="shared" si="219"/>
        <v>2.3568965517241378</v>
      </c>
      <c r="I963" s="426">
        <f t="shared" si="222"/>
        <v>2900</v>
      </c>
      <c r="J963" s="426">
        <f t="shared" si="220"/>
        <v>6835</v>
      </c>
      <c r="K963" s="431">
        <f t="shared" si="221"/>
        <v>2.3568965517241378</v>
      </c>
    </row>
    <row r="964" spans="1:11" ht="25.5">
      <c r="A964" s="446" t="s">
        <v>2158</v>
      </c>
      <c r="B964" s="448" t="s">
        <v>2301</v>
      </c>
      <c r="C964" s="456">
        <v>0</v>
      </c>
      <c r="D964" s="161"/>
      <c r="E964" s="431" t="e">
        <f t="shared" si="218"/>
        <v>#DIV/0!</v>
      </c>
      <c r="F964" s="461">
        <v>108</v>
      </c>
      <c r="G964" s="426">
        <v>591</v>
      </c>
      <c r="H964" s="431">
        <f t="shared" si="219"/>
        <v>5.4722222222222223</v>
      </c>
      <c r="I964" s="426">
        <f t="shared" si="222"/>
        <v>108</v>
      </c>
      <c r="J964" s="426">
        <f t="shared" si="220"/>
        <v>591</v>
      </c>
      <c r="K964" s="431">
        <f t="shared" si="221"/>
        <v>5.4722222222222223</v>
      </c>
    </row>
    <row r="965" spans="1:11" ht="14.25">
      <c r="A965" s="446" t="s">
        <v>2234</v>
      </c>
      <c r="B965" s="448" t="s">
        <v>2377</v>
      </c>
      <c r="C965" s="456">
        <v>0</v>
      </c>
      <c r="D965" s="157"/>
      <c r="E965" s="431" t="e">
        <f t="shared" si="218"/>
        <v>#DIV/0!</v>
      </c>
      <c r="F965" s="461">
        <v>75</v>
      </c>
      <c r="G965" s="426">
        <v>30</v>
      </c>
      <c r="H965" s="431">
        <f t="shared" si="219"/>
        <v>0.4</v>
      </c>
      <c r="I965" s="426">
        <f t="shared" si="222"/>
        <v>75</v>
      </c>
      <c r="J965" s="426">
        <f t="shared" si="220"/>
        <v>30</v>
      </c>
      <c r="K965" s="431">
        <f t="shared" si="221"/>
        <v>0.4</v>
      </c>
    </row>
    <row r="966" spans="1:11" ht="25.5">
      <c r="A966" s="446" t="s">
        <v>2156</v>
      </c>
      <c r="B966" s="448" t="s">
        <v>2299</v>
      </c>
      <c r="C966" s="456">
        <v>0</v>
      </c>
      <c r="D966" s="157"/>
      <c r="E966" s="431" t="e">
        <f t="shared" si="218"/>
        <v>#DIV/0!</v>
      </c>
      <c r="F966" s="461">
        <v>30</v>
      </c>
      <c r="G966" s="426">
        <v>26</v>
      </c>
      <c r="H966" s="431">
        <f t="shared" si="219"/>
        <v>0.8666666666666667</v>
      </c>
      <c r="I966" s="426">
        <f t="shared" si="222"/>
        <v>30</v>
      </c>
      <c r="J966" s="426">
        <f t="shared" si="220"/>
        <v>26</v>
      </c>
      <c r="K966" s="431">
        <f t="shared" si="221"/>
        <v>0.8666666666666667</v>
      </c>
    </row>
    <row r="967" spans="1:11" ht="14.25">
      <c r="A967" s="446" t="s">
        <v>2820</v>
      </c>
      <c r="B967" s="448" t="s">
        <v>2821</v>
      </c>
      <c r="C967" s="456">
        <v>0</v>
      </c>
      <c r="D967" s="157"/>
      <c r="E967" s="431" t="e">
        <f t="shared" si="218"/>
        <v>#DIV/0!</v>
      </c>
      <c r="F967" s="461">
        <v>0</v>
      </c>
      <c r="G967" s="426">
        <v>2</v>
      </c>
      <c r="H967" s="431" t="e">
        <f t="shared" si="219"/>
        <v>#DIV/0!</v>
      </c>
      <c r="I967" s="426">
        <f t="shared" si="222"/>
        <v>0</v>
      </c>
      <c r="J967" s="426">
        <f t="shared" si="220"/>
        <v>2</v>
      </c>
      <c r="K967" s="431" t="e">
        <f t="shared" si="221"/>
        <v>#DIV/0!</v>
      </c>
    </row>
    <row r="968" spans="1:11" ht="14.25">
      <c r="A968" s="446" t="s">
        <v>2163</v>
      </c>
      <c r="B968" s="448" t="s">
        <v>2306</v>
      </c>
      <c r="C968" s="456">
        <v>0</v>
      </c>
      <c r="D968" s="161"/>
      <c r="E968" s="431" t="e">
        <f t="shared" si="218"/>
        <v>#DIV/0!</v>
      </c>
      <c r="F968" s="461">
        <v>0</v>
      </c>
      <c r="G968" s="426">
        <v>10</v>
      </c>
      <c r="H968" s="431" t="e">
        <f t="shared" si="219"/>
        <v>#DIV/0!</v>
      </c>
      <c r="I968" s="426">
        <f t="shared" si="222"/>
        <v>0</v>
      </c>
      <c r="J968" s="426">
        <f t="shared" si="220"/>
        <v>10</v>
      </c>
      <c r="K968" s="431" t="e">
        <f t="shared" si="221"/>
        <v>#DIV/0!</v>
      </c>
    </row>
    <row r="969" spans="1:11" ht="25.5">
      <c r="A969" s="446" t="s">
        <v>3035</v>
      </c>
      <c r="B969" s="448" t="s">
        <v>3036</v>
      </c>
      <c r="C969" s="456">
        <v>0</v>
      </c>
      <c r="D969" s="161"/>
      <c r="E969" s="431" t="e">
        <f t="shared" si="218"/>
        <v>#DIV/0!</v>
      </c>
      <c r="F969" s="461">
        <v>0</v>
      </c>
      <c r="G969" s="426">
        <v>21</v>
      </c>
      <c r="H969" s="431" t="e">
        <f t="shared" si="219"/>
        <v>#DIV/0!</v>
      </c>
      <c r="I969" s="426">
        <f t="shared" si="222"/>
        <v>0</v>
      </c>
      <c r="J969" s="426">
        <f t="shared" si="220"/>
        <v>21</v>
      </c>
      <c r="K969" s="431" t="e">
        <f t="shared" si="221"/>
        <v>#DIV/0!</v>
      </c>
    </row>
    <row r="970" spans="1:11" ht="25.5">
      <c r="A970" s="446" t="s">
        <v>3037</v>
      </c>
      <c r="B970" s="448" t="s">
        <v>3038</v>
      </c>
      <c r="C970" s="456">
        <v>0</v>
      </c>
      <c r="D970" s="162"/>
      <c r="E970" s="431" t="e">
        <f t="shared" si="218"/>
        <v>#DIV/0!</v>
      </c>
      <c r="F970" s="461">
        <v>0</v>
      </c>
      <c r="G970" s="426">
        <v>1</v>
      </c>
      <c r="H970" s="431" t="e">
        <f t="shared" si="219"/>
        <v>#DIV/0!</v>
      </c>
      <c r="I970" s="426">
        <f t="shared" si="222"/>
        <v>0</v>
      </c>
      <c r="J970" s="426">
        <f t="shared" si="220"/>
        <v>1</v>
      </c>
      <c r="K970" s="431" t="e">
        <f t="shared" si="221"/>
        <v>#DIV/0!</v>
      </c>
    </row>
    <row r="971" spans="1:11" ht="14.25">
      <c r="A971" s="446" t="s">
        <v>2382</v>
      </c>
      <c r="B971" s="448" t="s">
        <v>2383</v>
      </c>
      <c r="C971" s="456">
        <v>0</v>
      </c>
      <c r="D971" s="161"/>
      <c r="E971" s="431" t="e">
        <f t="shared" si="218"/>
        <v>#DIV/0!</v>
      </c>
      <c r="F971" s="461">
        <v>0</v>
      </c>
      <c r="G971" s="426">
        <v>10</v>
      </c>
      <c r="H971" s="431" t="e">
        <f t="shared" si="219"/>
        <v>#DIV/0!</v>
      </c>
      <c r="I971" s="426">
        <f t="shared" si="222"/>
        <v>0</v>
      </c>
      <c r="J971" s="426">
        <f t="shared" si="220"/>
        <v>10</v>
      </c>
      <c r="K971" s="431" t="e">
        <f t="shared" si="221"/>
        <v>#DIV/0!</v>
      </c>
    </row>
    <row r="972" spans="1:11" ht="14.25">
      <c r="A972" s="446" t="s">
        <v>2384</v>
      </c>
      <c r="B972" s="448" t="s">
        <v>2385</v>
      </c>
      <c r="C972" s="456">
        <v>0</v>
      </c>
      <c r="D972" s="161"/>
      <c r="E972" s="431" t="e">
        <f t="shared" si="218"/>
        <v>#DIV/0!</v>
      </c>
      <c r="F972" s="461">
        <v>0</v>
      </c>
      <c r="G972" s="426">
        <v>10</v>
      </c>
      <c r="H972" s="431" t="e">
        <f t="shared" si="219"/>
        <v>#DIV/0!</v>
      </c>
      <c r="I972" s="426">
        <f t="shared" si="222"/>
        <v>0</v>
      </c>
      <c r="J972" s="426">
        <f t="shared" si="220"/>
        <v>10</v>
      </c>
      <c r="K972" s="431" t="e">
        <f t="shared" si="221"/>
        <v>#DIV/0!</v>
      </c>
    </row>
    <row r="973" spans="1:11" ht="14.25">
      <c r="A973" s="446" t="s">
        <v>2386</v>
      </c>
      <c r="B973" s="448" t="s">
        <v>2387</v>
      </c>
      <c r="C973" s="456">
        <v>0</v>
      </c>
      <c r="D973" s="157"/>
      <c r="E973" s="431" t="e">
        <f t="shared" si="218"/>
        <v>#DIV/0!</v>
      </c>
      <c r="F973" s="461">
        <v>0</v>
      </c>
      <c r="G973" s="426">
        <v>7</v>
      </c>
      <c r="H973" s="431" t="e">
        <f t="shared" si="219"/>
        <v>#DIV/0!</v>
      </c>
      <c r="I973" s="426">
        <f t="shared" si="222"/>
        <v>0</v>
      </c>
      <c r="J973" s="426">
        <f t="shared" si="220"/>
        <v>7</v>
      </c>
      <c r="K973" s="431" t="e">
        <f t="shared" si="221"/>
        <v>#DIV/0!</v>
      </c>
    </row>
    <row r="974" spans="1:11" ht="14.25">
      <c r="A974" s="446" t="s">
        <v>2175</v>
      </c>
      <c r="B974" s="448" t="s">
        <v>2318</v>
      </c>
      <c r="C974" s="456">
        <v>0</v>
      </c>
      <c r="D974" s="157"/>
      <c r="E974" s="431" t="e">
        <f t="shared" si="218"/>
        <v>#DIV/0!</v>
      </c>
      <c r="F974" s="461">
        <v>0</v>
      </c>
      <c r="G974" s="426">
        <v>192</v>
      </c>
      <c r="H974" s="431" t="e">
        <f t="shared" si="219"/>
        <v>#DIV/0!</v>
      </c>
      <c r="I974" s="426">
        <f t="shared" si="222"/>
        <v>0</v>
      </c>
      <c r="J974" s="426">
        <f t="shared" si="220"/>
        <v>192</v>
      </c>
      <c r="K974" s="431" t="e">
        <f t="shared" si="221"/>
        <v>#DIV/0!</v>
      </c>
    </row>
    <row r="975" spans="1:11" ht="14.25">
      <c r="A975" s="446" t="s">
        <v>2147</v>
      </c>
      <c r="B975" s="448" t="s">
        <v>2290</v>
      </c>
      <c r="C975" s="456">
        <v>0</v>
      </c>
      <c r="D975" s="157"/>
      <c r="E975" s="431" t="e">
        <f t="shared" si="218"/>
        <v>#DIV/0!</v>
      </c>
      <c r="F975" s="461">
        <v>0</v>
      </c>
      <c r="G975" s="426">
        <v>1</v>
      </c>
      <c r="H975" s="431" t="e">
        <f t="shared" si="219"/>
        <v>#DIV/0!</v>
      </c>
      <c r="I975" s="426">
        <f t="shared" si="222"/>
        <v>0</v>
      </c>
      <c r="J975" s="426">
        <f t="shared" si="220"/>
        <v>1</v>
      </c>
      <c r="K975" s="431" t="e">
        <f t="shared" si="221"/>
        <v>#DIV/0!</v>
      </c>
    </row>
    <row r="976" spans="1:11" ht="25.5">
      <c r="A976" s="446" t="s">
        <v>2434</v>
      </c>
      <c r="B976" s="448" t="s">
        <v>2435</v>
      </c>
      <c r="C976" s="456">
        <v>0</v>
      </c>
      <c r="D976" s="162"/>
      <c r="E976" s="431" t="e">
        <f t="shared" si="218"/>
        <v>#DIV/0!</v>
      </c>
      <c r="F976" s="461">
        <v>0</v>
      </c>
      <c r="G976" s="426">
        <v>2</v>
      </c>
      <c r="H976" s="431" t="e">
        <f t="shared" si="219"/>
        <v>#DIV/0!</v>
      </c>
      <c r="I976" s="426">
        <f t="shared" si="222"/>
        <v>0</v>
      </c>
      <c r="J976" s="426">
        <f t="shared" si="220"/>
        <v>2</v>
      </c>
      <c r="K976" s="431" t="e">
        <f t="shared" si="221"/>
        <v>#DIV/0!</v>
      </c>
    </row>
    <row r="977" spans="1:11" ht="25.5">
      <c r="A977" s="446" t="s">
        <v>2150</v>
      </c>
      <c r="B977" s="448" t="s">
        <v>2293</v>
      </c>
      <c r="C977" s="456">
        <v>0</v>
      </c>
      <c r="D977" s="161"/>
      <c r="E977" s="431" t="e">
        <f t="shared" si="218"/>
        <v>#DIV/0!</v>
      </c>
      <c r="F977" s="461">
        <v>0</v>
      </c>
      <c r="G977" s="426">
        <v>1</v>
      </c>
      <c r="H977" s="431" t="e">
        <f t="shared" si="219"/>
        <v>#DIV/0!</v>
      </c>
      <c r="I977" s="426">
        <f t="shared" si="222"/>
        <v>0</v>
      </c>
      <c r="J977" s="426">
        <f t="shared" si="220"/>
        <v>1</v>
      </c>
      <c r="K977" s="431" t="e">
        <f t="shared" si="221"/>
        <v>#DIV/0!</v>
      </c>
    </row>
    <row r="978" spans="1:11" ht="14.25">
      <c r="A978" s="14" t="s">
        <v>2120</v>
      </c>
      <c r="B978" s="161" t="s">
        <v>2263</v>
      </c>
      <c r="C978" s="161"/>
      <c r="D978" s="161"/>
      <c r="E978" s="431" t="e">
        <f t="shared" ref="E978:E983" si="223">D978/C978</f>
        <v>#DIV/0!</v>
      </c>
      <c r="F978" s="463"/>
      <c r="G978" s="463">
        <v>4</v>
      </c>
      <c r="H978" s="431" t="e">
        <f t="shared" ref="H978:H983" si="224">G978/F978</f>
        <v>#DIV/0!</v>
      </c>
      <c r="I978" s="463">
        <f t="shared" ref="I978:I1004" si="225">C978+F978</f>
        <v>0</v>
      </c>
      <c r="J978" s="463">
        <f t="shared" ref="J978:J1004" si="226">D978+G978</f>
        <v>4</v>
      </c>
      <c r="K978" s="431" t="e">
        <f t="shared" ref="K978:K983" si="227">J978/I978</f>
        <v>#DIV/0!</v>
      </c>
    </row>
    <row r="979" spans="1:11" ht="14.25">
      <c r="A979" s="14" t="s">
        <v>2411</v>
      </c>
      <c r="B979" s="161" t="s">
        <v>2412</v>
      </c>
      <c r="C979" s="161"/>
      <c r="D979" s="161"/>
      <c r="E979" s="431" t="e">
        <f t="shared" si="223"/>
        <v>#DIV/0!</v>
      </c>
      <c r="F979" s="463"/>
      <c r="G979" s="463">
        <v>3</v>
      </c>
      <c r="H979" s="431" t="e">
        <f t="shared" si="224"/>
        <v>#DIV/0!</v>
      </c>
      <c r="I979" s="463">
        <f t="shared" si="225"/>
        <v>0</v>
      </c>
      <c r="J979" s="463">
        <f t="shared" si="226"/>
        <v>3</v>
      </c>
      <c r="K979" s="431" t="e">
        <f t="shared" si="227"/>
        <v>#DIV/0!</v>
      </c>
    </row>
    <row r="980" spans="1:11" ht="14.25">
      <c r="A980" s="14" t="s">
        <v>5213</v>
      </c>
      <c r="B980" s="161" t="s">
        <v>5214</v>
      </c>
      <c r="C980" s="161"/>
      <c r="D980" s="161"/>
      <c r="E980" s="431" t="e">
        <f t="shared" si="223"/>
        <v>#DIV/0!</v>
      </c>
      <c r="F980" s="463"/>
      <c r="G980" s="463">
        <v>2</v>
      </c>
      <c r="H980" s="431" t="e">
        <f t="shared" si="224"/>
        <v>#DIV/0!</v>
      </c>
      <c r="I980" s="463">
        <f t="shared" si="225"/>
        <v>0</v>
      </c>
      <c r="J980" s="463">
        <f t="shared" si="226"/>
        <v>2</v>
      </c>
      <c r="K980" s="431" t="e">
        <f t="shared" si="227"/>
        <v>#DIV/0!</v>
      </c>
    </row>
    <row r="981" spans="1:11" ht="25.5">
      <c r="A981" s="14" t="s">
        <v>2151</v>
      </c>
      <c r="B981" s="161" t="s">
        <v>2294</v>
      </c>
      <c r="C981" s="161"/>
      <c r="D981" s="161"/>
      <c r="E981" s="431" t="e">
        <f t="shared" si="223"/>
        <v>#DIV/0!</v>
      </c>
      <c r="F981" s="463"/>
      <c r="G981" s="463">
        <v>8</v>
      </c>
      <c r="H981" s="431" t="e">
        <f t="shared" si="224"/>
        <v>#DIV/0!</v>
      </c>
      <c r="I981" s="463">
        <f t="shared" si="225"/>
        <v>0</v>
      </c>
      <c r="J981" s="463">
        <f t="shared" si="226"/>
        <v>8</v>
      </c>
      <c r="K981" s="431" t="e">
        <f t="shared" si="227"/>
        <v>#DIV/0!</v>
      </c>
    </row>
    <row r="982" spans="1:11" ht="14.25">
      <c r="A982" s="14" t="s">
        <v>2152</v>
      </c>
      <c r="B982" s="161" t="s">
        <v>2295</v>
      </c>
      <c r="C982" s="161"/>
      <c r="D982" s="161"/>
      <c r="E982" s="431" t="e">
        <f t="shared" si="223"/>
        <v>#DIV/0!</v>
      </c>
      <c r="F982" s="463"/>
      <c r="G982" s="463">
        <v>5</v>
      </c>
      <c r="H982" s="431" t="e">
        <f t="shared" si="224"/>
        <v>#DIV/0!</v>
      </c>
      <c r="I982" s="463">
        <f t="shared" si="225"/>
        <v>0</v>
      </c>
      <c r="J982" s="463">
        <f t="shared" si="226"/>
        <v>5</v>
      </c>
      <c r="K982" s="431" t="e">
        <f t="shared" si="227"/>
        <v>#DIV/0!</v>
      </c>
    </row>
    <row r="983" spans="1:11" ht="25.5">
      <c r="A983" s="14" t="s">
        <v>2153</v>
      </c>
      <c r="B983" s="161" t="s">
        <v>2296</v>
      </c>
      <c r="C983" s="161"/>
      <c r="D983" s="161"/>
      <c r="E983" s="431" t="e">
        <f t="shared" si="223"/>
        <v>#DIV/0!</v>
      </c>
      <c r="F983" s="463"/>
      <c r="G983" s="463">
        <v>37</v>
      </c>
      <c r="H983" s="431" t="e">
        <f t="shared" si="224"/>
        <v>#DIV/0!</v>
      </c>
      <c r="I983" s="463">
        <f t="shared" si="225"/>
        <v>0</v>
      </c>
      <c r="J983" s="463">
        <f t="shared" si="226"/>
        <v>37</v>
      </c>
      <c r="K983" s="431" t="e">
        <f t="shared" si="227"/>
        <v>#DIV/0!</v>
      </c>
    </row>
    <row r="984" spans="1:11" ht="25.5">
      <c r="A984" s="14" t="s">
        <v>2187</v>
      </c>
      <c r="B984" s="161" t="s">
        <v>2330</v>
      </c>
      <c r="C984" s="161"/>
      <c r="D984" s="161"/>
      <c r="E984" s="431" t="e">
        <f t="shared" si="218"/>
        <v>#DIV/0!</v>
      </c>
      <c r="F984" s="463"/>
      <c r="G984" s="463">
        <v>3</v>
      </c>
      <c r="H984" s="431" t="e">
        <f t="shared" si="219"/>
        <v>#DIV/0!</v>
      </c>
      <c r="I984" s="463">
        <f t="shared" si="225"/>
        <v>0</v>
      </c>
      <c r="J984" s="463">
        <f t="shared" si="226"/>
        <v>3</v>
      </c>
      <c r="K984" s="431" t="e">
        <f t="shared" si="221"/>
        <v>#DIV/0!</v>
      </c>
    </row>
    <row r="985" spans="1:11" ht="14.25">
      <c r="A985" s="14" t="s">
        <v>2159</v>
      </c>
      <c r="B985" s="161" t="s">
        <v>2302</v>
      </c>
      <c r="C985" s="161"/>
      <c r="D985" s="161"/>
      <c r="E985" s="431" t="e">
        <f t="shared" ref="E985:E997" si="228">D985/C985</f>
        <v>#DIV/0!</v>
      </c>
      <c r="F985" s="463"/>
      <c r="G985" s="463">
        <v>1</v>
      </c>
      <c r="H985" s="431" t="e">
        <f t="shared" ref="H985:H997" si="229">G985/F985</f>
        <v>#DIV/0!</v>
      </c>
      <c r="I985" s="463">
        <f t="shared" ref="I985:I997" si="230">C985+F985</f>
        <v>0</v>
      </c>
      <c r="J985" s="463">
        <f t="shared" ref="J985:J997" si="231">D985+G985</f>
        <v>1</v>
      </c>
      <c r="K985" s="431" t="e">
        <f t="shared" ref="K985:K997" si="232">J985/I985</f>
        <v>#DIV/0!</v>
      </c>
    </row>
    <row r="986" spans="1:11" ht="14.25">
      <c r="A986" s="14" t="s">
        <v>2166</v>
      </c>
      <c r="B986" s="161" t="s">
        <v>5349</v>
      </c>
      <c r="C986" s="161"/>
      <c r="D986" s="161"/>
      <c r="E986" s="431" t="e">
        <f t="shared" si="228"/>
        <v>#DIV/0!</v>
      </c>
      <c r="F986" s="463"/>
      <c r="G986" s="463">
        <v>8</v>
      </c>
      <c r="H986" s="431" t="e">
        <f t="shared" si="229"/>
        <v>#DIV/0!</v>
      </c>
      <c r="I986" s="463">
        <f t="shared" si="230"/>
        <v>0</v>
      </c>
      <c r="J986" s="463">
        <f t="shared" si="231"/>
        <v>8</v>
      </c>
      <c r="K986" s="431" t="e">
        <f t="shared" si="232"/>
        <v>#DIV/0!</v>
      </c>
    </row>
    <row r="987" spans="1:11" ht="25.5">
      <c r="A987" s="14" t="s">
        <v>2167</v>
      </c>
      <c r="B987" s="161" t="s">
        <v>3006</v>
      </c>
      <c r="C987" s="161"/>
      <c r="D987" s="161"/>
      <c r="E987" s="431" t="e">
        <f t="shared" si="228"/>
        <v>#DIV/0!</v>
      </c>
      <c r="F987" s="463"/>
      <c r="G987" s="463">
        <v>6</v>
      </c>
      <c r="H987" s="431" t="e">
        <f t="shared" si="229"/>
        <v>#DIV/0!</v>
      </c>
      <c r="I987" s="463">
        <f t="shared" si="230"/>
        <v>0</v>
      </c>
      <c r="J987" s="463">
        <f t="shared" si="231"/>
        <v>6</v>
      </c>
      <c r="K987" s="431" t="e">
        <f t="shared" si="232"/>
        <v>#DIV/0!</v>
      </c>
    </row>
    <row r="988" spans="1:11" ht="14.25">
      <c r="A988" s="14" t="s">
        <v>2676</v>
      </c>
      <c r="B988" s="161" t="s">
        <v>5132</v>
      </c>
      <c r="C988" s="161"/>
      <c r="D988" s="161"/>
      <c r="E988" s="431" t="e">
        <f t="shared" si="228"/>
        <v>#DIV/0!</v>
      </c>
      <c r="F988" s="463"/>
      <c r="G988" s="463">
        <v>3</v>
      </c>
      <c r="H988" s="431" t="e">
        <f t="shared" si="229"/>
        <v>#DIV/0!</v>
      </c>
      <c r="I988" s="463">
        <f t="shared" si="230"/>
        <v>0</v>
      </c>
      <c r="J988" s="463">
        <f t="shared" si="231"/>
        <v>3</v>
      </c>
      <c r="K988" s="431" t="e">
        <f t="shared" si="232"/>
        <v>#DIV/0!</v>
      </c>
    </row>
    <row r="989" spans="1:11" ht="14.25">
      <c r="A989" s="14" t="s">
        <v>2774</v>
      </c>
      <c r="B989" s="161" t="s">
        <v>3077</v>
      </c>
      <c r="C989" s="161"/>
      <c r="D989" s="161"/>
      <c r="E989" s="431" t="e">
        <f t="shared" si="228"/>
        <v>#DIV/0!</v>
      </c>
      <c r="F989" s="463"/>
      <c r="G989" s="463">
        <v>1</v>
      </c>
      <c r="H989" s="431" t="e">
        <f t="shared" si="229"/>
        <v>#DIV/0!</v>
      </c>
      <c r="I989" s="463">
        <f t="shared" si="230"/>
        <v>0</v>
      </c>
      <c r="J989" s="463">
        <f t="shared" si="231"/>
        <v>1</v>
      </c>
      <c r="K989" s="431" t="e">
        <f t="shared" si="232"/>
        <v>#DIV/0!</v>
      </c>
    </row>
    <row r="990" spans="1:11" ht="14.25">
      <c r="A990" s="14" t="s">
        <v>2780</v>
      </c>
      <c r="B990" s="161" t="s">
        <v>3078</v>
      </c>
      <c r="C990" s="161"/>
      <c r="D990" s="161"/>
      <c r="E990" s="431" t="e">
        <f t="shared" si="228"/>
        <v>#DIV/0!</v>
      </c>
      <c r="F990" s="463"/>
      <c r="G990" s="463">
        <v>1</v>
      </c>
      <c r="H990" s="431" t="e">
        <f t="shared" si="229"/>
        <v>#DIV/0!</v>
      </c>
      <c r="I990" s="463">
        <f t="shared" si="230"/>
        <v>0</v>
      </c>
      <c r="J990" s="463">
        <f t="shared" si="231"/>
        <v>1</v>
      </c>
      <c r="K990" s="431" t="e">
        <f t="shared" si="232"/>
        <v>#DIV/0!</v>
      </c>
    </row>
    <row r="991" spans="1:11" ht="14.25">
      <c r="A991" s="14" t="s">
        <v>5368</v>
      </c>
      <c r="B991" s="161" t="s">
        <v>5369</v>
      </c>
      <c r="C991" s="161"/>
      <c r="D991" s="161"/>
      <c r="E991" s="431" t="e">
        <f t="shared" si="228"/>
        <v>#DIV/0!</v>
      </c>
      <c r="F991" s="463"/>
      <c r="G991" s="463">
        <v>1</v>
      </c>
      <c r="H991" s="431" t="e">
        <f t="shared" si="229"/>
        <v>#DIV/0!</v>
      </c>
      <c r="I991" s="463">
        <f t="shared" si="230"/>
        <v>0</v>
      </c>
      <c r="J991" s="463">
        <f t="shared" si="231"/>
        <v>1</v>
      </c>
      <c r="K991" s="431" t="e">
        <f t="shared" si="232"/>
        <v>#DIV/0!</v>
      </c>
    </row>
    <row r="992" spans="1:11" ht="14.25">
      <c r="A992" s="14" t="s">
        <v>2414</v>
      </c>
      <c r="B992" s="161" t="s">
        <v>2415</v>
      </c>
      <c r="C992" s="161"/>
      <c r="D992" s="161"/>
      <c r="E992" s="431" t="e">
        <f t="shared" si="228"/>
        <v>#DIV/0!</v>
      </c>
      <c r="F992" s="463"/>
      <c r="G992" s="463">
        <v>1</v>
      </c>
      <c r="H992" s="431" t="e">
        <f t="shared" si="229"/>
        <v>#DIV/0!</v>
      </c>
      <c r="I992" s="463">
        <f t="shared" si="230"/>
        <v>0</v>
      </c>
      <c r="J992" s="463">
        <f t="shared" si="231"/>
        <v>1</v>
      </c>
      <c r="K992" s="431" t="e">
        <f t="shared" si="232"/>
        <v>#DIV/0!</v>
      </c>
    </row>
    <row r="993" spans="1:11" ht="25.5">
      <c r="A993" s="14" t="s">
        <v>3009</v>
      </c>
      <c r="B993" s="161" t="s">
        <v>3010</v>
      </c>
      <c r="C993" s="161"/>
      <c r="D993" s="161"/>
      <c r="E993" s="431" t="e">
        <f t="shared" si="228"/>
        <v>#DIV/0!</v>
      </c>
      <c r="F993" s="463"/>
      <c r="G993" s="463">
        <v>1</v>
      </c>
      <c r="H993" s="431" t="e">
        <f t="shared" si="229"/>
        <v>#DIV/0!</v>
      </c>
      <c r="I993" s="463">
        <f t="shared" si="230"/>
        <v>0</v>
      </c>
      <c r="J993" s="463">
        <f t="shared" si="231"/>
        <v>1</v>
      </c>
      <c r="K993" s="431" t="e">
        <f t="shared" si="232"/>
        <v>#DIV/0!</v>
      </c>
    </row>
    <row r="994" spans="1:11" ht="14.25">
      <c r="A994" s="14" t="s">
        <v>2135</v>
      </c>
      <c r="B994" s="161" t="s">
        <v>2278</v>
      </c>
      <c r="C994" s="161"/>
      <c r="D994" s="161"/>
      <c r="E994" s="431" t="e">
        <f t="shared" si="228"/>
        <v>#DIV/0!</v>
      </c>
      <c r="F994" s="463"/>
      <c r="G994" s="463">
        <v>1</v>
      </c>
      <c r="H994" s="431" t="e">
        <f t="shared" si="229"/>
        <v>#DIV/0!</v>
      </c>
      <c r="I994" s="463">
        <f t="shared" si="230"/>
        <v>0</v>
      </c>
      <c r="J994" s="463">
        <f t="shared" si="231"/>
        <v>1</v>
      </c>
      <c r="K994" s="431" t="e">
        <f t="shared" si="232"/>
        <v>#DIV/0!</v>
      </c>
    </row>
    <row r="995" spans="1:11" ht="14.25">
      <c r="A995" s="14" t="s">
        <v>2148</v>
      </c>
      <c r="B995" s="161" t="s">
        <v>2291</v>
      </c>
      <c r="C995" s="161"/>
      <c r="D995" s="161"/>
      <c r="E995" s="431" t="e">
        <f t="shared" si="228"/>
        <v>#DIV/0!</v>
      </c>
      <c r="F995" s="463"/>
      <c r="G995" s="463">
        <v>1</v>
      </c>
      <c r="H995" s="431" t="e">
        <f t="shared" si="229"/>
        <v>#DIV/0!</v>
      </c>
      <c r="I995" s="463">
        <f t="shared" si="230"/>
        <v>0</v>
      </c>
      <c r="J995" s="463">
        <f t="shared" si="231"/>
        <v>1</v>
      </c>
      <c r="K995" s="431" t="e">
        <f t="shared" si="232"/>
        <v>#DIV/0!</v>
      </c>
    </row>
    <row r="996" spans="1:11" ht="14.25">
      <c r="A996" s="14" t="s">
        <v>2705</v>
      </c>
      <c r="B996" s="161" t="s">
        <v>5353</v>
      </c>
      <c r="C996" s="161"/>
      <c r="D996" s="161"/>
      <c r="E996" s="431" t="e">
        <f t="shared" si="228"/>
        <v>#DIV/0!</v>
      </c>
      <c r="F996" s="463"/>
      <c r="G996" s="463">
        <v>3</v>
      </c>
      <c r="H996" s="431" t="e">
        <f t="shared" si="229"/>
        <v>#DIV/0!</v>
      </c>
      <c r="I996" s="463">
        <f t="shared" si="230"/>
        <v>0</v>
      </c>
      <c r="J996" s="463">
        <f t="shared" si="231"/>
        <v>3</v>
      </c>
      <c r="K996" s="431" t="e">
        <f t="shared" si="232"/>
        <v>#DIV/0!</v>
      </c>
    </row>
    <row r="997" spans="1:11" ht="14.25">
      <c r="A997" s="14" t="s">
        <v>2707</v>
      </c>
      <c r="B997" s="161" t="s">
        <v>5354</v>
      </c>
      <c r="C997" s="161"/>
      <c r="D997" s="161"/>
      <c r="E997" s="431" t="e">
        <f t="shared" si="228"/>
        <v>#DIV/0!</v>
      </c>
      <c r="F997" s="463"/>
      <c r="G997" s="463">
        <v>3</v>
      </c>
      <c r="H997" s="431" t="e">
        <f t="shared" si="229"/>
        <v>#DIV/0!</v>
      </c>
      <c r="I997" s="463">
        <f t="shared" si="230"/>
        <v>0</v>
      </c>
      <c r="J997" s="463">
        <f t="shared" si="231"/>
        <v>3</v>
      </c>
      <c r="K997" s="431" t="e">
        <f t="shared" si="232"/>
        <v>#DIV/0!</v>
      </c>
    </row>
    <row r="998" spans="1:11" ht="25.5">
      <c r="A998" s="14" t="s">
        <v>2731</v>
      </c>
      <c r="B998" s="161" t="s">
        <v>5370</v>
      </c>
      <c r="C998" s="161"/>
      <c r="D998" s="161"/>
      <c r="E998" s="431" t="e">
        <f t="shared" si="218"/>
        <v>#DIV/0!</v>
      </c>
      <c r="F998" s="463"/>
      <c r="G998" s="463">
        <v>3</v>
      </c>
      <c r="H998" s="431" t="e">
        <f t="shared" si="219"/>
        <v>#DIV/0!</v>
      </c>
      <c r="I998" s="463">
        <f t="shared" si="225"/>
        <v>0</v>
      </c>
      <c r="J998" s="463">
        <f t="shared" si="226"/>
        <v>3</v>
      </c>
      <c r="K998" s="431" t="e">
        <f t="shared" si="221"/>
        <v>#DIV/0!</v>
      </c>
    </row>
    <row r="999" spans="1:11" ht="14.25">
      <c r="A999" s="14" t="s">
        <v>2157</v>
      </c>
      <c r="B999" s="161" t="s">
        <v>2300</v>
      </c>
      <c r="C999" s="161"/>
      <c r="D999" s="161"/>
      <c r="E999" s="431" t="e">
        <f t="shared" si="218"/>
        <v>#DIV/0!</v>
      </c>
      <c r="F999" s="463"/>
      <c r="G999" s="463">
        <v>3</v>
      </c>
      <c r="H999" s="431" t="e">
        <f t="shared" si="219"/>
        <v>#DIV/0!</v>
      </c>
      <c r="I999" s="463">
        <f t="shared" si="225"/>
        <v>0</v>
      </c>
      <c r="J999" s="463">
        <f t="shared" si="226"/>
        <v>3</v>
      </c>
      <c r="K999" s="431" t="e">
        <f t="shared" si="221"/>
        <v>#DIV/0!</v>
      </c>
    </row>
    <row r="1000" spans="1:11" ht="14.25">
      <c r="A1000" s="14" t="s">
        <v>2235</v>
      </c>
      <c r="B1000" s="161" t="s">
        <v>2378</v>
      </c>
      <c r="C1000" s="161"/>
      <c r="D1000" s="161"/>
      <c r="E1000" s="431" t="e">
        <f t="shared" si="218"/>
        <v>#DIV/0!</v>
      </c>
      <c r="F1000" s="463"/>
      <c r="G1000" s="463">
        <v>2</v>
      </c>
      <c r="H1000" s="431" t="e">
        <f t="shared" si="219"/>
        <v>#DIV/0!</v>
      </c>
      <c r="I1000" s="463">
        <f t="shared" si="225"/>
        <v>0</v>
      </c>
      <c r="J1000" s="463">
        <f t="shared" si="226"/>
        <v>2</v>
      </c>
      <c r="K1000" s="431" t="e">
        <f t="shared" si="221"/>
        <v>#DIV/0!</v>
      </c>
    </row>
    <row r="1001" spans="1:11" ht="14.25">
      <c r="A1001" s="14"/>
      <c r="B1001" s="161"/>
      <c r="C1001" s="161"/>
      <c r="D1001" s="161"/>
      <c r="E1001" s="431" t="e">
        <f t="shared" si="218"/>
        <v>#DIV/0!</v>
      </c>
      <c r="F1001" s="463"/>
      <c r="G1001" s="463"/>
      <c r="H1001" s="431" t="e">
        <f t="shared" si="219"/>
        <v>#DIV/0!</v>
      </c>
      <c r="I1001" s="463">
        <f t="shared" si="225"/>
        <v>0</v>
      </c>
      <c r="J1001" s="463">
        <f t="shared" si="226"/>
        <v>0</v>
      </c>
      <c r="K1001" s="431" t="e">
        <f t="shared" si="221"/>
        <v>#DIV/0!</v>
      </c>
    </row>
    <row r="1002" spans="1:11" ht="14.25">
      <c r="A1002" s="14"/>
      <c r="B1002" s="161"/>
      <c r="C1002" s="161"/>
      <c r="D1002" s="161"/>
      <c r="E1002" s="431" t="e">
        <f t="shared" ref="E1002" si="233">D1002/C1002</f>
        <v>#DIV/0!</v>
      </c>
      <c r="F1002" s="463"/>
      <c r="G1002" s="463"/>
      <c r="H1002" s="431" t="e">
        <f t="shared" ref="H1002" si="234">G1002/F1002</f>
        <v>#DIV/0!</v>
      </c>
      <c r="I1002" s="463">
        <f t="shared" ref="I1002" si="235">C1002+F1002</f>
        <v>0</v>
      </c>
      <c r="J1002" s="463">
        <f t="shared" ref="J1002" si="236">D1002+G1002</f>
        <v>0</v>
      </c>
      <c r="K1002" s="431" t="e">
        <f t="shared" ref="K1002" si="237">J1002/I1002</f>
        <v>#DIV/0!</v>
      </c>
    </row>
    <row r="1003" spans="1:11" ht="14.25">
      <c r="A1003" s="14"/>
      <c r="B1003" s="161"/>
      <c r="C1003" s="161"/>
      <c r="D1003" s="161"/>
      <c r="E1003" s="431" t="e">
        <f t="shared" ref="E1003" si="238">D1003/C1003</f>
        <v>#DIV/0!</v>
      </c>
      <c r="F1003" s="463"/>
      <c r="G1003" s="463"/>
      <c r="H1003" s="431" t="e">
        <f t="shared" ref="H1003" si="239">G1003/F1003</f>
        <v>#DIV/0!</v>
      </c>
      <c r="I1003" s="463">
        <f t="shared" ref="I1003" si="240">C1003+F1003</f>
        <v>0</v>
      </c>
      <c r="J1003" s="463">
        <f t="shared" ref="J1003" si="241">D1003+G1003</f>
        <v>0</v>
      </c>
      <c r="K1003" s="431" t="e">
        <f t="shared" ref="K1003" si="242">J1003/I1003</f>
        <v>#DIV/0!</v>
      </c>
    </row>
    <row r="1004" spans="1:11" ht="14.25">
      <c r="A1004" s="14"/>
      <c r="B1004" s="161"/>
      <c r="C1004" s="161"/>
      <c r="D1004" s="161"/>
      <c r="E1004" s="431" t="e">
        <f t="shared" si="218"/>
        <v>#DIV/0!</v>
      </c>
      <c r="F1004" s="463"/>
      <c r="G1004" s="463"/>
      <c r="H1004" s="431" t="e">
        <f t="shared" si="219"/>
        <v>#DIV/0!</v>
      </c>
      <c r="I1004" s="463">
        <f t="shared" si="225"/>
        <v>0</v>
      </c>
      <c r="J1004" s="463">
        <f t="shared" si="226"/>
        <v>0</v>
      </c>
      <c r="K1004" s="431" t="e">
        <f t="shared" si="221"/>
        <v>#DIV/0!</v>
      </c>
    </row>
    <row r="1005" spans="1:11" ht="15">
      <c r="A1005" s="29"/>
      <c r="B1005" s="157"/>
      <c r="C1005" s="434"/>
      <c r="D1005" s="434"/>
      <c r="E1005" s="433" t="e">
        <f t="shared" ref="E1005" si="243">D1005/C1005</f>
        <v>#DIV/0!</v>
      </c>
      <c r="F1005" s="435"/>
      <c r="G1005" s="435"/>
      <c r="H1005" s="433" t="e">
        <f t="shared" ref="H1005" si="244">G1005/F1005</f>
        <v>#DIV/0!</v>
      </c>
      <c r="I1005" s="435"/>
      <c r="J1005" s="435"/>
      <c r="K1005" s="433" t="e">
        <f t="shared" ref="K1005" si="245">J1005/I1005</f>
        <v>#DIV/0!</v>
      </c>
    </row>
    <row r="1006" spans="1:11" ht="14.25">
      <c r="A1006" s="163" t="s">
        <v>1638</v>
      </c>
      <c r="B1006" s="164"/>
      <c r="C1006" s="164"/>
      <c r="D1006" s="164"/>
      <c r="E1006" s="164"/>
      <c r="F1006" s="336"/>
      <c r="G1006" s="336"/>
      <c r="H1006" s="336"/>
      <c r="I1006" s="336"/>
      <c r="J1006" s="336"/>
      <c r="K1006" s="336"/>
    </row>
    <row r="1007" spans="1:11" ht="14.25">
      <c r="A1007" s="294" t="s">
        <v>1639</v>
      </c>
      <c r="B1007" s="295" t="s">
        <v>1640</v>
      </c>
      <c r="C1007" s="296"/>
      <c r="D1007" s="296"/>
      <c r="E1007" s="334"/>
      <c r="F1007" s="297"/>
      <c r="G1007" s="297"/>
      <c r="H1007" s="297"/>
      <c r="I1007" s="297"/>
      <c r="J1007" s="297"/>
      <c r="K1007" s="297"/>
    </row>
    <row r="1008" spans="1:11" ht="14.25">
      <c r="A1008" s="294" t="s">
        <v>1641</v>
      </c>
      <c r="B1008" s="295" t="s">
        <v>1642</v>
      </c>
      <c r="C1008" s="296"/>
      <c r="D1008" s="296"/>
      <c r="E1008" s="334"/>
      <c r="F1008" s="297"/>
      <c r="G1008" s="297"/>
      <c r="H1008" s="297"/>
      <c r="I1008" s="297"/>
      <c r="J1008" s="297"/>
      <c r="K1008" s="297"/>
    </row>
    <row r="1009" spans="1:11" ht="14.25">
      <c r="A1009" s="294" t="s">
        <v>1643</v>
      </c>
      <c r="B1009" s="295" t="s">
        <v>1644</v>
      </c>
      <c r="C1009" s="296"/>
      <c r="D1009" s="296"/>
      <c r="E1009" s="334"/>
      <c r="F1009" s="297"/>
      <c r="G1009" s="297"/>
      <c r="H1009" s="297"/>
      <c r="I1009" s="297"/>
      <c r="J1009" s="297"/>
      <c r="K1009" s="297"/>
    </row>
    <row r="1010" spans="1:11" ht="25.5">
      <c r="A1010" s="294" t="s">
        <v>1645</v>
      </c>
      <c r="B1010" s="295" t="s">
        <v>1646</v>
      </c>
      <c r="C1010" s="296"/>
      <c r="D1010" s="296"/>
      <c r="E1010" s="334"/>
      <c r="F1010" s="297"/>
      <c r="G1010" s="297"/>
      <c r="H1010" s="297"/>
      <c r="I1010" s="297"/>
      <c r="J1010" s="297"/>
      <c r="K1010" s="297"/>
    </row>
    <row r="1011" spans="1:11" ht="14.25">
      <c r="A1011" s="294" t="s">
        <v>1647</v>
      </c>
      <c r="B1011" s="295" t="s">
        <v>1648</v>
      </c>
      <c r="C1011" s="296"/>
      <c r="D1011" s="296"/>
      <c r="E1011" s="334"/>
      <c r="F1011" s="297"/>
      <c r="G1011" s="297"/>
      <c r="H1011" s="297"/>
      <c r="I1011" s="297"/>
      <c r="J1011" s="297"/>
      <c r="K1011" s="297"/>
    </row>
    <row r="1012" spans="1:11" ht="25.5">
      <c r="A1012" s="294" t="s">
        <v>1649</v>
      </c>
      <c r="B1012" s="295" t="s">
        <v>1650</v>
      </c>
      <c r="C1012" s="296"/>
      <c r="D1012" s="296"/>
      <c r="E1012" s="334"/>
      <c r="F1012" s="297"/>
      <c r="G1012" s="297"/>
      <c r="H1012" s="297"/>
      <c r="I1012" s="297"/>
      <c r="J1012" s="297"/>
      <c r="K1012" s="297"/>
    </row>
    <row r="1013" spans="1:11" ht="51">
      <c r="A1013" s="294" t="s">
        <v>1651</v>
      </c>
      <c r="B1013" s="295" t="s">
        <v>1652</v>
      </c>
      <c r="C1013" s="296"/>
      <c r="D1013" s="296"/>
      <c r="E1013" s="334"/>
      <c r="F1013" s="297"/>
      <c r="G1013" s="297"/>
      <c r="H1013" s="297"/>
      <c r="I1013" s="297"/>
      <c r="J1013" s="297"/>
      <c r="K1013" s="297"/>
    </row>
    <row r="1014" spans="1:11" ht="63.75">
      <c r="A1014" s="294" t="s">
        <v>1653</v>
      </c>
      <c r="B1014" s="295" t="s">
        <v>1654</v>
      </c>
      <c r="C1014" s="296"/>
      <c r="D1014" s="296"/>
      <c r="E1014" s="334"/>
      <c r="F1014" s="297"/>
      <c r="G1014" s="297"/>
      <c r="H1014" s="297"/>
      <c r="I1014" s="297"/>
      <c r="J1014" s="297"/>
      <c r="K1014" s="297"/>
    </row>
    <row r="1015" spans="1:11" ht="13.5" thickBot="1">
      <c r="A1015" s="163" t="s">
        <v>1655</v>
      </c>
      <c r="B1015" s="165"/>
      <c r="C1015" s="165"/>
      <c r="D1015" s="165"/>
      <c r="E1015" s="335"/>
      <c r="F1015" s="436"/>
      <c r="G1015" s="436"/>
      <c r="H1015" s="436"/>
      <c r="I1015" s="436"/>
      <c r="J1015" s="436"/>
      <c r="K1015" s="436"/>
    </row>
    <row r="1016" spans="1:11" ht="16.5" thickTop="1" thickBot="1">
      <c r="A1016" s="437" t="s">
        <v>1656</v>
      </c>
      <c r="B1016" s="438"/>
      <c r="C1016" s="439">
        <f>SUM(C928,C932)</f>
        <v>3899</v>
      </c>
      <c r="D1016" s="439">
        <f>SUM(D928,D932)</f>
        <v>715</v>
      </c>
      <c r="E1016" s="440">
        <f t="shared" ref="E1016" si="246">D1016/C1016</f>
        <v>0.18338035393690691</v>
      </c>
      <c r="F1016" s="439">
        <f>SUM(F928,F932)</f>
        <v>18825</v>
      </c>
      <c r="G1016" s="439">
        <f>SUM(G928,G932)</f>
        <v>20549</v>
      </c>
      <c r="H1016" s="440">
        <f t="shared" ref="H1016" si="247">G1016/F1016</f>
        <v>1.0915803452855246</v>
      </c>
      <c r="I1016" s="439">
        <f>SUM(I928,I932)</f>
        <v>22724</v>
      </c>
      <c r="J1016" s="439">
        <f>SUM(J928,J932)</f>
        <v>21264</v>
      </c>
      <c r="K1016" s="440">
        <f t="shared" ref="K1016" si="248">J1016/I1016</f>
        <v>0.93575074810772751</v>
      </c>
    </row>
    <row r="1017" spans="1:11" ht="13.5" thickTop="1">
      <c r="A1017" s="929" t="s">
        <v>1657</v>
      </c>
      <c r="B1017" s="929"/>
      <c r="C1017" s="929"/>
      <c r="D1017" s="929"/>
      <c r="E1017" s="929"/>
      <c r="F1017" s="929"/>
      <c r="G1017" s="929"/>
      <c r="H1017" s="929"/>
      <c r="I1017" s="929"/>
      <c r="J1017" s="929"/>
      <c r="K1017" s="425"/>
    </row>
    <row r="1018" spans="1:11" ht="12.75">
      <c r="A1018" s="929" t="s">
        <v>1658</v>
      </c>
      <c r="B1018" s="929"/>
      <c r="C1018" s="929"/>
      <c r="D1018" s="929"/>
      <c r="E1018" s="929"/>
      <c r="F1018" s="929"/>
      <c r="G1018" s="929"/>
      <c r="H1018" s="929"/>
      <c r="I1018" s="929"/>
      <c r="J1018" s="929"/>
      <c r="K1018" s="425"/>
    </row>
    <row r="1020" spans="1:11" ht="12.75">
      <c r="A1020" s="1"/>
      <c r="B1020" s="2" t="s">
        <v>51</v>
      </c>
      <c r="C1020" s="3" t="s">
        <v>5271</v>
      </c>
      <c r="D1020" s="4"/>
      <c r="E1020" s="4"/>
      <c r="F1020" s="4"/>
      <c r="G1020" s="4"/>
      <c r="H1020" s="4"/>
      <c r="I1020" s="5"/>
      <c r="J1020" s="6"/>
      <c r="K1020" s="6"/>
    </row>
    <row r="1021" spans="1:11" ht="12.75">
      <c r="A1021" s="1"/>
      <c r="B1021" s="2" t="s">
        <v>52</v>
      </c>
      <c r="C1021" s="3">
        <v>17688383</v>
      </c>
      <c r="D1021" s="4"/>
      <c r="E1021" s="4"/>
      <c r="F1021" s="4"/>
      <c r="G1021" s="4"/>
      <c r="H1021" s="4"/>
      <c r="I1021" s="5"/>
      <c r="J1021" s="6"/>
      <c r="K1021" s="6"/>
    </row>
    <row r="1022" spans="1:11" ht="12.75">
      <c r="A1022" s="1"/>
      <c r="B1022" s="2"/>
      <c r="C1022" s="3"/>
      <c r="D1022" s="4"/>
      <c r="E1022" s="4"/>
      <c r="F1022" s="4"/>
      <c r="G1022" s="4"/>
      <c r="H1022" s="4"/>
      <c r="I1022" s="5"/>
      <c r="J1022" s="6"/>
      <c r="K1022" s="6"/>
    </row>
    <row r="1023" spans="1:11" ht="14.25">
      <c r="A1023" s="1"/>
      <c r="B1023" s="2" t="s">
        <v>1634</v>
      </c>
      <c r="C1023" s="7" t="s">
        <v>32</v>
      </c>
      <c r="D1023" s="8"/>
      <c r="E1023" s="8"/>
      <c r="F1023" s="8"/>
      <c r="G1023" s="8"/>
      <c r="H1023" s="8"/>
      <c r="I1023" s="9"/>
      <c r="J1023" s="6"/>
      <c r="K1023" s="6"/>
    </row>
    <row r="1024" spans="1:11" ht="14.25">
      <c r="A1024" s="1"/>
      <c r="B1024" s="2" t="s">
        <v>186</v>
      </c>
      <c r="C1024" s="409" t="s">
        <v>1965</v>
      </c>
      <c r="D1024" s="8"/>
      <c r="E1024" s="8"/>
      <c r="F1024" s="8"/>
      <c r="G1024" s="8"/>
      <c r="H1024" s="8"/>
      <c r="I1024" s="9"/>
      <c r="J1024" s="6"/>
      <c r="K1024" s="6"/>
    </row>
    <row r="1025" spans="1:11" ht="15.75">
      <c r="A1025" s="10"/>
      <c r="B1025" s="10"/>
      <c r="C1025" s="10"/>
      <c r="D1025" s="10"/>
      <c r="E1025" s="10"/>
      <c r="F1025" s="10"/>
      <c r="G1025" s="10"/>
      <c r="H1025" s="10"/>
      <c r="I1025" s="11"/>
      <c r="J1025" s="11"/>
      <c r="K1025" s="11"/>
    </row>
    <row r="1026" spans="1:11" ht="12.75" customHeight="1">
      <c r="A1026" s="913" t="s">
        <v>1635</v>
      </c>
      <c r="B1026" s="913" t="s">
        <v>1636</v>
      </c>
      <c r="C1026" s="930" t="s">
        <v>189</v>
      </c>
      <c r="D1026" s="931"/>
      <c r="E1026" s="931"/>
      <c r="F1026" s="907" t="s">
        <v>190</v>
      </c>
      <c r="G1026" s="907"/>
      <c r="H1026" s="907"/>
      <c r="I1026" s="907" t="s">
        <v>129</v>
      </c>
      <c r="J1026" s="907"/>
      <c r="K1026" s="907"/>
    </row>
    <row r="1027" spans="1:11" ht="34.5" thickBot="1">
      <c r="A1027" s="914"/>
      <c r="B1027" s="914"/>
      <c r="C1027" s="309" t="s">
        <v>1896</v>
      </c>
      <c r="D1027" s="309" t="s">
        <v>5263</v>
      </c>
      <c r="E1027" s="430" t="s">
        <v>1903</v>
      </c>
      <c r="F1027" s="309" t="s">
        <v>1896</v>
      </c>
      <c r="G1027" s="309" t="s">
        <v>5263</v>
      </c>
      <c r="H1027" s="309" t="s">
        <v>1903</v>
      </c>
      <c r="I1027" s="309" t="s">
        <v>1896</v>
      </c>
      <c r="J1027" s="309" t="s">
        <v>5263</v>
      </c>
      <c r="K1027" s="309" t="s">
        <v>1903</v>
      </c>
    </row>
    <row r="1028" spans="1:11" ht="15.75" thickTop="1">
      <c r="A1028" s="85"/>
      <c r="B1028" s="154" t="s">
        <v>28</v>
      </c>
      <c r="C1028" s="432">
        <f>SUM(C1029:C1031)</f>
        <v>0</v>
      </c>
      <c r="D1028" s="432">
        <f>SUM(D1029:D1031)</f>
        <v>0</v>
      </c>
      <c r="E1028" s="433" t="e">
        <f>D1028/C1028</f>
        <v>#DIV/0!</v>
      </c>
      <c r="F1028" s="432">
        <f>SUM(F1029:F1031)</f>
        <v>0</v>
      </c>
      <c r="G1028" s="432">
        <f>SUM(G1029:G1031)</f>
        <v>0</v>
      </c>
      <c r="H1028" s="433" t="e">
        <f>G1028/F1028</f>
        <v>#DIV/0!</v>
      </c>
      <c r="I1028" s="432">
        <f>SUM(I1029:I1031)</f>
        <v>0</v>
      </c>
      <c r="J1028" s="432">
        <f>SUM(J1029:J1031)</f>
        <v>0</v>
      </c>
      <c r="K1028" s="433" t="e">
        <f>J1028/I1028</f>
        <v>#DIV/0!</v>
      </c>
    </row>
    <row r="1029" spans="1:11" ht="14.25">
      <c r="A1029" s="155"/>
      <c r="B1029" s="156"/>
      <c r="C1029" s="157"/>
      <c r="D1029" s="157"/>
      <c r="E1029" s="431" t="e">
        <f t="shared" ref="E1029:E1030" si="249">D1029/C1029</f>
        <v>#DIV/0!</v>
      </c>
      <c r="F1029" s="426"/>
      <c r="G1029" s="426"/>
      <c r="H1029" s="431" t="e">
        <f t="shared" ref="H1029:H1030" si="250">G1029/F1029</f>
        <v>#DIV/0!</v>
      </c>
      <c r="I1029" s="426">
        <f>C1029+F1029</f>
        <v>0</v>
      </c>
      <c r="J1029" s="426">
        <f>D1029+G1029</f>
        <v>0</v>
      </c>
      <c r="K1029" s="431" t="e">
        <f t="shared" ref="K1029:K1030" si="251">J1029/I1029</f>
        <v>#DIV/0!</v>
      </c>
    </row>
    <row r="1030" spans="1:11" ht="14.25">
      <c r="A1030" s="158"/>
      <c r="B1030" s="159"/>
      <c r="C1030" s="157"/>
      <c r="D1030" s="157"/>
      <c r="E1030" s="431" t="e">
        <f t="shared" si="249"/>
        <v>#DIV/0!</v>
      </c>
      <c r="F1030" s="426"/>
      <c r="G1030" s="426"/>
      <c r="H1030" s="431" t="e">
        <f t="shared" si="250"/>
        <v>#DIV/0!</v>
      </c>
      <c r="I1030" s="426"/>
      <c r="J1030" s="426"/>
      <c r="K1030" s="431" t="e">
        <f t="shared" si="251"/>
        <v>#DIV/0!</v>
      </c>
    </row>
    <row r="1031" spans="1:11" ht="14.25">
      <c r="A1031" s="158"/>
      <c r="B1031" s="159"/>
      <c r="C1031" s="165"/>
      <c r="D1031" s="165"/>
      <c r="E1031" s="442"/>
      <c r="F1031" s="436"/>
      <c r="G1031" s="436"/>
      <c r="H1031" s="442"/>
      <c r="I1031" s="436"/>
      <c r="J1031" s="436"/>
      <c r="K1031" s="442"/>
    </row>
    <row r="1032" spans="1:11" ht="15">
      <c r="A1032" s="158"/>
      <c r="B1032" s="160" t="s">
        <v>1637</v>
      </c>
      <c r="C1032" s="443">
        <f>SUM(C1033:C1145)</f>
        <v>13592</v>
      </c>
      <c r="D1032" s="443">
        <f>SUM(D1033:D1145)</f>
        <v>9266</v>
      </c>
      <c r="E1032" s="444">
        <f t="shared" ref="E1032:E1143" si="252">D1032/C1032</f>
        <v>0.68172454384932313</v>
      </c>
      <c r="F1032" s="443">
        <f>SUM(F1033:F1145)</f>
        <v>67620</v>
      </c>
      <c r="G1032" s="443">
        <f>SUM(G1033:G1145)</f>
        <v>81031</v>
      </c>
      <c r="H1032" s="444">
        <f t="shared" ref="H1032:H1143" si="253">G1032/F1032</f>
        <v>1.1983288967761017</v>
      </c>
      <c r="I1032" s="435">
        <f t="shared" ref="I1032:I1132" si="254">C1032+F1032</f>
        <v>81212</v>
      </c>
      <c r="J1032" s="435">
        <f t="shared" ref="J1032:J1132" si="255">D1032+G1032</f>
        <v>90297</v>
      </c>
      <c r="K1032" s="444">
        <f t="shared" ref="K1032:K1143" si="256">J1032/I1032</f>
        <v>1.1118677042801557</v>
      </c>
    </row>
    <row r="1033" spans="1:11" ht="14.25">
      <c r="A1033" s="446" t="s">
        <v>2963</v>
      </c>
      <c r="B1033" s="447" t="s">
        <v>2964</v>
      </c>
      <c r="C1033" s="455">
        <v>8634</v>
      </c>
      <c r="D1033" s="159">
        <v>5137</v>
      </c>
      <c r="E1033" s="431">
        <f t="shared" si="252"/>
        <v>0.59497336113041466</v>
      </c>
      <c r="F1033" s="460">
        <v>5550</v>
      </c>
      <c r="G1033" s="406">
        <v>3549</v>
      </c>
      <c r="H1033" s="431">
        <f t="shared" si="253"/>
        <v>0.63945945945945948</v>
      </c>
      <c r="I1033" s="426">
        <f t="shared" si="254"/>
        <v>14184</v>
      </c>
      <c r="J1033" s="426">
        <f t="shared" si="255"/>
        <v>8686</v>
      </c>
      <c r="K1033" s="431">
        <f t="shared" si="256"/>
        <v>0.612380146644106</v>
      </c>
    </row>
    <row r="1034" spans="1:11" ht="14.25">
      <c r="A1034" s="446" t="s">
        <v>2824</v>
      </c>
      <c r="B1034" s="448" t="s">
        <v>3039</v>
      </c>
      <c r="C1034" s="456">
        <v>515</v>
      </c>
      <c r="D1034" s="157">
        <v>738</v>
      </c>
      <c r="E1034" s="431">
        <f t="shared" si="252"/>
        <v>1.4330097087378642</v>
      </c>
      <c r="F1034" s="461">
        <v>49</v>
      </c>
      <c r="G1034" s="426">
        <v>41</v>
      </c>
      <c r="H1034" s="431">
        <f t="shared" si="253"/>
        <v>0.83673469387755106</v>
      </c>
      <c r="I1034" s="426">
        <f t="shared" si="254"/>
        <v>564</v>
      </c>
      <c r="J1034" s="426">
        <f t="shared" si="255"/>
        <v>779</v>
      </c>
      <c r="K1034" s="431">
        <f t="shared" si="256"/>
        <v>1.3812056737588652</v>
      </c>
    </row>
    <row r="1035" spans="1:11" ht="14.25">
      <c r="A1035" s="446" t="s">
        <v>3040</v>
      </c>
      <c r="B1035" s="448" t="s">
        <v>3041</v>
      </c>
      <c r="C1035" s="456">
        <v>57</v>
      </c>
      <c r="D1035" s="157">
        <v>133</v>
      </c>
      <c r="E1035" s="431">
        <f t="shared" si="252"/>
        <v>2.3333333333333335</v>
      </c>
      <c r="F1035" s="461">
        <v>77</v>
      </c>
      <c r="G1035" s="426">
        <v>6</v>
      </c>
      <c r="H1035" s="431">
        <f t="shared" si="253"/>
        <v>7.792207792207792E-2</v>
      </c>
      <c r="I1035" s="426">
        <f t="shared" si="254"/>
        <v>134</v>
      </c>
      <c r="J1035" s="426">
        <f t="shared" si="255"/>
        <v>139</v>
      </c>
      <c r="K1035" s="431">
        <f t="shared" si="256"/>
        <v>1.0373134328358209</v>
      </c>
    </row>
    <row r="1036" spans="1:11" ht="14.25">
      <c r="A1036" s="446" t="s">
        <v>3042</v>
      </c>
      <c r="B1036" s="448" t="s">
        <v>3043</v>
      </c>
      <c r="C1036" s="456">
        <v>792</v>
      </c>
      <c r="D1036" s="157">
        <v>506</v>
      </c>
      <c r="E1036" s="431">
        <f t="shared" si="252"/>
        <v>0.63888888888888884</v>
      </c>
      <c r="F1036" s="461">
        <v>361</v>
      </c>
      <c r="G1036" s="426">
        <v>158</v>
      </c>
      <c r="H1036" s="431">
        <f t="shared" si="253"/>
        <v>0.4376731301939058</v>
      </c>
      <c r="I1036" s="426">
        <f t="shared" si="254"/>
        <v>1153</v>
      </c>
      <c r="J1036" s="426">
        <f t="shared" si="255"/>
        <v>664</v>
      </c>
      <c r="K1036" s="431">
        <f t="shared" si="256"/>
        <v>0.5758889852558543</v>
      </c>
    </row>
    <row r="1037" spans="1:11" ht="14.25">
      <c r="A1037" s="446" t="s">
        <v>3044</v>
      </c>
      <c r="B1037" s="448" t="s">
        <v>3045</v>
      </c>
      <c r="C1037" s="456">
        <v>210</v>
      </c>
      <c r="D1037" s="161">
        <v>226</v>
      </c>
      <c r="E1037" s="431">
        <f t="shared" si="252"/>
        <v>1.0761904761904761</v>
      </c>
      <c r="F1037" s="461">
        <v>357</v>
      </c>
      <c r="G1037" s="426">
        <v>150</v>
      </c>
      <c r="H1037" s="431">
        <f t="shared" si="253"/>
        <v>0.42016806722689076</v>
      </c>
      <c r="I1037" s="426">
        <f t="shared" si="254"/>
        <v>567</v>
      </c>
      <c r="J1037" s="426">
        <f t="shared" si="255"/>
        <v>376</v>
      </c>
      <c r="K1037" s="431">
        <f t="shared" si="256"/>
        <v>0.66313932980599644</v>
      </c>
    </row>
    <row r="1038" spans="1:11" ht="14.25">
      <c r="A1038" s="446" t="s">
        <v>2875</v>
      </c>
      <c r="B1038" s="448" t="s">
        <v>3046</v>
      </c>
      <c r="C1038" s="456">
        <v>188</v>
      </c>
      <c r="D1038" s="161">
        <v>174</v>
      </c>
      <c r="E1038" s="431">
        <f t="shared" ref="E1038:E1110" si="257">D1038/C1038</f>
        <v>0.92553191489361697</v>
      </c>
      <c r="F1038" s="461">
        <v>149</v>
      </c>
      <c r="G1038" s="426">
        <v>71</v>
      </c>
      <c r="H1038" s="431">
        <f t="shared" ref="H1038:H1110" si="258">G1038/F1038</f>
        <v>0.47651006711409394</v>
      </c>
      <c r="I1038" s="426">
        <f t="shared" ref="I1038:I1110" si="259">C1038+F1038</f>
        <v>337</v>
      </c>
      <c r="J1038" s="426">
        <f t="shared" ref="J1038:J1110" si="260">D1038+G1038</f>
        <v>245</v>
      </c>
      <c r="K1038" s="431">
        <f t="shared" ref="K1038:K1110" si="261">J1038/I1038</f>
        <v>0.72700296735905046</v>
      </c>
    </row>
    <row r="1039" spans="1:11" ht="14.25">
      <c r="A1039" s="446" t="s">
        <v>3047</v>
      </c>
      <c r="B1039" s="448" t="s">
        <v>3048</v>
      </c>
      <c r="C1039" s="456">
        <v>198</v>
      </c>
      <c r="D1039" s="162">
        <v>151</v>
      </c>
      <c r="E1039" s="431">
        <f t="shared" si="257"/>
        <v>0.76262626262626265</v>
      </c>
      <c r="F1039" s="461">
        <v>97</v>
      </c>
      <c r="G1039" s="426">
        <v>46</v>
      </c>
      <c r="H1039" s="431">
        <f t="shared" si="258"/>
        <v>0.47422680412371132</v>
      </c>
      <c r="I1039" s="426">
        <f t="shared" si="259"/>
        <v>295</v>
      </c>
      <c r="J1039" s="426">
        <f t="shared" si="260"/>
        <v>197</v>
      </c>
      <c r="K1039" s="431">
        <f t="shared" si="261"/>
        <v>0.66779661016949154</v>
      </c>
    </row>
    <row r="1040" spans="1:11" ht="14.25">
      <c r="A1040" s="446" t="s">
        <v>2122</v>
      </c>
      <c r="B1040" s="448" t="s">
        <v>3049</v>
      </c>
      <c r="C1040" s="456">
        <v>27</v>
      </c>
      <c r="D1040" s="161"/>
      <c r="E1040" s="431">
        <f t="shared" si="257"/>
        <v>0</v>
      </c>
      <c r="F1040" s="461">
        <v>230</v>
      </c>
      <c r="G1040" s="426"/>
      <c r="H1040" s="431">
        <f t="shared" si="258"/>
        <v>0</v>
      </c>
      <c r="I1040" s="426">
        <f t="shared" si="259"/>
        <v>257</v>
      </c>
      <c r="J1040" s="426">
        <f t="shared" si="260"/>
        <v>0</v>
      </c>
      <c r="K1040" s="431">
        <f t="shared" si="261"/>
        <v>0</v>
      </c>
    </row>
    <row r="1041" spans="1:11" ht="14.25">
      <c r="A1041" s="446" t="s">
        <v>2123</v>
      </c>
      <c r="B1041" s="448" t="s">
        <v>2965</v>
      </c>
      <c r="C1041" s="456">
        <v>34</v>
      </c>
      <c r="D1041" s="161"/>
      <c r="E1041" s="431">
        <f t="shared" si="257"/>
        <v>0</v>
      </c>
      <c r="F1041" s="461">
        <v>236</v>
      </c>
      <c r="G1041" s="426"/>
      <c r="H1041" s="431">
        <f t="shared" si="258"/>
        <v>0</v>
      </c>
      <c r="I1041" s="426">
        <f t="shared" si="259"/>
        <v>270</v>
      </c>
      <c r="J1041" s="426">
        <f t="shared" si="260"/>
        <v>0</v>
      </c>
      <c r="K1041" s="431">
        <f t="shared" si="261"/>
        <v>0</v>
      </c>
    </row>
    <row r="1042" spans="1:11" ht="14.25">
      <c r="A1042" s="446" t="s">
        <v>3050</v>
      </c>
      <c r="B1042" s="448" t="s">
        <v>3051</v>
      </c>
      <c r="C1042" s="456">
        <v>211</v>
      </c>
      <c r="D1042" s="157">
        <v>130</v>
      </c>
      <c r="E1042" s="431">
        <f t="shared" si="257"/>
        <v>0.61611374407582942</v>
      </c>
      <c r="F1042" s="461">
        <v>38</v>
      </c>
      <c r="G1042" s="426">
        <v>24</v>
      </c>
      <c r="H1042" s="431">
        <f t="shared" si="258"/>
        <v>0.63157894736842102</v>
      </c>
      <c r="I1042" s="426">
        <f t="shared" si="259"/>
        <v>249</v>
      </c>
      <c r="J1042" s="426">
        <f t="shared" si="260"/>
        <v>154</v>
      </c>
      <c r="K1042" s="431">
        <f t="shared" si="261"/>
        <v>0.61847389558232935</v>
      </c>
    </row>
    <row r="1043" spans="1:11" ht="14.25">
      <c r="A1043" s="446" t="s">
        <v>3052</v>
      </c>
      <c r="B1043" s="448" t="s">
        <v>3053</v>
      </c>
      <c r="C1043" s="456">
        <v>16</v>
      </c>
      <c r="D1043" s="157">
        <v>14</v>
      </c>
      <c r="E1043" s="431">
        <f t="shared" si="257"/>
        <v>0.875</v>
      </c>
      <c r="F1043" s="461">
        <v>7</v>
      </c>
      <c r="G1043" s="426">
        <v>8</v>
      </c>
      <c r="H1043" s="431">
        <f t="shared" si="258"/>
        <v>1.1428571428571428</v>
      </c>
      <c r="I1043" s="426">
        <f t="shared" si="259"/>
        <v>23</v>
      </c>
      <c r="J1043" s="426">
        <f t="shared" si="260"/>
        <v>22</v>
      </c>
      <c r="K1043" s="431">
        <f t="shared" si="261"/>
        <v>0.95652173913043481</v>
      </c>
    </row>
    <row r="1044" spans="1:11" ht="14.25">
      <c r="A1044" s="446" t="s">
        <v>3054</v>
      </c>
      <c r="B1044" s="448" t="s">
        <v>3055</v>
      </c>
      <c r="C1044" s="456">
        <v>2</v>
      </c>
      <c r="D1044" s="157">
        <v>22</v>
      </c>
      <c r="E1044" s="431">
        <f t="shared" si="257"/>
        <v>11</v>
      </c>
      <c r="F1044" s="461">
        <v>4</v>
      </c>
      <c r="G1044" s="426">
        <v>16</v>
      </c>
      <c r="H1044" s="431">
        <f t="shared" si="258"/>
        <v>4</v>
      </c>
      <c r="I1044" s="426">
        <f t="shared" si="259"/>
        <v>6</v>
      </c>
      <c r="J1044" s="426">
        <f t="shared" si="260"/>
        <v>38</v>
      </c>
      <c r="K1044" s="431">
        <f t="shared" si="261"/>
        <v>6.333333333333333</v>
      </c>
    </row>
    <row r="1045" spans="1:11" ht="25.5">
      <c r="A1045" s="446" t="s">
        <v>1653</v>
      </c>
      <c r="B1045" s="448" t="s">
        <v>3056</v>
      </c>
      <c r="C1045" s="456">
        <v>6</v>
      </c>
      <c r="D1045" s="161">
        <v>22</v>
      </c>
      <c r="E1045" s="431">
        <f t="shared" si="257"/>
        <v>3.6666666666666665</v>
      </c>
      <c r="F1045" s="461">
        <v>4</v>
      </c>
      <c r="G1045" s="426">
        <v>15</v>
      </c>
      <c r="H1045" s="431">
        <f t="shared" si="258"/>
        <v>3.75</v>
      </c>
      <c r="I1045" s="426">
        <f t="shared" si="259"/>
        <v>10</v>
      </c>
      <c r="J1045" s="426">
        <f t="shared" si="260"/>
        <v>37</v>
      </c>
      <c r="K1045" s="431">
        <f t="shared" si="261"/>
        <v>3.7</v>
      </c>
    </row>
    <row r="1046" spans="1:11" ht="14.25">
      <c r="A1046" s="446" t="s">
        <v>1649</v>
      </c>
      <c r="B1046" s="448" t="s">
        <v>3057</v>
      </c>
      <c r="C1046" s="456">
        <v>87</v>
      </c>
      <c r="D1046" s="161">
        <v>119</v>
      </c>
      <c r="E1046" s="431">
        <f t="shared" si="257"/>
        <v>1.367816091954023</v>
      </c>
      <c r="F1046" s="461">
        <v>141</v>
      </c>
      <c r="G1046" s="426">
        <v>37</v>
      </c>
      <c r="H1046" s="431">
        <f t="shared" si="258"/>
        <v>0.26241134751773049</v>
      </c>
      <c r="I1046" s="426">
        <f t="shared" si="259"/>
        <v>228</v>
      </c>
      <c r="J1046" s="426">
        <f t="shared" si="260"/>
        <v>156</v>
      </c>
      <c r="K1046" s="431">
        <f t="shared" si="261"/>
        <v>0.68421052631578949</v>
      </c>
    </row>
    <row r="1047" spans="1:11" ht="25.5">
      <c r="A1047" s="446" t="s">
        <v>3058</v>
      </c>
      <c r="B1047" s="448" t="s">
        <v>3059</v>
      </c>
      <c r="C1047" s="456">
        <v>51</v>
      </c>
      <c r="D1047" s="162">
        <v>46</v>
      </c>
      <c r="E1047" s="431">
        <f t="shared" si="257"/>
        <v>0.90196078431372551</v>
      </c>
      <c r="F1047" s="461">
        <v>98</v>
      </c>
      <c r="G1047" s="426">
        <v>19</v>
      </c>
      <c r="H1047" s="431">
        <f t="shared" si="258"/>
        <v>0.19387755102040816</v>
      </c>
      <c r="I1047" s="426">
        <f t="shared" si="259"/>
        <v>149</v>
      </c>
      <c r="J1047" s="426">
        <f t="shared" si="260"/>
        <v>65</v>
      </c>
      <c r="K1047" s="431">
        <f t="shared" si="261"/>
        <v>0.43624161073825501</v>
      </c>
    </row>
    <row r="1048" spans="1:11" ht="14.25">
      <c r="A1048" s="446" t="s">
        <v>2761</v>
      </c>
      <c r="B1048" s="448" t="s">
        <v>2762</v>
      </c>
      <c r="C1048" s="456">
        <v>386</v>
      </c>
      <c r="D1048" s="161">
        <v>326</v>
      </c>
      <c r="E1048" s="431">
        <f t="shared" si="257"/>
        <v>0.84455958549222798</v>
      </c>
      <c r="F1048" s="461">
        <v>295</v>
      </c>
      <c r="G1048" s="426">
        <v>117</v>
      </c>
      <c r="H1048" s="431">
        <f t="shared" si="258"/>
        <v>0.39661016949152544</v>
      </c>
      <c r="I1048" s="426">
        <f t="shared" si="259"/>
        <v>681</v>
      </c>
      <c r="J1048" s="426">
        <f t="shared" si="260"/>
        <v>443</v>
      </c>
      <c r="K1048" s="431">
        <f t="shared" si="261"/>
        <v>0.65051395007342139</v>
      </c>
    </row>
    <row r="1049" spans="1:11" ht="14.25">
      <c r="A1049" s="446" t="s">
        <v>3015</v>
      </c>
      <c r="B1049" s="448" t="s">
        <v>3016</v>
      </c>
      <c r="C1049" s="456">
        <v>401</v>
      </c>
      <c r="D1049" s="157">
        <v>18</v>
      </c>
      <c r="E1049" s="431">
        <f t="shared" si="257"/>
        <v>4.488778054862843E-2</v>
      </c>
      <c r="F1049" s="461">
        <v>602</v>
      </c>
      <c r="G1049" s="426">
        <v>253</v>
      </c>
      <c r="H1049" s="431">
        <f t="shared" si="258"/>
        <v>0.42026578073089699</v>
      </c>
      <c r="I1049" s="426">
        <f t="shared" si="259"/>
        <v>1003</v>
      </c>
      <c r="J1049" s="426">
        <f t="shared" si="260"/>
        <v>271</v>
      </c>
      <c r="K1049" s="431">
        <f t="shared" si="261"/>
        <v>0.27018943170488535</v>
      </c>
    </row>
    <row r="1050" spans="1:11" ht="25.5">
      <c r="A1050" s="446" t="s">
        <v>2768</v>
      </c>
      <c r="B1050" s="448" t="s">
        <v>2769</v>
      </c>
      <c r="C1050" s="456">
        <v>1677</v>
      </c>
      <c r="D1050" s="157">
        <v>1148</v>
      </c>
      <c r="E1050" s="431">
        <f t="shared" si="257"/>
        <v>0.68455575432319615</v>
      </c>
      <c r="F1050" s="461">
        <v>923</v>
      </c>
      <c r="G1050" s="426">
        <v>438</v>
      </c>
      <c r="H1050" s="431">
        <f t="shared" si="258"/>
        <v>0.47453954496208017</v>
      </c>
      <c r="I1050" s="426">
        <f t="shared" si="259"/>
        <v>2600</v>
      </c>
      <c r="J1050" s="426">
        <f t="shared" si="260"/>
        <v>1586</v>
      </c>
      <c r="K1050" s="431">
        <f t="shared" si="261"/>
        <v>0.61</v>
      </c>
    </row>
    <row r="1051" spans="1:11" ht="38.25">
      <c r="A1051" s="446" t="s">
        <v>2980</v>
      </c>
      <c r="B1051" s="448" t="s">
        <v>2981</v>
      </c>
      <c r="C1051" s="456">
        <v>42</v>
      </c>
      <c r="D1051" s="157">
        <v>7</v>
      </c>
      <c r="E1051" s="431">
        <f t="shared" si="257"/>
        <v>0.16666666666666666</v>
      </c>
      <c r="F1051" s="461">
        <v>31</v>
      </c>
      <c r="G1051" s="426">
        <v>56</v>
      </c>
      <c r="H1051" s="431">
        <f t="shared" si="258"/>
        <v>1.8064516129032258</v>
      </c>
      <c r="I1051" s="426">
        <f t="shared" si="259"/>
        <v>73</v>
      </c>
      <c r="J1051" s="426">
        <f t="shared" si="260"/>
        <v>63</v>
      </c>
      <c r="K1051" s="431">
        <f t="shared" si="261"/>
        <v>0.86301369863013699</v>
      </c>
    </row>
    <row r="1052" spans="1:11" ht="25.5">
      <c r="A1052" s="446" t="s">
        <v>2155</v>
      </c>
      <c r="B1052" s="448" t="s">
        <v>2807</v>
      </c>
      <c r="C1052" s="456">
        <v>30</v>
      </c>
      <c r="D1052" s="161">
        <v>74</v>
      </c>
      <c r="E1052" s="431">
        <f t="shared" si="257"/>
        <v>2.4666666666666668</v>
      </c>
      <c r="F1052" s="461">
        <v>24826</v>
      </c>
      <c r="G1052" s="426">
        <v>33317</v>
      </c>
      <c r="H1052" s="431">
        <f t="shared" si="258"/>
        <v>1.3420204624184322</v>
      </c>
      <c r="I1052" s="426">
        <f t="shared" si="259"/>
        <v>24856</v>
      </c>
      <c r="J1052" s="426">
        <f t="shared" si="260"/>
        <v>33391</v>
      </c>
      <c r="K1052" s="431">
        <f t="shared" si="261"/>
        <v>1.3433778564531702</v>
      </c>
    </row>
    <row r="1053" spans="1:11" ht="14.25">
      <c r="A1053" s="446" t="s">
        <v>2161</v>
      </c>
      <c r="B1053" s="448" t="s">
        <v>3060</v>
      </c>
      <c r="C1053" s="456"/>
      <c r="D1053" s="161"/>
      <c r="E1053" s="431" t="e">
        <f t="shared" si="257"/>
        <v>#DIV/0!</v>
      </c>
      <c r="F1053" s="461"/>
      <c r="G1053" s="426">
        <v>6</v>
      </c>
      <c r="H1053" s="431" t="e">
        <f t="shared" si="258"/>
        <v>#DIV/0!</v>
      </c>
      <c r="I1053" s="426">
        <f t="shared" si="259"/>
        <v>0</v>
      </c>
      <c r="J1053" s="426">
        <f t="shared" si="260"/>
        <v>6</v>
      </c>
      <c r="K1053" s="431" t="e">
        <f t="shared" si="261"/>
        <v>#DIV/0!</v>
      </c>
    </row>
    <row r="1054" spans="1:11" ht="14.25">
      <c r="A1054" s="446" t="s">
        <v>2162</v>
      </c>
      <c r="B1054" s="448" t="s">
        <v>3061</v>
      </c>
      <c r="C1054" s="456"/>
      <c r="D1054" s="162"/>
      <c r="E1054" s="431" t="e">
        <f t="shared" si="257"/>
        <v>#DIV/0!</v>
      </c>
      <c r="F1054" s="461">
        <v>594</v>
      </c>
      <c r="G1054" s="463">
        <v>625</v>
      </c>
      <c r="H1054" s="431">
        <f t="shared" si="258"/>
        <v>1.0521885521885521</v>
      </c>
      <c r="I1054" s="426">
        <f t="shared" si="259"/>
        <v>594</v>
      </c>
      <c r="J1054" s="426">
        <f t="shared" si="260"/>
        <v>625</v>
      </c>
      <c r="K1054" s="431">
        <f t="shared" si="261"/>
        <v>1.0521885521885521</v>
      </c>
    </row>
    <row r="1055" spans="1:11" ht="14.25">
      <c r="A1055" s="446" t="s">
        <v>2163</v>
      </c>
      <c r="B1055" s="448" t="s">
        <v>3062</v>
      </c>
      <c r="C1055" s="456"/>
      <c r="D1055" s="161"/>
      <c r="E1055" s="431" t="e">
        <f t="shared" si="257"/>
        <v>#DIV/0!</v>
      </c>
      <c r="F1055" s="461"/>
      <c r="G1055" s="426">
        <v>88</v>
      </c>
      <c r="H1055" s="431" t="e">
        <f t="shared" si="258"/>
        <v>#DIV/0!</v>
      </c>
      <c r="I1055" s="426">
        <f t="shared" si="259"/>
        <v>0</v>
      </c>
      <c r="J1055" s="426">
        <f t="shared" si="260"/>
        <v>88</v>
      </c>
      <c r="K1055" s="431" t="e">
        <f t="shared" si="261"/>
        <v>#DIV/0!</v>
      </c>
    </row>
    <row r="1056" spans="1:11" ht="14.25">
      <c r="A1056" s="446" t="s">
        <v>2102</v>
      </c>
      <c r="B1056" s="448" t="s">
        <v>2508</v>
      </c>
      <c r="C1056" s="456"/>
      <c r="D1056" s="161"/>
      <c r="E1056" s="431" t="e">
        <f t="shared" si="257"/>
        <v>#DIV/0!</v>
      </c>
      <c r="F1056" s="461">
        <v>693</v>
      </c>
      <c r="G1056" s="426"/>
      <c r="H1056" s="431">
        <f t="shared" si="258"/>
        <v>0</v>
      </c>
      <c r="I1056" s="426">
        <f t="shared" si="259"/>
        <v>693</v>
      </c>
      <c r="J1056" s="426">
        <f t="shared" si="260"/>
        <v>0</v>
      </c>
      <c r="K1056" s="431">
        <f t="shared" si="261"/>
        <v>0</v>
      </c>
    </row>
    <row r="1057" spans="1:11" ht="25.5">
      <c r="A1057" s="446" t="s">
        <v>2165</v>
      </c>
      <c r="B1057" s="448" t="s">
        <v>3063</v>
      </c>
      <c r="C1057" s="456">
        <v>11</v>
      </c>
      <c r="D1057" s="157">
        <v>51</v>
      </c>
      <c r="E1057" s="431">
        <f t="shared" si="257"/>
        <v>4.6363636363636367</v>
      </c>
      <c r="F1057" s="461">
        <v>97</v>
      </c>
      <c r="G1057" s="426">
        <v>94</v>
      </c>
      <c r="H1057" s="431">
        <f t="shared" si="258"/>
        <v>0.96907216494845361</v>
      </c>
      <c r="I1057" s="426">
        <f t="shared" si="259"/>
        <v>108</v>
      </c>
      <c r="J1057" s="426">
        <f t="shared" si="260"/>
        <v>145</v>
      </c>
      <c r="K1057" s="431">
        <f t="shared" si="261"/>
        <v>1.3425925925925926</v>
      </c>
    </row>
    <row r="1058" spans="1:11" ht="25.5">
      <c r="A1058" s="446" t="s">
        <v>3035</v>
      </c>
      <c r="B1058" s="448" t="s">
        <v>3064</v>
      </c>
      <c r="C1058" s="456"/>
      <c r="D1058" s="157"/>
      <c r="E1058" s="431" t="e">
        <f t="shared" si="257"/>
        <v>#DIV/0!</v>
      </c>
      <c r="F1058" s="461">
        <v>26</v>
      </c>
      <c r="G1058" s="426">
        <v>25</v>
      </c>
      <c r="H1058" s="431">
        <f t="shared" si="258"/>
        <v>0.96153846153846156</v>
      </c>
      <c r="I1058" s="426">
        <f t="shared" si="259"/>
        <v>26</v>
      </c>
      <c r="J1058" s="426">
        <f t="shared" si="260"/>
        <v>25</v>
      </c>
      <c r="K1058" s="431">
        <f t="shared" si="261"/>
        <v>0.96153846153846156</v>
      </c>
    </row>
    <row r="1059" spans="1:11" ht="14.25">
      <c r="A1059" s="446" t="s">
        <v>2166</v>
      </c>
      <c r="B1059" s="448" t="s">
        <v>2757</v>
      </c>
      <c r="C1059" s="456"/>
      <c r="D1059" s="157"/>
      <c r="E1059" s="431" t="e">
        <f t="shared" si="257"/>
        <v>#DIV/0!</v>
      </c>
      <c r="F1059" s="461">
        <v>27</v>
      </c>
      <c r="G1059" s="426">
        <v>19</v>
      </c>
      <c r="H1059" s="431">
        <f t="shared" si="258"/>
        <v>0.70370370370370372</v>
      </c>
      <c r="I1059" s="426">
        <f t="shared" si="259"/>
        <v>27</v>
      </c>
      <c r="J1059" s="426">
        <f t="shared" si="260"/>
        <v>19</v>
      </c>
      <c r="K1059" s="431">
        <f t="shared" si="261"/>
        <v>0.70370370370370372</v>
      </c>
    </row>
    <row r="1060" spans="1:11" ht="14.25">
      <c r="A1060" s="449" t="s">
        <v>3065</v>
      </c>
      <c r="B1060" s="450" t="s">
        <v>3066</v>
      </c>
      <c r="C1060" s="456"/>
      <c r="D1060" s="161"/>
      <c r="E1060" s="431" t="e">
        <f t="shared" si="257"/>
        <v>#DIV/0!</v>
      </c>
      <c r="F1060" s="461">
        <v>46</v>
      </c>
      <c r="G1060" s="426">
        <v>14</v>
      </c>
      <c r="H1060" s="431">
        <f t="shared" si="258"/>
        <v>0.30434782608695654</v>
      </c>
      <c r="I1060" s="426">
        <f t="shared" si="259"/>
        <v>46</v>
      </c>
      <c r="J1060" s="426">
        <f t="shared" si="260"/>
        <v>14</v>
      </c>
      <c r="K1060" s="431">
        <f t="shared" si="261"/>
        <v>0.30434782608695654</v>
      </c>
    </row>
    <row r="1061" spans="1:11" ht="14.25">
      <c r="A1061" s="451" t="s">
        <v>2188</v>
      </c>
      <c r="B1061" s="452" t="s">
        <v>2763</v>
      </c>
      <c r="C1061" s="456"/>
      <c r="D1061" s="161"/>
      <c r="E1061" s="431" t="e">
        <f t="shared" si="257"/>
        <v>#DIV/0!</v>
      </c>
      <c r="F1061" s="461">
        <v>297</v>
      </c>
      <c r="G1061" s="426">
        <v>328</v>
      </c>
      <c r="H1061" s="431">
        <f t="shared" si="258"/>
        <v>1.1043771043771045</v>
      </c>
      <c r="I1061" s="426">
        <f t="shared" si="259"/>
        <v>297</v>
      </c>
      <c r="J1061" s="426">
        <f t="shared" si="260"/>
        <v>328</v>
      </c>
      <c r="K1061" s="431">
        <f t="shared" si="261"/>
        <v>1.1043771043771045</v>
      </c>
    </row>
    <row r="1062" spans="1:11" ht="14.25">
      <c r="A1062" s="451" t="s">
        <v>2127</v>
      </c>
      <c r="B1062" s="452" t="s">
        <v>2966</v>
      </c>
      <c r="C1062" s="456"/>
      <c r="D1062" s="162"/>
      <c r="E1062" s="431" t="e">
        <f t="shared" si="257"/>
        <v>#DIV/0!</v>
      </c>
      <c r="F1062" s="461">
        <v>2968</v>
      </c>
      <c r="G1062" s="426">
        <v>2521</v>
      </c>
      <c r="H1062" s="431">
        <f t="shared" si="258"/>
        <v>0.84939353099730464</v>
      </c>
      <c r="I1062" s="426">
        <f t="shared" si="259"/>
        <v>2968</v>
      </c>
      <c r="J1062" s="426">
        <f t="shared" si="260"/>
        <v>2521</v>
      </c>
      <c r="K1062" s="431">
        <f t="shared" si="261"/>
        <v>0.84939353099730464</v>
      </c>
    </row>
    <row r="1063" spans="1:11" ht="14.25">
      <c r="A1063" s="458" t="s">
        <v>2771</v>
      </c>
      <c r="B1063" s="459" t="s">
        <v>2770</v>
      </c>
      <c r="C1063" s="456"/>
      <c r="D1063" s="161"/>
      <c r="E1063" s="431" t="e">
        <f t="shared" si="257"/>
        <v>#DIV/0!</v>
      </c>
      <c r="F1063" s="461">
        <v>436</v>
      </c>
      <c r="G1063" s="426">
        <v>208</v>
      </c>
      <c r="H1063" s="431">
        <f t="shared" si="258"/>
        <v>0.47706422018348627</v>
      </c>
      <c r="I1063" s="426">
        <f t="shared" si="259"/>
        <v>436</v>
      </c>
      <c r="J1063" s="426">
        <f t="shared" si="260"/>
        <v>208</v>
      </c>
      <c r="K1063" s="431">
        <f t="shared" si="261"/>
        <v>0.47706422018348627</v>
      </c>
    </row>
    <row r="1064" spans="1:11" ht="25.5">
      <c r="A1064" s="446" t="s">
        <v>2839</v>
      </c>
      <c r="B1064" s="448" t="s">
        <v>3067</v>
      </c>
      <c r="C1064" s="456"/>
      <c r="D1064" s="157"/>
      <c r="E1064" s="431" t="e">
        <f t="shared" si="257"/>
        <v>#DIV/0!</v>
      </c>
      <c r="F1064" s="461"/>
      <c r="G1064" s="426"/>
      <c r="H1064" s="431" t="e">
        <f t="shared" si="258"/>
        <v>#DIV/0!</v>
      </c>
      <c r="I1064" s="426">
        <f t="shared" si="259"/>
        <v>0</v>
      </c>
      <c r="J1064" s="426">
        <f t="shared" si="260"/>
        <v>0</v>
      </c>
      <c r="K1064" s="431" t="e">
        <f t="shared" si="261"/>
        <v>#DIV/0!</v>
      </c>
    </row>
    <row r="1065" spans="1:11" ht="25.5">
      <c r="A1065" s="446" t="s">
        <v>3068</v>
      </c>
      <c r="B1065" s="448" t="s">
        <v>3069</v>
      </c>
      <c r="C1065" s="456"/>
      <c r="D1065" s="161"/>
      <c r="E1065" s="431" t="e">
        <f t="shared" si="257"/>
        <v>#DIV/0!</v>
      </c>
      <c r="F1065" s="461">
        <v>1</v>
      </c>
      <c r="G1065" s="426">
        <v>4</v>
      </c>
      <c r="H1065" s="431">
        <f t="shared" si="258"/>
        <v>4</v>
      </c>
      <c r="I1065" s="426">
        <f t="shared" si="259"/>
        <v>1</v>
      </c>
      <c r="J1065" s="426">
        <f t="shared" si="260"/>
        <v>4</v>
      </c>
      <c r="K1065" s="431">
        <f t="shared" si="261"/>
        <v>4</v>
      </c>
    </row>
    <row r="1066" spans="1:11" ht="25.5">
      <c r="A1066" s="446" t="s">
        <v>3070</v>
      </c>
      <c r="B1066" s="448" t="s">
        <v>3071</v>
      </c>
      <c r="C1066" s="456"/>
      <c r="D1066" s="161"/>
      <c r="E1066" s="431" t="e">
        <f t="shared" si="257"/>
        <v>#DIV/0!</v>
      </c>
      <c r="F1066" s="461">
        <v>15</v>
      </c>
      <c r="G1066" s="426">
        <v>2</v>
      </c>
      <c r="H1066" s="431">
        <f t="shared" si="258"/>
        <v>0.13333333333333333</v>
      </c>
      <c r="I1066" s="426">
        <f t="shared" si="259"/>
        <v>15</v>
      </c>
      <c r="J1066" s="426">
        <f t="shared" si="260"/>
        <v>2</v>
      </c>
      <c r="K1066" s="431">
        <f t="shared" si="261"/>
        <v>0.13333333333333333</v>
      </c>
    </row>
    <row r="1067" spans="1:11" ht="25.5">
      <c r="A1067" s="446" t="s">
        <v>2174</v>
      </c>
      <c r="B1067" s="448" t="s">
        <v>2589</v>
      </c>
      <c r="C1067" s="456"/>
      <c r="D1067" s="162"/>
      <c r="E1067" s="431" t="e">
        <f t="shared" si="257"/>
        <v>#DIV/0!</v>
      </c>
      <c r="F1067" s="461">
        <v>1055</v>
      </c>
      <c r="G1067" s="426">
        <v>1117</v>
      </c>
      <c r="H1067" s="431">
        <f t="shared" si="258"/>
        <v>1.0587677725118483</v>
      </c>
      <c r="I1067" s="426">
        <f t="shared" si="259"/>
        <v>1055</v>
      </c>
      <c r="J1067" s="426">
        <f t="shared" si="260"/>
        <v>1117</v>
      </c>
      <c r="K1067" s="431">
        <f t="shared" si="261"/>
        <v>1.0587677725118483</v>
      </c>
    </row>
    <row r="1068" spans="1:11" ht="14.25">
      <c r="A1068" s="446" t="s">
        <v>2131</v>
      </c>
      <c r="B1068" s="448" t="s">
        <v>2786</v>
      </c>
      <c r="C1068" s="456"/>
      <c r="D1068" s="161"/>
      <c r="E1068" s="431" t="e">
        <f t="shared" si="257"/>
        <v>#DIV/0!</v>
      </c>
      <c r="F1068" s="461">
        <v>492</v>
      </c>
      <c r="G1068" s="426">
        <v>2900</v>
      </c>
      <c r="H1068" s="431">
        <f t="shared" si="258"/>
        <v>5.8943089430894311</v>
      </c>
      <c r="I1068" s="426">
        <f t="shared" si="259"/>
        <v>492</v>
      </c>
      <c r="J1068" s="426">
        <f t="shared" si="260"/>
        <v>2900</v>
      </c>
      <c r="K1068" s="431">
        <f t="shared" si="261"/>
        <v>5.8943089430894311</v>
      </c>
    </row>
    <row r="1069" spans="1:11" ht="14.25">
      <c r="A1069" s="446" t="s">
        <v>2132</v>
      </c>
      <c r="B1069" s="448" t="s">
        <v>2787</v>
      </c>
      <c r="C1069" s="456"/>
      <c r="D1069" s="161"/>
      <c r="E1069" s="431" t="e">
        <f t="shared" si="257"/>
        <v>#DIV/0!</v>
      </c>
      <c r="F1069" s="461">
        <v>26</v>
      </c>
      <c r="G1069" s="426">
        <v>31</v>
      </c>
      <c r="H1069" s="431">
        <f t="shared" si="258"/>
        <v>1.1923076923076923</v>
      </c>
      <c r="I1069" s="426">
        <f t="shared" si="259"/>
        <v>26</v>
      </c>
      <c r="J1069" s="426">
        <f t="shared" si="260"/>
        <v>31</v>
      </c>
      <c r="K1069" s="431">
        <f t="shared" si="261"/>
        <v>1.1923076923076923</v>
      </c>
    </row>
    <row r="1070" spans="1:11" ht="14.25">
      <c r="A1070" s="446" t="s">
        <v>3072</v>
      </c>
      <c r="B1070" s="448" t="s">
        <v>3073</v>
      </c>
      <c r="C1070" s="456"/>
      <c r="D1070" s="157"/>
      <c r="E1070" s="431" t="e">
        <f t="shared" si="257"/>
        <v>#DIV/0!</v>
      </c>
      <c r="F1070" s="461">
        <v>8</v>
      </c>
      <c r="G1070" s="426">
        <v>9</v>
      </c>
      <c r="H1070" s="431">
        <f t="shared" si="258"/>
        <v>1.125</v>
      </c>
      <c r="I1070" s="426">
        <f t="shared" si="259"/>
        <v>8</v>
      </c>
      <c r="J1070" s="426">
        <f t="shared" si="260"/>
        <v>9</v>
      </c>
      <c r="K1070" s="431">
        <f t="shared" si="261"/>
        <v>1.125</v>
      </c>
    </row>
    <row r="1071" spans="1:11" ht="25.5">
      <c r="A1071" s="446" t="s">
        <v>2993</v>
      </c>
      <c r="B1071" s="448" t="s">
        <v>3074</v>
      </c>
      <c r="C1071" s="456"/>
      <c r="D1071" s="157"/>
      <c r="E1071" s="431" t="e">
        <f t="shared" si="257"/>
        <v>#DIV/0!</v>
      </c>
      <c r="F1071" s="461">
        <v>672</v>
      </c>
      <c r="G1071" s="426">
        <v>894</v>
      </c>
      <c r="H1071" s="431">
        <f t="shared" si="258"/>
        <v>1.3303571428571428</v>
      </c>
      <c r="I1071" s="426">
        <f t="shared" si="259"/>
        <v>672</v>
      </c>
      <c r="J1071" s="426">
        <f t="shared" si="260"/>
        <v>894</v>
      </c>
      <c r="K1071" s="431">
        <f t="shared" si="261"/>
        <v>1.3303571428571428</v>
      </c>
    </row>
    <row r="1072" spans="1:11" ht="14.25">
      <c r="A1072" s="446" t="s">
        <v>2619</v>
      </c>
      <c r="B1072" s="448" t="s">
        <v>2795</v>
      </c>
      <c r="C1072" s="456"/>
      <c r="D1072" s="157"/>
      <c r="E1072" s="431" t="e">
        <f t="shared" si="257"/>
        <v>#DIV/0!</v>
      </c>
      <c r="F1072" s="461">
        <v>300</v>
      </c>
      <c r="G1072" s="426">
        <v>278</v>
      </c>
      <c r="H1072" s="431">
        <f t="shared" si="258"/>
        <v>0.92666666666666664</v>
      </c>
      <c r="I1072" s="426">
        <f t="shared" si="259"/>
        <v>300</v>
      </c>
      <c r="J1072" s="426">
        <f t="shared" si="260"/>
        <v>278</v>
      </c>
      <c r="K1072" s="431">
        <f t="shared" si="261"/>
        <v>0.92666666666666664</v>
      </c>
    </row>
    <row r="1073" spans="1:11" ht="25.5">
      <c r="A1073" s="446" t="s">
        <v>2149</v>
      </c>
      <c r="B1073" s="448" t="s">
        <v>3075</v>
      </c>
      <c r="C1073" s="456"/>
      <c r="D1073" s="161"/>
      <c r="E1073" s="431" t="e">
        <f t="shared" si="257"/>
        <v>#DIV/0!</v>
      </c>
      <c r="F1073" s="461">
        <v>685</v>
      </c>
      <c r="G1073" s="426">
        <v>343</v>
      </c>
      <c r="H1073" s="431">
        <f t="shared" si="258"/>
        <v>0.50072992700729924</v>
      </c>
      <c r="I1073" s="426">
        <f t="shared" si="259"/>
        <v>685</v>
      </c>
      <c r="J1073" s="426">
        <f t="shared" si="260"/>
        <v>343</v>
      </c>
      <c r="K1073" s="431">
        <f t="shared" si="261"/>
        <v>0.50072992700729924</v>
      </c>
    </row>
    <row r="1074" spans="1:11" ht="14.25">
      <c r="A1074" s="446" t="s">
        <v>3025</v>
      </c>
      <c r="B1074" s="448" t="s">
        <v>3076</v>
      </c>
      <c r="C1074" s="456"/>
      <c r="D1074" s="161"/>
      <c r="E1074" s="431" t="e">
        <f t="shared" si="257"/>
        <v>#DIV/0!</v>
      </c>
      <c r="F1074" s="461">
        <v>84</v>
      </c>
      <c r="G1074" s="426">
        <v>64</v>
      </c>
      <c r="H1074" s="431">
        <f t="shared" si="258"/>
        <v>0.76190476190476186</v>
      </c>
      <c r="I1074" s="426">
        <f t="shared" si="259"/>
        <v>84</v>
      </c>
      <c r="J1074" s="426">
        <f t="shared" si="260"/>
        <v>64</v>
      </c>
      <c r="K1074" s="431">
        <f t="shared" si="261"/>
        <v>0.76190476190476186</v>
      </c>
    </row>
    <row r="1075" spans="1:11" ht="14.25">
      <c r="A1075" s="446" t="s">
        <v>2774</v>
      </c>
      <c r="B1075" s="448" t="s">
        <v>3077</v>
      </c>
      <c r="C1075" s="456"/>
      <c r="D1075" s="162"/>
      <c r="E1075" s="431" t="e">
        <f t="shared" si="257"/>
        <v>#DIV/0!</v>
      </c>
      <c r="F1075" s="461">
        <v>970</v>
      </c>
      <c r="G1075" s="426"/>
      <c r="H1075" s="431">
        <f t="shared" si="258"/>
        <v>0</v>
      </c>
      <c r="I1075" s="426">
        <f t="shared" si="259"/>
        <v>970</v>
      </c>
      <c r="J1075" s="426">
        <f t="shared" si="260"/>
        <v>0</v>
      </c>
      <c r="K1075" s="431">
        <f t="shared" si="261"/>
        <v>0</v>
      </c>
    </row>
    <row r="1076" spans="1:11" ht="14.25">
      <c r="A1076" s="446" t="s">
        <v>2881</v>
      </c>
      <c r="B1076" s="448" t="s">
        <v>2882</v>
      </c>
      <c r="C1076" s="456">
        <v>1</v>
      </c>
      <c r="D1076" s="161"/>
      <c r="E1076" s="431">
        <f t="shared" si="257"/>
        <v>0</v>
      </c>
      <c r="F1076" s="461">
        <v>27</v>
      </c>
      <c r="G1076" s="426">
        <v>8</v>
      </c>
      <c r="H1076" s="431">
        <f t="shared" si="258"/>
        <v>0.29629629629629628</v>
      </c>
      <c r="I1076" s="426">
        <f t="shared" si="259"/>
        <v>28</v>
      </c>
      <c r="J1076" s="426">
        <f t="shared" si="260"/>
        <v>8</v>
      </c>
      <c r="K1076" s="431">
        <f t="shared" si="261"/>
        <v>0.2857142857142857</v>
      </c>
    </row>
    <row r="1077" spans="1:11" ht="14.25">
      <c r="A1077" s="446" t="s">
        <v>2780</v>
      </c>
      <c r="B1077" s="448" t="s">
        <v>3078</v>
      </c>
      <c r="C1077" s="456"/>
      <c r="D1077" s="161"/>
      <c r="E1077" s="431" t="e">
        <f t="shared" si="257"/>
        <v>#DIV/0!</v>
      </c>
      <c r="F1077" s="461">
        <v>4</v>
      </c>
      <c r="G1077" s="426">
        <v>10</v>
      </c>
      <c r="H1077" s="431">
        <f t="shared" si="258"/>
        <v>2.5</v>
      </c>
      <c r="I1077" s="426">
        <f t="shared" si="259"/>
        <v>4</v>
      </c>
      <c r="J1077" s="426">
        <f t="shared" si="260"/>
        <v>10</v>
      </c>
      <c r="K1077" s="431">
        <f t="shared" si="261"/>
        <v>2.5</v>
      </c>
    </row>
    <row r="1078" spans="1:11" ht="14.25">
      <c r="A1078" s="446" t="s">
        <v>2154</v>
      </c>
      <c r="B1078" s="448" t="s">
        <v>3079</v>
      </c>
      <c r="C1078" s="456"/>
      <c r="D1078" s="157">
        <v>1</v>
      </c>
      <c r="E1078" s="431" t="e">
        <f t="shared" si="257"/>
        <v>#DIV/0!</v>
      </c>
      <c r="F1078" s="461">
        <v>15067</v>
      </c>
      <c r="G1078" s="426">
        <v>20092</v>
      </c>
      <c r="H1078" s="431">
        <f t="shared" si="258"/>
        <v>1.3335103205681291</v>
      </c>
      <c r="I1078" s="426">
        <f t="shared" si="259"/>
        <v>15067</v>
      </c>
      <c r="J1078" s="426">
        <f t="shared" si="260"/>
        <v>20093</v>
      </c>
      <c r="K1078" s="431">
        <f t="shared" si="261"/>
        <v>1.3335766907811775</v>
      </c>
    </row>
    <row r="1079" spans="1:11" ht="25.5">
      <c r="A1079" s="446" t="s">
        <v>2156</v>
      </c>
      <c r="B1079" s="448" t="s">
        <v>3080</v>
      </c>
      <c r="C1079" s="456"/>
      <c r="D1079" s="157"/>
      <c r="E1079" s="431" t="e">
        <f t="shared" si="257"/>
        <v>#DIV/0!</v>
      </c>
      <c r="F1079" s="461">
        <v>26</v>
      </c>
      <c r="G1079" s="426">
        <v>849</v>
      </c>
      <c r="H1079" s="431">
        <f t="shared" si="258"/>
        <v>32.653846153846153</v>
      </c>
      <c r="I1079" s="426">
        <f t="shared" si="259"/>
        <v>26</v>
      </c>
      <c r="J1079" s="426">
        <f t="shared" si="260"/>
        <v>849</v>
      </c>
      <c r="K1079" s="431">
        <f t="shared" si="261"/>
        <v>32.653846153846153</v>
      </c>
    </row>
    <row r="1080" spans="1:11" ht="25.5">
      <c r="A1080" s="446" t="s">
        <v>2158</v>
      </c>
      <c r="B1080" s="448" t="s">
        <v>3081</v>
      </c>
      <c r="C1080" s="456"/>
      <c r="D1080" s="157"/>
      <c r="E1080" s="431" t="e">
        <f t="shared" si="257"/>
        <v>#DIV/0!</v>
      </c>
      <c r="F1080" s="461">
        <v>3142</v>
      </c>
      <c r="G1080" s="426">
        <v>7790</v>
      </c>
      <c r="H1080" s="431">
        <f t="shared" si="258"/>
        <v>2.4793125397835771</v>
      </c>
      <c r="I1080" s="426">
        <f t="shared" si="259"/>
        <v>3142</v>
      </c>
      <c r="J1080" s="426">
        <f t="shared" si="260"/>
        <v>7790</v>
      </c>
      <c r="K1080" s="431">
        <f t="shared" si="261"/>
        <v>2.4793125397835771</v>
      </c>
    </row>
    <row r="1081" spans="1:11" ht="14.25">
      <c r="A1081" s="446" t="s">
        <v>2234</v>
      </c>
      <c r="B1081" s="448" t="s">
        <v>2377</v>
      </c>
      <c r="C1081" s="456"/>
      <c r="D1081" s="161"/>
      <c r="E1081" s="431" t="e">
        <f t="shared" si="257"/>
        <v>#DIV/0!</v>
      </c>
      <c r="F1081" s="461">
        <v>5534</v>
      </c>
      <c r="G1081" s="426">
        <v>1985</v>
      </c>
      <c r="H1081" s="431">
        <f t="shared" si="258"/>
        <v>0.35869172388868809</v>
      </c>
      <c r="I1081" s="426">
        <f t="shared" si="259"/>
        <v>5534</v>
      </c>
      <c r="J1081" s="426">
        <f t="shared" si="260"/>
        <v>1985</v>
      </c>
      <c r="K1081" s="431">
        <f t="shared" si="261"/>
        <v>0.35869172388868809</v>
      </c>
    </row>
    <row r="1082" spans="1:11" ht="25.5">
      <c r="A1082" s="446" t="s">
        <v>2380</v>
      </c>
      <c r="B1082" s="448" t="s">
        <v>2381</v>
      </c>
      <c r="C1082" s="456"/>
      <c r="D1082" s="162"/>
      <c r="E1082" s="431" t="e">
        <f t="shared" si="257"/>
        <v>#DIV/0!</v>
      </c>
      <c r="F1082" s="461">
        <v>1</v>
      </c>
      <c r="G1082" s="426">
        <v>2</v>
      </c>
      <c r="H1082" s="431">
        <f t="shared" si="258"/>
        <v>2</v>
      </c>
      <c r="I1082" s="426">
        <f t="shared" si="259"/>
        <v>1</v>
      </c>
      <c r="J1082" s="426">
        <f t="shared" si="260"/>
        <v>2</v>
      </c>
      <c r="K1082" s="431">
        <f t="shared" si="261"/>
        <v>2</v>
      </c>
    </row>
    <row r="1083" spans="1:11" ht="25.5">
      <c r="A1083" s="446" t="s">
        <v>2167</v>
      </c>
      <c r="B1083" s="448" t="s">
        <v>2310</v>
      </c>
      <c r="C1083" s="456"/>
      <c r="D1083" s="161"/>
      <c r="E1083" s="431" t="e">
        <f t="shared" si="257"/>
        <v>#DIV/0!</v>
      </c>
      <c r="F1083" s="461">
        <v>2</v>
      </c>
      <c r="G1083" s="426">
        <v>15</v>
      </c>
      <c r="H1083" s="431">
        <f t="shared" si="258"/>
        <v>7.5</v>
      </c>
      <c r="I1083" s="426">
        <f t="shared" si="259"/>
        <v>2</v>
      </c>
      <c r="J1083" s="426">
        <f t="shared" si="260"/>
        <v>15</v>
      </c>
      <c r="K1083" s="431">
        <f t="shared" si="261"/>
        <v>7.5</v>
      </c>
    </row>
    <row r="1084" spans="1:11" ht="25.5">
      <c r="A1084" s="446" t="s">
        <v>3083</v>
      </c>
      <c r="B1084" s="448" t="s">
        <v>3084</v>
      </c>
      <c r="C1084" s="456">
        <v>2</v>
      </c>
      <c r="D1084" s="157"/>
      <c r="E1084" s="431">
        <f t="shared" si="257"/>
        <v>0</v>
      </c>
      <c r="F1084" s="461"/>
      <c r="G1084" s="426"/>
      <c r="H1084" s="431" t="e">
        <f t="shared" si="258"/>
        <v>#DIV/0!</v>
      </c>
      <c r="I1084" s="426">
        <f t="shared" si="259"/>
        <v>2</v>
      </c>
      <c r="J1084" s="426">
        <f t="shared" si="260"/>
        <v>0</v>
      </c>
      <c r="K1084" s="431">
        <f t="shared" si="261"/>
        <v>0</v>
      </c>
    </row>
    <row r="1085" spans="1:11" ht="25.5">
      <c r="A1085" s="446" t="s">
        <v>3085</v>
      </c>
      <c r="B1085" s="448" t="s">
        <v>3086</v>
      </c>
      <c r="C1085" s="456">
        <v>1</v>
      </c>
      <c r="D1085" s="161"/>
      <c r="E1085" s="431">
        <f t="shared" si="257"/>
        <v>0</v>
      </c>
      <c r="F1085" s="461">
        <v>1</v>
      </c>
      <c r="G1085" s="426"/>
      <c r="H1085" s="431">
        <f t="shared" si="258"/>
        <v>0</v>
      </c>
      <c r="I1085" s="426">
        <f t="shared" si="259"/>
        <v>2</v>
      </c>
      <c r="J1085" s="426">
        <f t="shared" si="260"/>
        <v>0</v>
      </c>
      <c r="K1085" s="431">
        <f t="shared" si="261"/>
        <v>0</v>
      </c>
    </row>
    <row r="1086" spans="1:11" ht="14.25">
      <c r="A1086" s="446" t="s">
        <v>2135</v>
      </c>
      <c r="B1086" s="448" t="s">
        <v>2278</v>
      </c>
      <c r="C1086" s="456"/>
      <c r="D1086" s="161">
        <v>52</v>
      </c>
      <c r="E1086" s="431" t="e">
        <f t="shared" si="257"/>
        <v>#DIV/0!</v>
      </c>
      <c r="F1086" s="461">
        <v>14</v>
      </c>
      <c r="G1086" s="426">
        <v>38</v>
      </c>
      <c r="H1086" s="431">
        <f t="shared" si="258"/>
        <v>2.7142857142857144</v>
      </c>
      <c r="I1086" s="426">
        <f t="shared" si="259"/>
        <v>14</v>
      </c>
      <c r="J1086" s="426">
        <f t="shared" si="260"/>
        <v>90</v>
      </c>
      <c r="K1086" s="431">
        <f t="shared" si="261"/>
        <v>6.4285714285714288</v>
      </c>
    </row>
    <row r="1087" spans="1:11" ht="14.25">
      <c r="A1087" s="446" t="s">
        <v>2136</v>
      </c>
      <c r="B1087" s="448" t="s">
        <v>2279</v>
      </c>
      <c r="C1087" s="456"/>
      <c r="D1087" s="161"/>
      <c r="E1087" s="431" t="e">
        <f t="shared" si="257"/>
        <v>#DIV/0!</v>
      </c>
      <c r="F1087" s="461">
        <v>2</v>
      </c>
      <c r="G1087" s="426"/>
      <c r="H1087" s="431">
        <f t="shared" si="258"/>
        <v>0</v>
      </c>
      <c r="I1087" s="426">
        <f t="shared" si="259"/>
        <v>2</v>
      </c>
      <c r="J1087" s="426">
        <f t="shared" si="260"/>
        <v>0</v>
      </c>
      <c r="K1087" s="431">
        <f t="shared" si="261"/>
        <v>0</v>
      </c>
    </row>
    <row r="1088" spans="1:11" ht="14.25">
      <c r="A1088" s="446" t="s">
        <v>2137</v>
      </c>
      <c r="B1088" s="448" t="s">
        <v>2280</v>
      </c>
      <c r="C1088" s="456"/>
      <c r="D1088" s="161"/>
      <c r="E1088" s="431" t="e">
        <f t="shared" si="257"/>
        <v>#DIV/0!</v>
      </c>
      <c r="F1088" s="461">
        <v>1</v>
      </c>
      <c r="G1088" s="426"/>
      <c r="H1088" s="431">
        <f t="shared" si="258"/>
        <v>0</v>
      </c>
      <c r="I1088" s="426">
        <f t="shared" si="259"/>
        <v>1</v>
      </c>
      <c r="J1088" s="426">
        <f t="shared" si="260"/>
        <v>0</v>
      </c>
      <c r="K1088" s="431">
        <f t="shared" si="261"/>
        <v>0</v>
      </c>
    </row>
    <row r="1089" spans="1:11" ht="14.25">
      <c r="A1089" s="446" t="s">
        <v>2138</v>
      </c>
      <c r="B1089" s="448" t="s">
        <v>2281</v>
      </c>
      <c r="C1089" s="456"/>
      <c r="D1089" s="162">
        <v>1</v>
      </c>
      <c r="E1089" s="431" t="e">
        <f t="shared" si="257"/>
        <v>#DIV/0!</v>
      </c>
      <c r="F1089" s="461">
        <v>5</v>
      </c>
      <c r="G1089" s="426"/>
      <c r="H1089" s="431">
        <f t="shared" si="258"/>
        <v>0</v>
      </c>
      <c r="I1089" s="426">
        <f t="shared" si="259"/>
        <v>5</v>
      </c>
      <c r="J1089" s="426">
        <f t="shared" si="260"/>
        <v>1</v>
      </c>
      <c r="K1089" s="431">
        <f t="shared" si="261"/>
        <v>0.2</v>
      </c>
    </row>
    <row r="1090" spans="1:11" ht="14.25">
      <c r="A1090" s="446" t="s">
        <v>2139</v>
      </c>
      <c r="B1090" s="448" t="s">
        <v>2282</v>
      </c>
      <c r="C1090" s="456"/>
      <c r="D1090" s="161"/>
      <c r="E1090" s="431" t="e">
        <f t="shared" si="257"/>
        <v>#DIV/0!</v>
      </c>
      <c r="F1090" s="461">
        <v>1</v>
      </c>
      <c r="G1090" s="426"/>
      <c r="H1090" s="431">
        <f t="shared" si="258"/>
        <v>0</v>
      </c>
      <c r="I1090" s="426">
        <f t="shared" si="259"/>
        <v>1</v>
      </c>
      <c r="J1090" s="426">
        <f t="shared" si="260"/>
        <v>0</v>
      </c>
      <c r="K1090" s="431">
        <f t="shared" si="261"/>
        <v>0</v>
      </c>
    </row>
    <row r="1091" spans="1:11" ht="14.25">
      <c r="A1091" s="446" t="s">
        <v>2140</v>
      </c>
      <c r="B1091" s="448" t="s">
        <v>2283</v>
      </c>
      <c r="C1091" s="456"/>
      <c r="D1091" s="161"/>
      <c r="E1091" s="431" t="e">
        <f t="shared" si="257"/>
        <v>#DIV/0!</v>
      </c>
      <c r="F1091" s="461">
        <v>9</v>
      </c>
      <c r="G1091" s="426">
        <v>3</v>
      </c>
      <c r="H1091" s="431">
        <f t="shared" si="258"/>
        <v>0.33333333333333331</v>
      </c>
      <c r="I1091" s="426">
        <f t="shared" si="259"/>
        <v>9</v>
      </c>
      <c r="J1091" s="426">
        <f t="shared" si="260"/>
        <v>3</v>
      </c>
      <c r="K1091" s="431">
        <f t="shared" si="261"/>
        <v>0.33333333333333331</v>
      </c>
    </row>
    <row r="1092" spans="1:11" ht="14.25">
      <c r="A1092" s="446" t="s">
        <v>2143</v>
      </c>
      <c r="B1092" s="448" t="s">
        <v>2286</v>
      </c>
      <c r="C1092" s="456"/>
      <c r="D1092" s="157"/>
      <c r="E1092" s="431" t="e">
        <f t="shared" si="257"/>
        <v>#DIV/0!</v>
      </c>
      <c r="F1092" s="461">
        <v>1</v>
      </c>
      <c r="G1092" s="426"/>
      <c r="H1092" s="431">
        <f t="shared" si="258"/>
        <v>0</v>
      </c>
      <c r="I1092" s="426">
        <f t="shared" si="259"/>
        <v>1</v>
      </c>
      <c r="J1092" s="426">
        <f t="shared" si="260"/>
        <v>0</v>
      </c>
      <c r="K1092" s="431">
        <f t="shared" si="261"/>
        <v>0</v>
      </c>
    </row>
    <row r="1093" spans="1:11" ht="14.25">
      <c r="A1093" s="446" t="s">
        <v>2144</v>
      </c>
      <c r="B1093" s="448" t="s">
        <v>2287</v>
      </c>
      <c r="C1093" s="456"/>
      <c r="D1093" s="157">
        <v>20</v>
      </c>
      <c r="E1093" s="431" t="e">
        <f t="shared" si="257"/>
        <v>#DIV/0!</v>
      </c>
      <c r="F1093" s="461">
        <v>5</v>
      </c>
      <c r="G1093" s="426">
        <v>11</v>
      </c>
      <c r="H1093" s="431">
        <f t="shared" si="258"/>
        <v>2.2000000000000002</v>
      </c>
      <c r="I1093" s="426">
        <f t="shared" si="259"/>
        <v>5</v>
      </c>
      <c r="J1093" s="426">
        <f t="shared" si="260"/>
        <v>31</v>
      </c>
      <c r="K1093" s="431">
        <f t="shared" si="261"/>
        <v>6.2</v>
      </c>
    </row>
    <row r="1094" spans="1:11" ht="14.25">
      <c r="A1094" s="446" t="s">
        <v>2145</v>
      </c>
      <c r="B1094" s="448" t="s">
        <v>2288</v>
      </c>
      <c r="C1094" s="456"/>
      <c r="D1094" s="157"/>
      <c r="E1094" s="431" t="e">
        <f t="shared" si="257"/>
        <v>#DIV/0!</v>
      </c>
      <c r="F1094" s="461">
        <v>2</v>
      </c>
      <c r="G1094" s="426">
        <v>6</v>
      </c>
      <c r="H1094" s="431">
        <f t="shared" si="258"/>
        <v>3</v>
      </c>
      <c r="I1094" s="426">
        <f t="shared" si="259"/>
        <v>2</v>
      </c>
      <c r="J1094" s="426">
        <f t="shared" si="260"/>
        <v>6</v>
      </c>
      <c r="K1094" s="431">
        <f t="shared" si="261"/>
        <v>3</v>
      </c>
    </row>
    <row r="1095" spans="1:11" ht="14.25">
      <c r="A1095" s="446" t="s">
        <v>2146</v>
      </c>
      <c r="B1095" s="448" t="s">
        <v>2289</v>
      </c>
      <c r="C1095" s="456">
        <v>11</v>
      </c>
      <c r="D1095" s="161">
        <v>24</v>
      </c>
      <c r="E1095" s="431">
        <f t="shared" si="257"/>
        <v>2.1818181818181817</v>
      </c>
      <c r="F1095" s="461">
        <v>79</v>
      </c>
      <c r="G1095" s="426">
        <v>14</v>
      </c>
      <c r="H1095" s="431">
        <f t="shared" si="258"/>
        <v>0.17721518987341772</v>
      </c>
      <c r="I1095" s="426">
        <f t="shared" si="259"/>
        <v>90</v>
      </c>
      <c r="J1095" s="426">
        <f t="shared" si="260"/>
        <v>38</v>
      </c>
      <c r="K1095" s="431">
        <f t="shared" si="261"/>
        <v>0.42222222222222222</v>
      </c>
    </row>
    <row r="1096" spans="1:11" ht="25.5">
      <c r="A1096" s="446" t="s">
        <v>2233</v>
      </c>
      <c r="B1096" s="448" t="s">
        <v>2376</v>
      </c>
      <c r="C1096" s="456"/>
      <c r="D1096" s="161"/>
      <c r="E1096" s="431" t="e">
        <f t="shared" si="257"/>
        <v>#DIV/0!</v>
      </c>
      <c r="F1096" s="461">
        <v>49</v>
      </c>
      <c r="G1096" s="426">
        <v>54</v>
      </c>
      <c r="H1096" s="431">
        <f t="shared" si="258"/>
        <v>1.1020408163265305</v>
      </c>
      <c r="I1096" s="426">
        <f t="shared" si="259"/>
        <v>49</v>
      </c>
      <c r="J1096" s="426">
        <f t="shared" si="260"/>
        <v>54</v>
      </c>
      <c r="K1096" s="431">
        <f t="shared" si="261"/>
        <v>1.1020408163265305</v>
      </c>
    </row>
    <row r="1097" spans="1:11" ht="14.25">
      <c r="A1097" s="446" t="s">
        <v>2152</v>
      </c>
      <c r="B1097" s="448" t="s">
        <v>2295</v>
      </c>
      <c r="C1097" s="456"/>
      <c r="D1097" s="162">
        <v>56</v>
      </c>
      <c r="E1097" s="431" t="e">
        <f t="shared" si="257"/>
        <v>#DIV/0!</v>
      </c>
      <c r="F1097" s="461">
        <v>17</v>
      </c>
      <c r="G1097" s="426">
        <v>42</v>
      </c>
      <c r="H1097" s="431">
        <f t="shared" si="258"/>
        <v>2.4705882352941178</v>
      </c>
      <c r="I1097" s="426">
        <f t="shared" si="259"/>
        <v>17</v>
      </c>
      <c r="J1097" s="426">
        <f t="shared" si="260"/>
        <v>98</v>
      </c>
      <c r="K1097" s="431">
        <f t="shared" si="261"/>
        <v>5.7647058823529411</v>
      </c>
    </row>
    <row r="1098" spans="1:11" ht="14.25">
      <c r="A1098" s="446" t="s">
        <v>2189</v>
      </c>
      <c r="B1098" s="448" t="s">
        <v>2332</v>
      </c>
      <c r="C1098" s="456">
        <v>0</v>
      </c>
      <c r="D1098" s="161"/>
      <c r="E1098" s="431" t="e">
        <f t="shared" si="257"/>
        <v>#DIV/0!</v>
      </c>
      <c r="F1098" s="461">
        <v>1</v>
      </c>
      <c r="G1098" s="463">
        <v>3</v>
      </c>
      <c r="H1098" s="431">
        <f t="shared" si="258"/>
        <v>3</v>
      </c>
      <c r="I1098" s="426">
        <f t="shared" si="259"/>
        <v>1</v>
      </c>
      <c r="J1098" s="426">
        <f t="shared" si="260"/>
        <v>3</v>
      </c>
      <c r="K1098" s="431">
        <f t="shared" si="261"/>
        <v>3</v>
      </c>
    </row>
    <row r="1099" spans="1:11" ht="14.25">
      <c r="A1099" s="446" t="s">
        <v>3088</v>
      </c>
      <c r="B1099" s="448" t="s">
        <v>3089</v>
      </c>
      <c r="C1099" s="456">
        <v>2</v>
      </c>
      <c r="D1099" s="161">
        <v>1</v>
      </c>
      <c r="E1099" s="431">
        <f t="shared" si="257"/>
        <v>0.5</v>
      </c>
      <c r="F1099" s="461">
        <v>0</v>
      </c>
      <c r="G1099" s="426"/>
      <c r="H1099" s="431" t="e">
        <f t="shared" si="258"/>
        <v>#DIV/0!</v>
      </c>
      <c r="I1099" s="426">
        <f t="shared" si="259"/>
        <v>2</v>
      </c>
      <c r="J1099" s="426">
        <f t="shared" si="260"/>
        <v>1</v>
      </c>
      <c r="K1099" s="431">
        <f t="shared" si="261"/>
        <v>0.5</v>
      </c>
    </row>
    <row r="1100" spans="1:11" ht="14.25">
      <c r="A1100" s="446" t="s">
        <v>2782</v>
      </c>
      <c r="B1100" s="448" t="s">
        <v>3090</v>
      </c>
      <c r="C1100" s="456">
        <v>0</v>
      </c>
      <c r="D1100" s="161"/>
      <c r="E1100" s="431" t="e">
        <f t="shared" si="257"/>
        <v>#DIV/0!</v>
      </c>
      <c r="F1100" s="461">
        <v>1</v>
      </c>
      <c r="G1100" s="426"/>
      <c r="H1100" s="431">
        <f t="shared" si="258"/>
        <v>0</v>
      </c>
      <c r="I1100" s="426">
        <f t="shared" si="259"/>
        <v>1</v>
      </c>
      <c r="J1100" s="426">
        <f t="shared" si="260"/>
        <v>0</v>
      </c>
      <c r="K1100" s="431">
        <f t="shared" si="261"/>
        <v>0</v>
      </c>
    </row>
    <row r="1101" spans="1:11" ht="14.25">
      <c r="A1101" s="446" t="s">
        <v>2175</v>
      </c>
      <c r="B1101" s="448" t="s">
        <v>2318</v>
      </c>
      <c r="C1101" s="456">
        <v>0</v>
      </c>
      <c r="D1101" s="161"/>
      <c r="E1101" s="431" t="e">
        <f t="shared" si="257"/>
        <v>#DIV/0!</v>
      </c>
      <c r="F1101" s="461">
        <v>58</v>
      </c>
      <c r="G1101" s="426">
        <v>873</v>
      </c>
      <c r="H1101" s="431">
        <f t="shared" si="258"/>
        <v>15.051724137931034</v>
      </c>
      <c r="I1101" s="426">
        <f t="shared" si="259"/>
        <v>58</v>
      </c>
      <c r="J1101" s="426">
        <f t="shared" si="260"/>
        <v>873</v>
      </c>
      <c r="K1101" s="431">
        <f t="shared" si="261"/>
        <v>15.051724137931034</v>
      </c>
    </row>
    <row r="1102" spans="1:11" ht="14.25">
      <c r="A1102" s="446" t="s">
        <v>3091</v>
      </c>
      <c r="B1102" s="448" t="s">
        <v>3092</v>
      </c>
      <c r="C1102" s="456">
        <v>0</v>
      </c>
      <c r="D1102" s="161"/>
      <c r="E1102" s="431" t="e">
        <f t="shared" si="257"/>
        <v>#DIV/0!</v>
      </c>
      <c r="F1102" s="461">
        <v>3</v>
      </c>
      <c r="G1102" s="426"/>
      <c r="H1102" s="431">
        <f t="shared" si="258"/>
        <v>0</v>
      </c>
      <c r="I1102" s="426">
        <f t="shared" si="259"/>
        <v>3</v>
      </c>
      <c r="J1102" s="426">
        <f t="shared" si="260"/>
        <v>0</v>
      </c>
      <c r="K1102" s="431">
        <f t="shared" si="261"/>
        <v>0</v>
      </c>
    </row>
    <row r="1103" spans="1:11" ht="25.5">
      <c r="A1103" s="446" t="s">
        <v>2153</v>
      </c>
      <c r="B1103" s="448" t="s">
        <v>2296</v>
      </c>
      <c r="C1103" s="456">
        <v>0</v>
      </c>
      <c r="D1103" s="161"/>
      <c r="E1103" s="431" t="e">
        <f t="shared" si="257"/>
        <v>#DIV/0!</v>
      </c>
      <c r="F1103" s="461">
        <v>1</v>
      </c>
      <c r="G1103" s="426">
        <v>191</v>
      </c>
      <c r="H1103" s="431">
        <f t="shared" si="258"/>
        <v>191</v>
      </c>
      <c r="I1103" s="426">
        <f t="shared" si="259"/>
        <v>1</v>
      </c>
      <c r="J1103" s="426">
        <f t="shared" si="260"/>
        <v>191</v>
      </c>
      <c r="K1103" s="431">
        <f t="shared" si="261"/>
        <v>191</v>
      </c>
    </row>
    <row r="1104" spans="1:11" ht="14.25">
      <c r="A1104" s="446" t="s">
        <v>2820</v>
      </c>
      <c r="B1104" s="448" t="s">
        <v>2821</v>
      </c>
      <c r="C1104" s="456">
        <v>0</v>
      </c>
      <c r="D1104" s="157"/>
      <c r="E1104" s="431" t="e">
        <f t="shared" si="257"/>
        <v>#DIV/0!</v>
      </c>
      <c r="F1104" s="456">
        <v>0</v>
      </c>
      <c r="G1104" s="426">
        <v>1</v>
      </c>
      <c r="H1104" s="431" t="e">
        <f t="shared" si="258"/>
        <v>#DIV/0!</v>
      </c>
      <c r="I1104" s="426">
        <f t="shared" si="259"/>
        <v>0</v>
      </c>
      <c r="J1104" s="426">
        <f t="shared" si="260"/>
        <v>1</v>
      </c>
      <c r="K1104" s="431" t="e">
        <f t="shared" si="261"/>
        <v>#DIV/0!</v>
      </c>
    </row>
    <row r="1105" spans="1:11" ht="14.25">
      <c r="A1105" s="449" t="s">
        <v>2094</v>
      </c>
      <c r="B1105" s="450" t="s">
        <v>2237</v>
      </c>
      <c r="C1105" s="456">
        <v>0</v>
      </c>
      <c r="D1105" s="161">
        <v>55</v>
      </c>
      <c r="E1105" s="431" t="e">
        <f t="shared" si="257"/>
        <v>#DIV/0!</v>
      </c>
      <c r="F1105" s="456">
        <v>0</v>
      </c>
      <c r="G1105" s="426">
        <v>243</v>
      </c>
      <c r="H1105" s="431" t="e">
        <f t="shared" si="258"/>
        <v>#DIV/0!</v>
      </c>
      <c r="I1105" s="426">
        <f t="shared" si="259"/>
        <v>0</v>
      </c>
      <c r="J1105" s="426">
        <f t="shared" si="260"/>
        <v>298</v>
      </c>
      <c r="K1105" s="431" t="e">
        <f t="shared" si="261"/>
        <v>#DIV/0!</v>
      </c>
    </row>
    <row r="1106" spans="1:11" ht="38.25">
      <c r="A1106" s="451" t="s">
        <v>2870</v>
      </c>
      <c r="B1106" s="452" t="s">
        <v>2871</v>
      </c>
      <c r="C1106" s="456">
        <v>0</v>
      </c>
      <c r="D1106" s="161"/>
      <c r="E1106" s="431" t="e">
        <f t="shared" si="257"/>
        <v>#DIV/0!</v>
      </c>
      <c r="F1106" s="456">
        <v>0</v>
      </c>
      <c r="G1106" s="426">
        <v>3</v>
      </c>
      <c r="H1106" s="431" t="e">
        <f t="shared" si="258"/>
        <v>#DIV/0!</v>
      </c>
      <c r="I1106" s="426">
        <f t="shared" si="259"/>
        <v>0</v>
      </c>
      <c r="J1106" s="426">
        <f t="shared" si="260"/>
        <v>3</v>
      </c>
      <c r="K1106" s="431" t="e">
        <f t="shared" si="261"/>
        <v>#DIV/0!</v>
      </c>
    </row>
    <row r="1107" spans="1:11" ht="38.25">
      <c r="A1107" s="451" t="s">
        <v>3093</v>
      </c>
      <c r="B1107" s="452" t="s">
        <v>3094</v>
      </c>
      <c r="C1107" s="456">
        <v>0</v>
      </c>
      <c r="D1107" s="162"/>
      <c r="E1107" s="431" t="e">
        <f t="shared" si="257"/>
        <v>#DIV/0!</v>
      </c>
      <c r="F1107" s="456">
        <v>0</v>
      </c>
      <c r="G1107" s="426">
        <v>1</v>
      </c>
      <c r="H1107" s="431" t="e">
        <f t="shared" si="258"/>
        <v>#DIV/0!</v>
      </c>
      <c r="I1107" s="426">
        <f t="shared" si="259"/>
        <v>0</v>
      </c>
      <c r="J1107" s="426">
        <f t="shared" si="260"/>
        <v>1</v>
      </c>
      <c r="K1107" s="431" t="e">
        <f t="shared" si="261"/>
        <v>#DIV/0!</v>
      </c>
    </row>
    <row r="1108" spans="1:11" ht="14.25">
      <c r="A1108" s="453" t="s">
        <v>2753</v>
      </c>
      <c r="B1108" s="454" t="s">
        <v>3095</v>
      </c>
      <c r="C1108" s="456">
        <v>0</v>
      </c>
      <c r="D1108" s="161"/>
      <c r="E1108" s="431" t="e">
        <f t="shared" si="257"/>
        <v>#DIV/0!</v>
      </c>
      <c r="F1108" s="456">
        <v>0</v>
      </c>
      <c r="G1108" s="426">
        <v>4</v>
      </c>
      <c r="H1108" s="431" t="e">
        <f t="shared" si="258"/>
        <v>#DIV/0!</v>
      </c>
      <c r="I1108" s="426">
        <f t="shared" si="259"/>
        <v>0</v>
      </c>
      <c r="J1108" s="426">
        <f t="shared" si="260"/>
        <v>4</v>
      </c>
      <c r="K1108" s="431" t="e">
        <f t="shared" si="261"/>
        <v>#DIV/0!</v>
      </c>
    </row>
    <row r="1109" spans="1:11" ht="14.25">
      <c r="A1109" s="458" t="s">
        <v>3096</v>
      </c>
      <c r="B1109" s="459" t="s">
        <v>3097</v>
      </c>
      <c r="C1109" s="456">
        <v>0</v>
      </c>
      <c r="D1109" s="161"/>
      <c r="E1109" s="431" t="e">
        <f t="shared" si="257"/>
        <v>#DIV/0!</v>
      </c>
      <c r="F1109" s="456">
        <v>0</v>
      </c>
      <c r="G1109" s="426">
        <v>10</v>
      </c>
      <c r="H1109" s="431" t="e">
        <f t="shared" si="258"/>
        <v>#DIV/0!</v>
      </c>
      <c r="I1109" s="426">
        <f t="shared" si="259"/>
        <v>0</v>
      </c>
      <c r="J1109" s="426">
        <f t="shared" si="260"/>
        <v>10</v>
      </c>
      <c r="K1109" s="431" t="e">
        <f t="shared" si="261"/>
        <v>#DIV/0!</v>
      </c>
    </row>
    <row r="1110" spans="1:11" ht="14.25">
      <c r="A1110" s="458" t="s">
        <v>3037</v>
      </c>
      <c r="B1110" s="459" t="s">
        <v>3038</v>
      </c>
      <c r="C1110" s="456">
        <v>0</v>
      </c>
      <c r="D1110" s="157"/>
      <c r="E1110" s="431" t="e">
        <f t="shared" si="257"/>
        <v>#DIV/0!</v>
      </c>
      <c r="F1110" s="456">
        <v>0</v>
      </c>
      <c r="G1110" s="426">
        <v>172</v>
      </c>
      <c r="H1110" s="431" t="e">
        <f t="shared" si="258"/>
        <v>#DIV/0!</v>
      </c>
      <c r="I1110" s="426">
        <f t="shared" si="259"/>
        <v>0</v>
      </c>
      <c r="J1110" s="426">
        <f t="shared" si="260"/>
        <v>172</v>
      </c>
      <c r="K1110" s="431" t="e">
        <f t="shared" si="261"/>
        <v>#DIV/0!</v>
      </c>
    </row>
    <row r="1111" spans="1:11" ht="14.25">
      <c r="A1111" s="446" t="s">
        <v>2120</v>
      </c>
      <c r="B1111" s="448" t="s">
        <v>2263</v>
      </c>
      <c r="C1111" s="456">
        <v>0</v>
      </c>
      <c r="D1111" s="161"/>
      <c r="E1111" s="431" t="e">
        <f t="shared" si="252"/>
        <v>#DIV/0!</v>
      </c>
      <c r="F1111" s="456">
        <v>0</v>
      </c>
      <c r="G1111" s="426">
        <v>48</v>
      </c>
      <c r="H1111" s="431" t="e">
        <f t="shared" si="253"/>
        <v>#DIV/0!</v>
      </c>
      <c r="I1111" s="426">
        <f t="shared" si="254"/>
        <v>0</v>
      </c>
      <c r="J1111" s="426">
        <f t="shared" si="255"/>
        <v>48</v>
      </c>
      <c r="K1111" s="431" t="e">
        <f t="shared" si="256"/>
        <v>#DIV/0!</v>
      </c>
    </row>
    <row r="1112" spans="1:11" ht="14.25">
      <c r="A1112" s="446" t="s">
        <v>3098</v>
      </c>
      <c r="B1112" s="448" t="s">
        <v>3099</v>
      </c>
      <c r="C1112" s="456">
        <v>0</v>
      </c>
      <c r="D1112" s="162"/>
      <c r="E1112" s="431" t="e">
        <f t="shared" si="252"/>
        <v>#DIV/0!</v>
      </c>
      <c r="F1112" s="456">
        <v>0</v>
      </c>
      <c r="G1112" s="426">
        <v>1</v>
      </c>
      <c r="H1112" s="431" t="e">
        <f t="shared" si="253"/>
        <v>#DIV/0!</v>
      </c>
      <c r="I1112" s="426">
        <f t="shared" si="254"/>
        <v>0</v>
      </c>
      <c r="J1112" s="426">
        <f t="shared" si="255"/>
        <v>1</v>
      </c>
      <c r="K1112" s="431" t="e">
        <f t="shared" si="256"/>
        <v>#DIV/0!</v>
      </c>
    </row>
    <row r="1113" spans="1:11" ht="14.25">
      <c r="A1113" s="446" t="s">
        <v>3100</v>
      </c>
      <c r="B1113" s="448" t="s">
        <v>3101</v>
      </c>
      <c r="C1113" s="456">
        <v>0</v>
      </c>
      <c r="D1113" s="161"/>
      <c r="E1113" s="431" t="e">
        <f t="shared" si="252"/>
        <v>#DIV/0!</v>
      </c>
      <c r="F1113" s="456">
        <v>0</v>
      </c>
      <c r="G1113" s="426">
        <v>3</v>
      </c>
      <c r="H1113" s="431" t="e">
        <f t="shared" si="253"/>
        <v>#DIV/0!</v>
      </c>
      <c r="I1113" s="426">
        <f t="shared" si="254"/>
        <v>0</v>
      </c>
      <c r="J1113" s="426">
        <f t="shared" si="255"/>
        <v>3</v>
      </c>
      <c r="K1113" s="431" t="e">
        <f t="shared" si="256"/>
        <v>#DIV/0!</v>
      </c>
    </row>
    <row r="1114" spans="1:11" ht="14.25">
      <c r="A1114" s="446" t="s">
        <v>3102</v>
      </c>
      <c r="B1114" s="448" t="s">
        <v>3103</v>
      </c>
      <c r="C1114" s="456">
        <v>0</v>
      </c>
      <c r="D1114" s="161"/>
      <c r="E1114" s="431" t="e">
        <f t="shared" si="252"/>
        <v>#DIV/0!</v>
      </c>
      <c r="F1114" s="456">
        <v>0</v>
      </c>
      <c r="G1114" s="426">
        <v>1</v>
      </c>
      <c r="H1114" s="431" t="e">
        <f t="shared" si="253"/>
        <v>#DIV/0!</v>
      </c>
      <c r="I1114" s="426">
        <f t="shared" si="254"/>
        <v>0</v>
      </c>
      <c r="J1114" s="426">
        <f t="shared" si="255"/>
        <v>1</v>
      </c>
      <c r="K1114" s="431" t="e">
        <f t="shared" si="256"/>
        <v>#DIV/0!</v>
      </c>
    </row>
    <row r="1115" spans="1:11" ht="14.25">
      <c r="A1115" s="446" t="s">
        <v>2384</v>
      </c>
      <c r="B1115" s="448" t="s">
        <v>2385</v>
      </c>
      <c r="C1115" s="456">
        <v>0</v>
      </c>
      <c r="D1115" s="157">
        <v>1</v>
      </c>
      <c r="E1115" s="431" t="e">
        <f t="shared" si="252"/>
        <v>#DIV/0!</v>
      </c>
      <c r="F1115" s="456">
        <v>0</v>
      </c>
      <c r="G1115" s="426">
        <v>21</v>
      </c>
      <c r="H1115" s="431" t="e">
        <f t="shared" si="253"/>
        <v>#DIV/0!</v>
      </c>
      <c r="I1115" s="426">
        <f t="shared" si="254"/>
        <v>0</v>
      </c>
      <c r="J1115" s="426">
        <f t="shared" si="255"/>
        <v>22</v>
      </c>
      <c r="K1115" s="431" t="e">
        <f t="shared" si="256"/>
        <v>#DIV/0!</v>
      </c>
    </row>
    <row r="1116" spans="1:11" ht="14.25">
      <c r="A1116" s="446" t="s">
        <v>2130</v>
      </c>
      <c r="B1116" s="448" t="s">
        <v>2273</v>
      </c>
      <c r="C1116" s="456">
        <v>0</v>
      </c>
      <c r="D1116" s="161"/>
      <c r="E1116" s="431" t="e">
        <f t="shared" si="252"/>
        <v>#DIV/0!</v>
      </c>
      <c r="F1116" s="456">
        <v>0</v>
      </c>
      <c r="G1116" s="426">
        <v>2</v>
      </c>
      <c r="H1116" s="431" t="e">
        <f t="shared" si="253"/>
        <v>#DIV/0!</v>
      </c>
      <c r="I1116" s="426">
        <f t="shared" si="254"/>
        <v>0</v>
      </c>
      <c r="J1116" s="426">
        <f t="shared" si="255"/>
        <v>2</v>
      </c>
      <c r="K1116" s="431" t="e">
        <f t="shared" si="256"/>
        <v>#DIV/0!</v>
      </c>
    </row>
    <row r="1117" spans="1:11" ht="14.25">
      <c r="A1117" s="446" t="s">
        <v>2411</v>
      </c>
      <c r="B1117" s="448" t="s">
        <v>2412</v>
      </c>
      <c r="C1117" s="456">
        <v>0</v>
      </c>
      <c r="D1117" s="161"/>
      <c r="E1117" s="431" t="e">
        <f t="shared" si="252"/>
        <v>#DIV/0!</v>
      </c>
      <c r="F1117" s="456">
        <v>0</v>
      </c>
      <c r="G1117" s="426">
        <v>36</v>
      </c>
      <c r="H1117" s="431" t="e">
        <f t="shared" si="253"/>
        <v>#DIV/0!</v>
      </c>
      <c r="I1117" s="426">
        <f t="shared" si="254"/>
        <v>0</v>
      </c>
      <c r="J1117" s="426">
        <f t="shared" si="255"/>
        <v>36</v>
      </c>
      <c r="K1117" s="431" t="e">
        <f t="shared" si="256"/>
        <v>#DIV/0!</v>
      </c>
    </row>
    <row r="1118" spans="1:11" ht="14.25">
      <c r="A1118" s="446" t="s">
        <v>2816</v>
      </c>
      <c r="B1118" s="448" t="s">
        <v>2817</v>
      </c>
      <c r="C1118" s="456">
        <v>0</v>
      </c>
      <c r="D1118" s="161"/>
      <c r="E1118" s="431" t="e">
        <f t="shared" si="252"/>
        <v>#DIV/0!</v>
      </c>
      <c r="F1118" s="456">
        <v>0</v>
      </c>
      <c r="G1118" s="426">
        <v>1</v>
      </c>
      <c r="H1118" s="431" t="e">
        <f t="shared" si="253"/>
        <v>#DIV/0!</v>
      </c>
      <c r="I1118" s="426">
        <f t="shared" si="254"/>
        <v>0</v>
      </c>
      <c r="J1118" s="426">
        <f t="shared" si="255"/>
        <v>1</v>
      </c>
      <c r="K1118" s="431" t="e">
        <f t="shared" si="256"/>
        <v>#DIV/0!</v>
      </c>
    </row>
    <row r="1119" spans="1:11" ht="14.25">
      <c r="A1119" s="446" t="s">
        <v>2414</v>
      </c>
      <c r="B1119" s="448" t="s">
        <v>2415</v>
      </c>
      <c r="C1119" s="456">
        <v>0</v>
      </c>
      <c r="D1119" s="161"/>
      <c r="E1119" s="431" t="e">
        <f t="shared" si="252"/>
        <v>#DIV/0!</v>
      </c>
      <c r="F1119" s="456">
        <v>0</v>
      </c>
      <c r="G1119" s="426">
        <v>3</v>
      </c>
      <c r="H1119" s="431" t="e">
        <f t="shared" si="253"/>
        <v>#DIV/0!</v>
      </c>
      <c r="I1119" s="426">
        <f t="shared" si="254"/>
        <v>0</v>
      </c>
      <c r="J1119" s="426">
        <f t="shared" si="255"/>
        <v>3</v>
      </c>
      <c r="K1119" s="431" t="e">
        <f t="shared" si="256"/>
        <v>#DIV/0!</v>
      </c>
    </row>
    <row r="1120" spans="1:11" ht="14.25">
      <c r="A1120" s="446" t="s">
        <v>2176</v>
      </c>
      <c r="B1120" s="448" t="s">
        <v>2319</v>
      </c>
      <c r="C1120" s="456">
        <v>0</v>
      </c>
      <c r="D1120" s="157"/>
      <c r="E1120" s="431" t="e">
        <f t="shared" si="252"/>
        <v>#DIV/0!</v>
      </c>
      <c r="F1120" s="456">
        <v>0</v>
      </c>
      <c r="G1120" s="426">
        <v>1</v>
      </c>
      <c r="H1120" s="431" t="e">
        <f t="shared" si="253"/>
        <v>#DIV/0!</v>
      </c>
      <c r="I1120" s="426">
        <f t="shared" si="254"/>
        <v>0</v>
      </c>
      <c r="J1120" s="426">
        <f t="shared" si="255"/>
        <v>1</v>
      </c>
      <c r="K1120" s="431" t="e">
        <f t="shared" si="256"/>
        <v>#DIV/0!</v>
      </c>
    </row>
    <row r="1121" spans="1:11" ht="25.5">
      <c r="A1121" s="446" t="s">
        <v>3009</v>
      </c>
      <c r="B1121" s="448" t="s">
        <v>3010</v>
      </c>
      <c r="C1121" s="456">
        <v>0</v>
      </c>
      <c r="D1121" s="157"/>
      <c r="E1121" s="431" t="e">
        <f t="shared" si="252"/>
        <v>#DIV/0!</v>
      </c>
      <c r="F1121" s="456">
        <v>0</v>
      </c>
      <c r="G1121" s="426">
        <v>37</v>
      </c>
      <c r="H1121" s="431" t="e">
        <f t="shared" si="253"/>
        <v>#DIV/0!</v>
      </c>
      <c r="I1121" s="426">
        <f t="shared" si="254"/>
        <v>0</v>
      </c>
      <c r="J1121" s="426">
        <f t="shared" si="255"/>
        <v>37</v>
      </c>
      <c r="K1121" s="431" t="e">
        <f t="shared" si="256"/>
        <v>#DIV/0!</v>
      </c>
    </row>
    <row r="1122" spans="1:11" ht="14.25">
      <c r="A1122" s="446" t="s">
        <v>2141</v>
      </c>
      <c r="B1122" s="448" t="s">
        <v>2284</v>
      </c>
      <c r="C1122" s="456">
        <v>0</v>
      </c>
      <c r="D1122" s="157"/>
      <c r="E1122" s="431" t="e">
        <f t="shared" si="252"/>
        <v>#DIV/0!</v>
      </c>
      <c r="F1122" s="456">
        <v>0</v>
      </c>
      <c r="G1122" s="426">
        <v>1</v>
      </c>
      <c r="H1122" s="431" t="e">
        <f t="shared" si="253"/>
        <v>#DIV/0!</v>
      </c>
      <c r="I1122" s="426">
        <f t="shared" si="254"/>
        <v>0</v>
      </c>
      <c r="J1122" s="426">
        <f t="shared" si="255"/>
        <v>1</v>
      </c>
      <c r="K1122" s="431" t="e">
        <f t="shared" si="256"/>
        <v>#DIV/0!</v>
      </c>
    </row>
    <row r="1123" spans="1:11" ht="14.25">
      <c r="A1123" s="446" t="s">
        <v>2147</v>
      </c>
      <c r="B1123" s="448" t="s">
        <v>2290</v>
      </c>
      <c r="C1123" s="456">
        <v>0</v>
      </c>
      <c r="D1123" s="161"/>
      <c r="E1123" s="431" t="e">
        <f t="shared" si="252"/>
        <v>#DIV/0!</v>
      </c>
      <c r="F1123" s="456">
        <v>0</v>
      </c>
      <c r="G1123" s="426">
        <v>33</v>
      </c>
      <c r="H1123" s="431" t="e">
        <f t="shared" si="253"/>
        <v>#DIV/0!</v>
      </c>
      <c r="I1123" s="426">
        <f t="shared" si="254"/>
        <v>0</v>
      </c>
      <c r="J1123" s="426">
        <f t="shared" si="255"/>
        <v>33</v>
      </c>
      <c r="K1123" s="431" t="e">
        <f t="shared" si="256"/>
        <v>#DIV/0!</v>
      </c>
    </row>
    <row r="1124" spans="1:11" ht="14.25">
      <c r="A1124" s="446" t="s">
        <v>2148</v>
      </c>
      <c r="B1124" s="448" t="s">
        <v>2291</v>
      </c>
      <c r="C1124" s="456">
        <v>0</v>
      </c>
      <c r="D1124" s="161">
        <v>8</v>
      </c>
      <c r="E1124" s="431" t="e">
        <f t="shared" si="252"/>
        <v>#DIV/0!</v>
      </c>
      <c r="F1124" s="456">
        <v>0</v>
      </c>
      <c r="G1124" s="426">
        <v>5</v>
      </c>
      <c r="H1124" s="431" t="e">
        <f t="shared" si="253"/>
        <v>#DIV/0!</v>
      </c>
      <c r="I1124" s="426">
        <f t="shared" si="254"/>
        <v>0</v>
      </c>
      <c r="J1124" s="426">
        <f t="shared" si="255"/>
        <v>13</v>
      </c>
      <c r="K1124" s="431" t="e">
        <f t="shared" si="256"/>
        <v>#DIV/0!</v>
      </c>
    </row>
    <row r="1125" spans="1:11" ht="14.25">
      <c r="A1125" s="446" t="s">
        <v>2424</v>
      </c>
      <c r="B1125" s="448" t="s">
        <v>2425</v>
      </c>
      <c r="C1125" s="456">
        <v>0</v>
      </c>
      <c r="D1125" s="162">
        <v>1</v>
      </c>
      <c r="E1125" s="431" t="e">
        <f t="shared" si="252"/>
        <v>#DIV/0!</v>
      </c>
      <c r="F1125" s="456">
        <v>0</v>
      </c>
      <c r="G1125" s="426">
        <v>59</v>
      </c>
      <c r="H1125" s="431" t="e">
        <f t="shared" si="253"/>
        <v>#DIV/0!</v>
      </c>
      <c r="I1125" s="426">
        <f t="shared" si="254"/>
        <v>0</v>
      </c>
      <c r="J1125" s="426">
        <f t="shared" si="255"/>
        <v>60</v>
      </c>
      <c r="K1125" s="431" t="e">
        <f t="shared" si="256"/>
        <v>#DIV/0!</v>
      </c>
    </row>
    <row r="1126" spans="1:11" ht="25.5">
      <c r="A1126" s="446" t="s">
        <v>2432</v>
      </c>
      <c r="B1126" s="448" t="s">
        <v>2433</v>
      </c>
      <c r="C1126" s="456">
        <v>0</v>
      </c>
      <c r="D1126" s="161"/>
      <c r="E1126" s="431" t="e">
        <f t="shared" si="252"/>
        <v>#DIV/0!</v>
      </c>
      <c r="F1126" s="456">
        <v>0</v>
      </c>
      <c r="G1126" s="426">
        <v>2</v>
      </c>
      <c r="H1126" s="431" t="e">
        <f t="shared" si="253"/>
        <v>#DIV/0!</v>
      </c>
      <c r="I1126" s="426">
        <f t="shared" si="254"/>
        <v>0</v>
      </c>
      <c r="J1126" s="426">
        <f t="shared" si="255"/>
        <v>2</v>
      </c>
      <c r="K1126" s="431" t="e">
        <f t="shared" si="256"/>
        <v>#DIV/0!</v>
      </c>
    </row>
    <row r="1127" spans="1:11" ht="25.5">
      <c r="A1127" s="446" t="s">
        <v>2434</v>
      </c>
      <c r="B1127" s="448" t="s">
        <v>2435</v>
      </c>
      <c r="C1127" s="456">
        <v>0</v>
      </c>
      <c r="D1127" s="161">
        <v>1</v>
      </c>
      <c r="E1127" s="431" t="e">
        <f t="shared" si="252"/>
        <v>#DIV/0!</v>
      </c>
      <c r="F1127" s="456">
        <v>0</v>
      </c>
      <c r="G1127" s="426">
        <v>29</v>
      </c>
      <c r="H1127" s="431" t="e">
        <f t="shared" si="253"/>
        <v>#DIV/0!</v>
      </c>
      <c r="I1127" s="426">
        <f t="shared" si="254"/>
        <v>0</v>
      </c>
      <c r="J1127" s="426">
        <f t="shared" si="255"/>
        <v>30</v>
      </c>
      <c r="K1127" s="431" t="e">
        <f t="shared" si="256"/>
        <v>#DIV/0!</v>
      </c>
    </row>
    <row r="1128" spans="1:11" ht="25.5">
      <c r="A1128" s="446" t="s">
        <v>2150</v>
      </c>
      <c r="B1128" s="448" t="s">
        <v>2293</v>
      </c>
      <c r="C1128" s="456">
        <v>0</v>
      </c>
      <c r="D1128" s="157"/>
      <c r="E1128" s="431" t="e">
        <f t="shared" si="252"/>
        <v>#DIV/0!</v>
      </c>
      <c r="F1128" s="456">
        <v>0</v>
      </c>
      <c r="G1128" s="426">
        <v>205</v>
      </c>
      <c r="H1128" s="431" t="e">
        <f t="shared" si="253"/>
        <v>#DIV/0!</v>
      </c>
      <c r="I1128" s="426">
        <f t="shared" si="254"/>
        <v>0</v>
      </c>
      <c r="J1128" s="426">
        <f t="shared" si="255"/>
        <v>205</v>
      </c>
      <c r="K1128" s="431" t="e">
        <f t="shared" si="256"/>
        <v>#DIV/0!</v>
      </c>
    </row>
    <row r="1129" spans="1:11" ht="25.5">
      <c r="A1129" s="446" t="s">
        <v>2151</v>
      </c>
      <c r="B1129" s="448" t="s">
        <v>2294</v>
      </c>
      <c r="C1129" s="456">
        <v>0</v>
      </c>
      <c r="D1129" s="157"/>
      <c r="E1129" s="431" t="e">
        <f t="shared" si="252"/>
        <v>#DIV/0!</v>
      </c>
      <c r="F1129" s="456">
        <v>0</v>
      </c>
      <c r="G1129" s="426">
        <v>140</v>
      </c>
      <c r="H1129" s="431" t="e">
        <f t="shared" si="253"/>
        <v>#DIV/0!</v>
      </c>
      <c r="I1129" s="426">
        <f t="shared" si="254"/>
        <v>0</v>
      </c>
      <c r="J1129" s="426">
        <f t="shared" si="255"/>
        <v>140</v>
      </c>
      <c r="K1129" s="431" t="e">
        <f t="shared" si="256"/>
        <v>#DIV/0!</v>
      </c>
    </row>
    <row r="1130" spans="1:11" ht="14.25">
      <c r="A1130" s="446" t="s">
        <v>2803</v>
      </c>
      <c r="B1130" s="448" t="s">
        <v>2995</v>
      </c>
      <c r="C1130" s="456">
        <v>0</v>
      </c>
      <c r="D1130" s="157"/>
      <c r="E1130" s="431" t="e">
        <f t="shared" si="252"/>
        <v>#DIV/0!</v>
      </c>
      <c r="F1130" s="456">
        <v>0</v>
      </c>
      <c r="G1130" s="426">
        <v>12</v>
      </c>
      <c r="H1130" s="431" t="e">
        <f t="shared" si="253"/>
        <v>#DIV/0!</v>
      </c>
      <c r="I1130" s="426">
        <f t="shared" si="254"/>
        <v>0</v>
      </c>
      <c r="J1130" s="426">
        <f t="shared" si="255"/>
        <v>12</v>
      </c>
      <c r="K1130" s="431" t="e">
        <f t="shared" si="256"/>
        <v>#DIV/0!</v>
      </c>
    </row>
    <row r="1131" spans="1:11" ht="25.5">
      <c r="A1131" s="449" t="s">
        <v>2440</v>
      </c>
      <c r="B1131" s="450" t="s">
        <v>2441</v>
      </c>
      <c r="C1131" s="456">
        <v>0</v>
      </c>
      <c r="D1131" s="161"/>
      <c r="E1131" s="431" t="e">
        <f t="shared" si="252"/>
        <v>#DIV/0!</v>
      </c>
      <c r="F1131" s="456">
        <v>0</v>
      </c>
      <c r="G1131" s="426">
        <v>29</v>
      </c>
      <c r="H1131" s="431" t="e">
        <f t="shared" si="253"/>
        <v>#DIV/0!</v>
      </c>
      <c r="I1131" s="426">
        <f t="shared" si="254"/>
        <v>0</v>
      </c>
      <c r="J1131" s="426">
        <f t="shared" si="255"/>
        <v>29</v>
      </c>
      <c r="K1131" s="431" t="e">
        <f t="shared" si="256"/>
        <v>#DIV/0!</v>
      </c>
    </row>
    <row r="1132" spans="1:11" ht="25.5">
      <c r="A1132" s="451" t="s">
        <v>2187</v>
      </c>
      <c r="B1132" s="452" t="s">
        <v>2330</v>
      </c>
      <c r="C1132" s="456">
        <v>0</v>
      </c>
      <c r="D1132" s="161"/>
      <c r="E1132" s="431" t="e">
        <f t="shared" si="252"/>
        <v>#DIV/0!</v>
      </c>
      <c r="F1132" s="456">
        <v>0</v>
      </c>
      <c r="G1132" s="426">
        <v>14</v>
      </c>
      <c r="H1132" s="431" t="e">
        <f t="shared" si="253"/>
        <v>#DIV/0!</v>
      </c>
      <c r="I1132" s="426">
        <f t="shared" si="254"/>
        <v>0</v>
      </c>
      <c r="J1132" s="426">
        <f t="shared" si="255"/>
        <v>14</v>
      </c>
      <c r="K1132" s="431" t="e">
        <f t="shared" si="256"/>
        <v>#DIV/0!</v>
      </c>
    </row>
    <row r="1133" spans="1:11" ht="14.25">
      <c r="A1133" s="446" t="s">
        <v>2998</v>
      </c>
      <c r="B1133" s="448" t="s">
        <v>2999</v>
      </c>
      <c r="C1133" s="456"/>
      <c r="D1133" s="157">
        <v>1</v>
      </c>
      <c r="E1133" s="431" t="e">
        <f t="shared" ref="E1133:E1142" si="262">D1133/C1133</f>
        <v>#DIV/0!</v>
      </c>
      <c r="F1133" s="461"/>
      <c r="G1133" s="463">
        <v>0</v>
      </c>
      <c r="H1133" s="431" t="e">
        <f t="shared" ref="H1133:H1142" si="263">G1133/F1133</f>
        <v>#DIV/0!</v>
      </c>
      <c r="I1133" s="463">
        <f t="shared" ref="I1133" si="264">C1133+F1133</f>
        <v>0</v>
      </c>
      <c r="J1133" s="463">
        <f t="shared" ref="J1133" si="265">D1133+G1133</f>
        <v>1</v>
      </c>
      <c r="K1133" s="431" t="e">
        <f t="shared" ref="K1133:K1142" si="266">J1133/I1133</f>
        <v>#DIV/0!</v>
      </c>
    </row>
    <row r="1134" spans="1:11" ht="14.25">
      <c r="A1134" s="14" t="s">
        <v>2101</v>
      </c>
      <c r="B1134" s="161" t="s">
        <v>2244</v>
      </c>
      <c r="C1134" s="161"/>
      <c r="D1134" s="161">
        <v>1</v>
      </c>
      <c r="E1134" s="431" t="e">
        <f t="shared" si="262"/>
        <v>#DIV/0!</v>
      </c>
      <c r="F1134" s="463"/>
      <c r="G1134" s="463">
        <v>2</v>
      </c>
      <c r="H1134" s="431" t="e">
        <f t="shared" si="263"/>
        <v>#DIV/0!</v>
      </c>
      <c r="I1134" s="463">
        <f t="shared" ref="I1134:I1144" si="267">C1134+F1134</f>
        <v>0</v>
      </c>
      <c r="J1134" s="463">
        <f t="shared" ref="J1134:J1144" si="268">D1134+G1134</f>
        <v>3</v>
      </c>
      <c r="K1134" s="431" t="e">
        <f t="shared" si="266"/>
        <v>#DIV/0!</v>
      </c>
    </row>
    <row r="1135" spans="1:11" ht="14.25">
      <c r="A1135" s="14" t="s">
        <v>2590</v>
      </c>
      <c r="B1135" s="161" t="s">
        <v>5371</v>
      </c>
      <c r="C1135" s="161"/>
      <c r="D1135" s="161">
        <v>0</v>
      </c>
      <c r="E1135" s="431" t="e">
        <f t="shared" si="262"/>
        <v>#DIV/0!</v>
      </c>
      <c r="F1135" s="463"/>
      <c r="G1135" s="463">
        <v>1</v>
      </c>
      <c r="H1135" s="431" t="e">
        <f t="shared" si="263"/>
        <v>#DIV/0!</v>
      </c>
      <c r="I1135" s="463">
        <f t="shared" si="267"/>
        <v>0</v>
      </c>
      <c r="J1135" s="463">
        <f t="shared" si="268"/>
        <v>1</v>
      </c>
      <c r="K1135" s="431" t="e">
        <f t="shared" si="266"/>
        <v>#DIV/0!</v>
      </c>
    </row>
    <row r="1136" spans="1:11" ht="14.25">
      <c r="A1136" s="446" t="s">
        <v>2231</v>
      </c>
      <c r="B1136" s="448" t="s">
        <v>2374</v>
      </c>
      <c r="C1136" s="456"/>
      <c r="D1136" s="157">
        <v>1</v>
      </c>
      <c r="E1136" s="431" t="e">
        <f t="shared" si="262"/>
        <v>#DIV/0!</v>
      </c>
      <c r="F1136" s="461"/>
      <c r="G1136" s="463">
        <v>0</v>
      </c>
      <c r="H1136" s="431" t="e">
        <f t="shared" si="263"/>
        <v>#DIV/0!</v>
      </c>
      <c r="I1136" s="463">
        <f t="shared" si="267"/>
        <v>0</v>
      </c>
      <c r="J1136" s="463">
        <f t="shared" si="268"/>
        <v>1</v>
      </c>
      <c r="K1136" s="431" t="e">
        <f t="shared" si="266"/>
        <v>#DIV/0!</v>
      </c>
    </row>
    <row r="1137" spans="1:11" ht="14.25">
      <c r="A1137" s="14" t="s">
        <v>2420</v>
      </c>
      <c r="B1137" s="161" t="s">
        <v>2421</v>
      </c>
      <c r="C1137" s="161"/>
      <c r="D1137" s="161">
        <v>0</v>
      </c>
      <c r="E1137" s="431" t="e">
        <f t="shared" si="262"/>
        <v>#DIV/0!</v>
      </c>
      <c r="F1137" s="463"/>
      <c r="G1137" s="463">
        <v>2</v>
      </c>
      <c r="H1137" s="431" t="e">
        <f t="shared" si="263"/>
        <v>#DIV/0!</v>
      </c>
      <c r="I1137" s="463">
        <f t="shared" si="267"/>
        <v>0</v>
      </c>
      <c r="J1137" s="463">
        <f t="shared" si="268"/>
        <v>2</v>
      </c>
      <c r="K1137" s="431" t="e">
        <f t="shared" si="266"/>
        <v>#DIV/0!</v>
      </c>
    </row>
    <row r="1138" spans="1:11" ht="14.25">
      <c r="A1138" s="446" t="s">
        <v>3029</v>
      </c>
      <c r="B1138" s="448" t="s">
        <v>3030</v>
      </c>
      <c r="C1138" s="456"/>
      <c r="D1138" s="157">
        <v>0</v>
      </c>
      <c r="E1138" s="431" t="e">
        <f t="shared" si="262"/>
        <v>#DIV/0!</v>
      </c>
      <c r="F1138" s="461"/>
      <c r="G1138" s="875">
        <v>25</v>
      </c>
      <c r="H1138" s="876" t="e">
        <f t="shared" si="263"/>
        <v>#DIV/0!</v>
      </c>
      <c r="I1138" s="875">
        <f t="shared" si="267"/>
        <v>0</v>
      </c>
      <c r="J1138" s="875">
        <f t="shared" si="268"/>
        <v>25</v>
      </c>
      <c r="K1138" s="431" t="e">
        <f t="shared" si="266"/>
        <v>#DIV/0!</v>
      </c>
    </row>
    <row r="1139" spans="1:11" ht="14.25">
      <c r="A1139" s="446" t="s">
        <v>2725</v>
      </c>
      <c r="B1139" s="448" t="s">
        <v>5363</v>
      </c>
      <c r="C1139" s="456"/>
      <c r="D1139" s="157">
        <v>0</v>
      </c>
      <c r="E1139" s="431" t="e">
        <f t="shared" si="262"/>
        <v>#DIV/0!</v>
      </c>
      <c r="F1139" s="461"/>
      <c r="G1139" s="463">
        <v>3</v>
      </c>
      <c r="H1139" s="431" t="e">
        <f t="shared" si="263"/>
        <v>#DIV/0!</v>
      </c>
      <c r="I1139" s="463">
        <f t="shared" si="267"/>
        <v>0</v>
      </c>
      <c r="J1139" s="463">
        <f t="shared" si="268"/>
        <v>3</v>
      </c>
      <c r="K1139" s="431" t="e">
        <f t="shared" si="266"/>
        <v>#DIV/0!</v>
      </c>
    </row>
    <row r="1140" spans="1:11" ht="25.5">
      <c r="A1140" s="14" t="s">
        <v>2735</v>
      </c>
      <c r="B1140" s="161" t="s">
        <v>5134</v>
      </c>
      <c r="C1140" s="161"/>
      <c r="D1140" s="161">
        <v>0</v>
      </c>
      <c r="E1140" s="431" t="e">
        <f t="shared" si="262"/>
        <v>#DIV/0!</v>
      </c>
      <c r="F1140" s="463"/>
      <c r="G1140" s="463">
        <v>1</v>
      </c>
      <c r="H1140" s="431" t="e">
        <f t="shared" si="263"/>
        <v>#DIV/0!</v>
      </c>
      <c r="I1140" s="463">
        <f t="shared" si="267"/>
        <v>0</v>
      </c>
      <c r="J1140" s="463">
        <f t="shared" si="268"/>
        <v>1</v>
      </c>
      <c r="K1140" s="431" t="e">
        <f t="shared" si="266"/>
        <v>#DIV/0!</v>
      </c>
    </row>
    <row r="1141" spans="1:11" ht="25.5">
      <c r="A1141" s="446" t="s">
        <v>2182</v>
      </c>
      <c r="B1141" s="448" t="s">
        <v>2325</v>
      </c>
      <c r="C1141" s="456"/>
      <c r="D1141" s="157">
        <v>0</v>
      </c>
      <c r="E1141" s="431" t="e">
        <f t="shared" si="262"/>
        <v>#DIV/0!</v>
      </c>
      <c r="F1141" s="461"/>
      <c r="G1141" s="463">
        <v>1</v>
      </c>
      <c r="H1141" s="431" t="e">
        <f t="shared" si="263"/>
        <v>#DIV/0!</v>
      </c>
      <c r="I1141" s="463">
        <f t="shared" si="267"/>
        <v>0</v>
      </c>
      <c r="J1141" s="463">
        <f t="shared" si="268"/>
        <v>1</v>
      </c>
      <c r="K1141" s="431" t="e">
        <f t="shared" si="266"/>
        <v>#DIV/0!</v>
      </c>
    </row>
    <row r="1142" spans="1:11" ht="25.5">
      <c r="A1142" s="446" t="s">
        <v>2184</v>
      </c>
      <c r="B1142" s="448" t="s">
        <v>2327</v>
      </c>
      <c r="C1142" s="456"/>
      <c r="D1142" s="157">
        <v>0</v>
      </c>
      <c r="E1142" s="431" t="e">
        <f t="shared" si="262"/>
        <v>#DIV/0!</v>
      </c>
      <c r="F1142" s="461"/>
      <c r="G1142" s="463">
        <v>2</v>
      </c>
      <c r="H1142" s="431" t="e">
        <f t="shared" si="263"/>
        <v>#DIV/0!</v>
      </c>
      <c r="I1142" s="463">
        <f t="shared" si="267"/>
        <v>0</v>
      </c>
      <c r="J1142" s="463">
        <f t="shared" si="268"/>
        <v>2</v>
      </c>
      <c r="K1142" s="431" t="e">
        <f t="shared" si="266"/>
        <v>#DIV/0!</v>
      </c>
    </row>
    <row r="1143" spans="1:11" ht="14.25">
      <c r="A1143" s="446"/>
      <c r="B1143" s="448"/>
      <c r="C1143" s="456"/>
      <c r="D1143" s="157"/>
      <c r="E1143" s="431" t="e">
        <f t="shared" si="252"/>
        <v>#DIV/0!</v>
      </c>
      <c r="F1143" s="461"/>
      <c r="G1143" s="426"/>
      <c r="H1143" s="431" t="e">
        <f t="shared" si="253"/>
        <v>#DIV/0!</v>
      </c>
      <c r="I1143" s="463">
        <f t="shared" si="267"/>
        <v>0</v>
      </c>
      <c r="J1143" s="463">
        <f t="shared" si="268"/>
        <v>0</v>
      </c>
      <c r="K1143" s="431" t="e">
        <f t="shared" si="256"/>
        <v>#DIV/0!</v>
      </c>
    </row>
    <row r="1144" spans="1:11" ht="14.25">
      <c r="A1144" s="14"/>
      <c r="B1144" s="161"/>
      <c r="C1144" s="161"/>
      <c r="D1144" s="161"/>
      <c r="E1144" s="431" t="e">
        <f t="shared" ref="E1144:E1145" si="269">D1144/C1144</f>
        <v>#DIV/0!</v>
      </c>
      <c r="F1144" s="426"/>
      <c r="G1144" s="426"/>
      <c r="H1144" s="431" t="e">
        <f t="shared" ref="H1144:H1145" si="270">G1144/F1144</f>
        <v>#DIV/0!</v>
      </c>
      <c r="I1144" s="463">
        <f t="shared" si="267"/>
        <v>0</v>
      </c>
      <c r="J1144" s="463">
        <f t="shared" si="268"/>
        <v>0</v>
      </c>
      <c r="K1144" s="431" t="e">
        <f t="shared" ref="K1144:K1145" si="271">J1144/I1144</f>
        <v>#DIV/0!</v>
      </c>
    </row>
    <row r="1145" spans="1:11" ht="15">
      <c r="A1145" s="29"/>
      <c r="B1145" s="157"/>
      <c r="C1145" s="434"/>
      <c r="D1145" s="434"/>
      <c r="E1145" s="433" t="e">
        <f t="shared" si="269"/>
        <v>#DIV/0!</v>
      </c>
      <c r="F1145" s="435"/>
      <c r="G1145" s="435"/>
      <c r="H1145" s="433" t="e">
        <f t="shared" si="270"/>
        <v>#DIV/0!</v>
      </c>
      <c r="I1145" s="435"/>
      <c r="J1145" s="435"/>
      <c r="K1145" s="433" t="e">
        <f t="shared" si="271"/>
        <v>#DIV/0!</v>
      </c>
    </row>
    <row r="1146" spans="1:11" ht="14.25">
      <c r="A1146" s="163" t="s">
        <v>1638</v>
      </c>
      <c r="B1146" s="164"/>
      <c r="C1146" s="164"/>
      <c r="D1146" s="164"/>
      <c r="E1146" s="164"/>
      <c r="F1146" s="336"/>
      <c r="G1146" s="336"/>
      <c r="H1146" s="336"/>
      <c r="I1146" s="336"/>
      <c r="J1146" s="336"/>
      <c r="K1146" s="336"/>
    </row>
    <row r="1147" spans="1:11" ht="14.25">
      <c r="A1147" s="294" t="s">
        <v>1639</v>
      </c>
      <c r="B1147" s="295" t="s">
        <v>1640</v>
      </c>
      <c r="C1147" s="296"/>
      <c r="D1147" s="296"/>
      <c r="E1147" s="334"/>
      <c r="F1147" s="297"/>
      <c r="G1147" s="297"/>
      <c r="H1147" s="297"/>
      <c r="I1147" s="297"/>
      <c r="J1147" s="297"/>
      <c r="K1147" s="297"/>
    </row>
    <row r="1148" spans="1:11" ht="14.25">
      <c r="A1148" s="294" t="s">
        <v>1641</v>
      </c>
      <c r="B1148" s="295" t="s">
        <v>1642</v>
      </c>
      <c r="C1148" s="296"/>
      <c r="D1148" s="296"/>
      <c r="E1148" s="334"/>
      <c r="F1148" s="297"/>
      <c r="G1148" s="297"/>
      <c r="H1148" s="297"/>
      <c r="I1148" s="297"/>
      <c r="J1148" s="297"/>
      <c r="K1148" s="297"/>
    </row>
    <row r="1149" spans="1:11" ht="14.25">
      <c r="A1149" s="294" t="s">
        <v>1643</v>
      </c>
      <c r="B1149" s="295" t="s">
        <v>1644</v>
      </c>
      <c r="C1149" s="296"/>
      <c r="D1149" s="296"/>
      <c r="E1149" s="334"/>
      <c r="F1149" s="297"/>
      <c r="G1149" s="297"/>
      <c r="H1149" s="297"/>
      <c r="I1149" s="297"/>
      <c r="J1149" s="297"/>
      <c r="K1149" s="297"/>
    </row>
    <row r="1150" spans="1:11" ht="25.5">
      <c r="A1150" s="294" t="s">
        <v>1645</v>
      </c>
      <c r="B1150" s="295" t="s">
        <v>1646</v>
      </c>
      <c r="C1150" s="296"/>
      <c r="D1150" s="296"/>
      <c r="E1150" s="334"/>
      <c r="F1150" s="297"/>
      <c r="G1150" s="297"/>
      <c r="H1150" s="297"/>
      <c r="I1150" s="297"/>
      <c r="J1150" s="297"/>
      <c r="K1150" s="297"/>
    </row>
    <row r="1151" spans="1:11" ht="14.25">
      <c r="A1151" s="294" t="s">
        <v>1647</v>
      </c>
      <c r="B1151" s="295" t="s">
        <v>1648</v>
      </c>
      <c r="C1151" s="296"/>
      <c r="D1151" s="296"/>
      <c r="E1151" s="334"/>
      <c r="F1151" s="297"/>
      <c r="G1151" s="297"/>
      <c r="H1151" s="297"/>
      <c r="I1151" s="297"/>
      <c r="J1151" s="297"/>
      <c r="K1151" s="297"/>
    </row>
    <row r="1152" spans="1:11" ht="25.5">
      <c r="A1152" s="294" t="s">
        <v>1649</v>
      </c>
      <c r="B1152" s="295" t="s">
        <v>1650</v>
      </c>
      <c r="C1152" s="296"/>
      <c r="D1152" s="296"/>
      <c r="E1152" s="334"/>
      <c r="F1152" s="297"/>
      <c r="G1152" s="297"/>
      <c r="H1152" s="297"/>
      <c r="I1152" s="297"/>
      <c r="J1152" s="297"/>
      <c r="K1152" s="297"/>
    </row>
    <row r="1153" spans="1:11" ht="51">
      <c r="A1153" s="294" t="s">
        <v>1651</v>
      </c>
      <c r="B1153" s="295" t="s">
        <v>1652</v>
      </c>
      <c r="C1153" s="296"/>
      <c r="D1153" s="296"/>
      <c r="E1153" s="334"/>
      <c r="F1153" s="297"/>
      <c r="G1153" s="297"/>
      <c r="H1153" s="297"/>
      <c r="I1153" s="297"/>
      <c r="J1153" s="297"/>
      <c r="K1153" s="297"/>
    </row>
    <row r="1154" spans="1:11" ht="63.75">
      <c r="A1154" s="294" t="s">
        <v>1653</v>
      </c>
      <c r="B1154" s="295" t="s">
        <v>1654</v>
      </c>
      <c r="C1154" s="296"/>
      <c r="D1154" s="296"/>
      <c r="E1154" s="334"/>
      <c r="F1154" s="297"/>
      <c r="G1154" s="297"/>
      <c r="H1154" s="297"/>
      <c r="I1154" s="297"/>
      <c r="J1154" s="297"/>
      <c r="K1154" s="297"/>
    </row>
    <row r="1155" spans="1:11" ht="13.5" thickBot="1">
      <c r="A1155" s="163" t="s">
        <v>1655</v>
      </c>
      <c r="B1155" s="165"/>
      <c r="C1155" s="165"/>
      <c r="D1155" s="165"/>
      <c r="E1155" s="335"/>
      <c r="F1155" s="436"/>
      <c r="G1155" s="436"/>
      <c r="H1155" s="436"/>
      <c r="I1155" s="436"/>
      <c r="J1155" s="436"/>
      <c r="K1155" s="436"/>
    </row>
    <row r="1156" spans="1:11" ht="16.5" thickTop="1" thickBot="1">
      <c r="A1156" s="437" t="s">
        <v>1656</v>
      </c>
      <c r="B1156" s="438"/>
      <c r="C1156" s="439">
        <f>SUM(C1028,C1032)</f>
        <v>13592</v>
      </c>
      <c r="D1156" s="439">
        <f>SUM(D1028,D1032)</f>
        <v>9266</v>
      </c>
      <c r="E1156" s="440">
        <f t="shared" ref="E1156" si="272">D1156/C1156</f>
        <v>0.68172454384932313</v>
      </c>
      <c r="F1156" s="439">
        <f>SUM(F1028,F1032)</f>
        <v>67620</v>
      </c>
      <c r="G1156" s="439">
        <f>SUM(G1028,G1032)</f>
        <v>81031</v>
      </c>
      <c r="H1156" s="440">
        <f t="shared" ref="H1156" si="273">G1156/F1156</f>
        <v>1.1983288967761017</v>
      </c>
      <c r="I1156" s="439">
        <f>SUM(I1028,I1032)</f>
        <v>81212</v>
      </c>
      <c r="J1156" s="439">
        <f>SUM(J1028,J1032)</f>
        <v>90297</v>
      </c>
      <c r="K1156" s="440">
        <f t="shared" ref="K1156" si="274">J1156/I1156</f>
        <v>1.1118677042801557</v>
      </c>
    </row>
    <row r="1157" spans="1:11" ht="13.5" thickTop="1">
      <c r="A1157" s="929" t="s">
        <v>1657</v>
      </c>
      <c r="B1157" s="929"/>
      <c r="C1157" s="929"/>
      <c r="D1157" s="929"/>
      <c r="E1157" s="929"/>
      <c r="F1157" s="929"/>
      <c r="G1157" s="929"/>
      <c r="H1157" s="929"/>
      <c r="I1157" s="929"/>
      <c r="J1157" s="929"/>
      <c r="K1157" s="425"/>
    </row>
    <row r="1158" spans="1:11" ht="12.75">
      <c r="A1158" s="929" t="s">
        <v>1658</v>
      </c>
      <c r="B1158" s="929"/>
      <c r="C1158" s="929"/>
      <c r="D1158" s="929"/>
      <c r="E1158" s="929"/>
      <c r="F1158" s="929"/>
      <c r="G1158" s="929"/>
      <c r="H1158" s="929"/>
      <c r="I1158" s="929"/>
      <c r="J1158" s="929"/>
      <c r="K1158" s="425"/>
    </row>
    <row r="1160" spans="1:11" ht="12.75">
      <c r="A1160" s="1"/>
      <c r="B1160" s="2" t="s">
        <v>51</v>
      </c>
      <c r="C1160" s="3" t="s">
        <v>5271</v>
      </c>
      <c r="D1160" s="4"/>
      <c r="E1160" s="4"/>
      <c r="F1160" s="4"/>
      <c r="G1160" s="4"/>
      <c r="H1160" s="4"/>
      <c r="I1160" s="5"/>
      <c r="J1160" s="6"/>
      <c r="K1160" s="6"/>
    </row>
    <row r="1161" spans="1:11" ht="12.75">
      <c r="A1161" s="1"/>
      <c r="B1161" s="2" t="s">
        <v>52</v>
      </c>
      <c r="C1161" s="3">
        <v>17688383</v>
      </c>
      <c r="D1161" s="4"/>
      <c r="E1161" s="4"/>
      <c r="F1161" s="4"/>
      <c r="G1161" s="4"/>
      <c r="H1161" s="4"/>
      <c r="I1161" s="5"/>
      <c r="J1161" s="6"/>
      <c r="K1161" s="6"/>
    </row>
    <row r="1162" spans="1:11" ht="12.75">
      <c r="A1162" s="1"/>
      <c r="B1162" s="2"/>
      <c r="C1162" s="3"/>
      <c r="D1162" s="4"/>
      <c r="E1162" s="4"/>
      <c r="F1162" s="4"/>
      <c r="G1162" s="4"/>
      <c r="H1162" s="4"/>
      <c r="I1162" s="5"/>
      <c r="J1162" s="6"/>
      <c r="K1162" s="6"/>
    </row>
    <row r="1163" spans="1:11" ht="14.25">
      <c r="A1163" s="1"/>
      <c r="B1163" s="2" t="s">
        <v>1634</v>
      </c>
      <c r="C1163" s="7" t="s">
        <v>32</v>
      </c>
      <c r="D1163" s="8"/>
      <c r="E1163" s="8"/>
      <c r="F1163" s="8"/>
      <c r="G1163" s="8"/>
      <c r="H1163" s="8"/>
      <c r="I1163" s="9"/>
      <c r="J1163" s="6"/>
      <c r="K1163" s="6"/>
    </row>
    <row r="1164" spans="1:11" ht="14.25">
      <c r="A1164" s="1"/>
      <c r="B1164" s="2" t="s">
        <v>186</v>
      </c>
      <c r="C1164" s="445" t="s">
        <v>1943</v>
      </c>
      <c r="D1164" s="8"/>
      <c r="E1164" s="8"/>
      <c r="F1164" s="8"/>
      <c r="G1164" s="8"/>
      <c r="H1164" s="8"/>
      <c r="I1164" s="9"/>
      <c r="J1164" s="6"/>
      <c r="K1164" s="6"/>
    </row>
    <row r="1165" spans="1:11" ht="15.75">
      <c r="A1165" s="10"/>
      <c r="B1165" s="10"/>
      <c r="C1165" s="10"/>
      <c r="D1165" s="10"/>
      <c r="E1165" s="10"/>
      <c r="F1165" s="10"/>
      <c r="G1165" s="10"/>
      <c r="H1165" s="10"/>
      <c r="I1165" s="11"/>
      <c r="J1165" s="11"/>
      <c r="K1165" s="11"/>
    </row>
    <row r="1166" spans="1:11" ht="12.75" customHeight="1">
      <c r="A1166" s="913" t="s">
        <v>1635</v>
      </c>
      <c r="B1166" s="913" t="s">
        <v>1636</v>
      </c>
      <c r="C1166" s="930" t="s">
        <v>189</v>
      </c>
      <c r="D1166" s="931"/>
      <c r="E1166" s="931"/>
      <c r="F1166" s="907" t="s">
        <v>190</v>
      </c>
      <c r="G1166" s="907"/>
      <c r="H1166" s="907"/>
      <c r="I1166" s="907" t="s">
        <v>129</v>
      </c>
      <c r="J1166" s="907"/>
      <c r="K1166" s="907"/>
    </row>
    <row r="1167" spans="1:11" ht="34.5" thickBot="1">
      <c r="A1167" s="914"/>
      <c r="B1167" s="914"/>
      <c r="C1167" s="309" t="s">
        <v>1896</v>
      </c>
      <c r="D1167" s="309" t="s">
        <v>5263</v>
      </c>
      <c r="E1167" s="430" t="s">
        <v>1903</v>
      </c>
      <c r="F1167" s="309" t="s">
        <v>1896</v>
      </c>
      <c r="G1167" s="309" t="s">
        <v>5263</v>
      </c>
      <c r="H1167" s="309" t="s">
        <v>1903</v>
      </c>
      <c r="I1167" s="309" t="s">
        <v>1896</v>
      </c>
      <c r="J1167" s="309" t="s">
        <v>5263</v>
      </c>
      <c r="K1167" s="309" t="s">
        <v>1903</v>
      </c>
    </row>
    <row r="1168" spans="1:11" ht="15.75" thickTop="1">
      <c r="A1168" s="85"/>
      <c r="B1168" s="154" t="s">
        <v>28</v>
      </c>
      <c r="C1168" s="432">
        <f>SUM(C1169:C1171)</f>
        <v>0</v>
      </c>
      <c r="D1168" s="432">
        <f>SUM(D1169:D1171)</f>
        <v>0</v>
      </c>
      <c r="E1168" s="433" t="e">
        <f>D1168/C1168</f>
        <v>#DIV/0!</v>
      </c>
      <c r="F1168" s="432">
        <f>SUM(F1169:F1171)</f>
        <v>0</v>
      </c>
      <c r="G1168" s="432">
        <f>SUM(G1169:G1171)</f>
        <v>0</v>
      </c>
      <c r="H1168" s="433" t="e">
        <f>G1168/F1168</f>
        <v>#DIV/0!</v>
      </c>
      <c r="I1168" s="432">
        <f>SUM(I1169:I1171)</f>
        <v>0</v>
      </c>
      <c r="J1168" s="432">
        <f>SUM(J1169:J1171)</f>
        <v>0</v>
      </c>
      <c r="K1168" s="433" t="e">
        <f>J1168/I1168</f>
        <v>#DIV/0!</v>
      </c>
    </row>
    <row r="1169" spans="1:11" ht="14.25">
      <c r="A1169" s="155"/>
      <c r="B1169" s="156"/>
      <c r="C1169" s="157"/>
      <c r="D1169" s="157"/>
      <c r="E1169" s="431" t="e">
        <f t="shared" ref="E1169:E1170" si="275">D1169/C1169</f>
        <v>#DIV/0!</v>
      </c>
      <c r="F1169" s="426"/>
      <c r="G1169" s="426"/>
      <c r="H1169" s="431" t="e">
        <f t="shared" ref="H1169:H1170" si="276">G1169/F1169</f>
        <v>#DIV/0!</v>
      </c>
      <c r="I1169" s="426">
        <f>C1169+F1169</f>
        <v>0</v>
      </c>
      <c r="J1169" s="426">
        <f>D1169+G1169</f>
        <v>0</v>
      </c>
      <c r="K1169" s="431" t="e">
        <f t="shared" ref="K1169:K1170" si="277">J1169/I1169</f>
        <v>#DIV/0!</v>
      </c>
    </row>
    <row r="1170" spans="1:11" ht="14.25">
      <c r="A1170" s="158"/>
      <c r="B1170" s="159"/>
      <c r="C1170" s="157"/>
      <c r="D1170" s="157"/>
      <c r="E1170" s="431" t="e">
        <f t="shared" si="275"/>
        <v>#DIV/0!</v>
      </c>
      <c r="F1170" s="426"/>
      <c r="G1170" s="426"/>
      <c r="H1170" s="431" t="e">
        <f t="shared" si="276"/>
        <v>#DIV/0!</v>
      </c>
      <c r="I1170" s="426"/>
      <c r="J1170" s="426"/>
      <c r="K1170" s="431" t="e">
        <f t="shared" si="277"/>
        <v>#DIV/0!</v>
      </c>
    </row>
    <row r="1171" spans="1:11" ht="14.25">
      <c r="A1171" s="158"/>
      <c r="B1171" s="159"/>
      <c r="C1171" s="165"/>
      <c r="D1171" s="165"/>
      <c r="E1171" s="442"/>
      <c r="F1171" s="436"/>
      <c r="G1171" s="436"/>
      <c r="H1171" s="442"/>
      <c r="I1171" s="436"/>
      <c r="J1171" s="436"/>
      <c r="K1171" s="442"/>
    </row>
    <row r="1172" spans="1:11" ht="15">
      <c r="A1172" s="158"/>
      <c r="B1172" s="160" t="s">
        <v>1637</v>
      </c>
      <c r="C1172" s="443">
        <f>SUM(C1173:C1244)</f>
        <v>3567</v>
      </c>
      <c r="D1172" s="443">
        <f>SUM(D1173:D1244)</f>
        <v>10267</v>
      </c>
      <c r="E1172" s="444">
        <f t="shared" ref="E1172:E1242" si="278">D1172/C1172</f>
        <v>2.8783291281188674</v>
      </c>
      <c r="F1172" s="443">
        <f>SUM(F1173:F1244)</f>
        <v>5016</v>
      </c>
      <c r="G1172" s="443">
        <f>SUM(G1173:G1244)</f>
        <v>1896</v>
      </c>
      <c r="H1172" s="444">
        <f t="shared" ref="H1172:H1242" si="279">G1172/F1172</f>
        <v>0.37799043062200954</v>
      </c>
      <c r="I1172" s="443">
        <f>SUM(I1173:I1243)</f>
        <v>8583</v>
      </c>
      <c r="J1172" s="443">
        <f>SUM(J1173:J1243)</f>
        <v>12163</v>
      </c>
      <c r="K1172" s="444">
        <f t="shared" ref="K1172:K1242" si="280">J1172/I1172</f>
        <v>1.4171035768379354</v>
      </c>
    </row>
    <row r="1173" spans="1:11" ht="14.25">
      <c r="A1173" s="446" t="s">
        <v>3104</v>
      </c>
      <c r="B1173" s="447" t="s">
        <v>3105</v>
      </c>
      <c r="C1173" s="455">
        <v>1</v>
      </c>
      <c r="D1173" s="159"/>
      <c r="E1173" s="431">
        <f t="shared" si="278"/>
        <v>0</v>
      </c>
      <c r="F1173" s="460">
        <v>2400</v>
      </c>
      <c r="G1173" s="406">
        <v>274</v>
      </c>
      <c r="H1173" s="431">
        <f t="shared" si="279"/>
        <v>0.11416666666666667</v>
      </c>
      <c r="I1173" s="426">
        <f t="shared" ref="I1173:I1222" si="281">C1173+F1173</f>
        <v>2401</v>
      </c>
      <c r="J1173" s="426">
        <f t="shared" ref="J1173:J1222" si="282">D1173+G1173</f>
        <v>274</v>
      </c>
      <c r="K1173" s="431">
        <f t="shared" si="280"/>
        <v>0.11411911703456892</v>
      </c>
    </row>
    <row r="1174" spans="1:11" ht="14.25">
      <c r="A1174" s="446" t="s">
        <v>3106</v>
      </c>
      <c r="B1174" s="448" t="s">
        <v>3107</v>
      </c>
      <c r="C1174" s="456">
        <v>0</v>
      </c>
      <c r="D1174" s="157"/>
      <c r="E1174" s="431" t="e">
        <f t="shared" si="278"/>
        <v>#DIV/0!</v>
      </c>
      <c r="F1174" s="461">
        <v>0</v>
      </c>
      <c r="G1174" s="426"/>
      <c r="H1174" s="431" t="e">
        <f t="shared" si="279"/>
        <v>#DIV/0!</v>
      </c>
      <c r="I1174" s="426">
        <f t="shared" si="281"/>
        <v>0</v>
      </c>
      <c r="J1174" s="426">
        <f t="shared" si="282"/>
        <v>0</v>
      </c>
      <c r="K1174" s="431" t="e">
        <f t="shared" si="280"/>
        <v>#DIV/0!</v>
      </c>
    </row>
    <row r="1175" spans="1:11" ht="14.25">
      <c r="A1175" s="446" t="s">
        <v>3108</v>
      </c>
      <c r="B1175" s="448" t="s">
        <v>3109</v>
      </c>
      <c r="C1175" s="456">
        <v>50</v>
      </c>
      <c r="D1175" s="157"/>
      <c r="E1175" s="431">
        <f t="shared" si="278"/>
        <v>0</v>
      </c>
      <c r="F1175" s="461"/>
      <c r="G1175" s="426"/>
      <c r="H1175" s="431" t="e">
        <f t="shared" si="279"/>
        <v>#DIV/0!</v>
      </c>
      <c r="I1175" s="426">
        <f t="shared" si="281"/>
        <v>50</v>
      </c>
      <c r="J1175" s="426">
        <f t="shared" si="282"/>
        <v>0</v>
      </c>
      <c r="K1175" s="431">
        <f t="shared" si="280"/>
        <v>0</v>
      </c>
    </row>
    <row r="1176" spans="1:11" ht="14.25">
      <c r="A1176" s="446" t="s">
        <v>3110</v>
      </c>
      <c r="B1176" s="448" t="s">
        <v>3111</v>
      </c>
      <c r="C1176" s="456">
        <v>0</v>
      </c>
      <c r="D1176" s="157"/>
      <c r="E1176" s="431" t="e">
        <f t="shared" si="278"/>
        <v>#DIV/0!</v>
      </c>
      <c r="F1176" s="461">
        <v>2</v>
      </c>
      <c r="G1176" s="426"/>
      <c r="H1176" s="431">
        <f t="shared" si="279"/>
        <v>0</v>
      </c>
      <c r="I1176" s="426">
        <f t="shared" si="281"/>
        <v>2</v>
      </c>
      <c r="J1176" s="426">
        <f t="shared" si="282"/>
        <v>0</v>
      </c>
      <c r="K1176" s="431">
        <f t="shared" si="280"/>
        <v>0</v>
      </c>
    </row>
    <row r="1177" spans="1:11" ht="14.25">
      <c r="A1177" s="446" t="s">
        <v>3112</v>
      </c>
      <c r="B1177" s="448" t="s">
        <v>3113</v>
      </c>
      <c r="C1177" s="456">
        <v>1</v>
      </c>
      <c r="D1177" s="161"/>
      <c r="E1177" s="431">
        <f t="shared" si="278"/>
        <v>0</v>
      </c>
      <c r="F1177" s="461">
        <v>1015</v>
      </c>
      <c r="G1177" s="426">
        <v>499</v>
      </c>
      <c r="H1177" s="431">
        <f t="shared" si="279"/>
        <v>0.4916256157635468</v>
      </c>
      <c r="I1177" s="426">
        <f t="shared" si="281"/>
        <v>1016</v>
      </c>
      <c r="J1177" s="426">
        <f t="shared" si="282"/>
        <v>499</v>
      </c>
      <c r="K1177" s="431">
        <f t="shared" si="280"/>
        <v>0.49114173228346458</v>
      </c>
    </row>
    <row r="1178" spans="1:11" ht="14.25">
      <c r="A1178" s="446" t="s">
        <v>3114</v>
      </c>
      <c r="B1178" s="448" t="s">
        <v>3115</v>
      </c>
      <c r="C1178" s="456">
        <v>5</v>
      </c>
      <c r="D1178" s="161">
        <v>2</v>
      </c>
      <c r="E1178" s="431">
        <f t="shared" si="278"/>
        <v>0.4</v>
      </c>
      <c r="F1178" s="461">
        <v>160</v>
      </c>
      <c r="G1178" s="463">
        <v>8</v>
      </c>
      <c r="H1178" s="431">
        <f t="shared" si="279"/>
        <v>0.05</v>
      </c>
      <c r="I1178" s="426">
        <f t="shared" si="281"/>
        <v>165</v>
      </c>
      <c r="J1178" s="426">
        <f t="shared" si="282"/>
        <v>10</v>
      </c>
      <c r="K1178" s="431">
        <f t="shared" si="280"/>
        <v>6.0606060606060608E-2</v>
      </c>
    </row>
    <row r="1179" spans="1:11" ht="14.25">
      <c r="A1179" s="446" t="s">
        <v>2963</v>
      </c>
      <c r="B1179" s="448" t="s">
        <v>3116</v>
      </c>
      <c r="C1179" s="456">
        <v>0</v>
      </c>
      <c r="D1179" s="162"/>
      <c r="E1179" s="431" t="e">
        <f t="shared" si="278"/>
        <v>#DIV/0!</v>
      </c>
      <c r="F1179" s="461">
        <v>5</v>
      </c>
      <c r="G1179" s="426">
        <v>8</v>
      </c>
      <c r="H1179" s="431">
        <f t="shared" si="279"/>
        <v>1.6</v>
      </c>
      <c r="I1179" s="426">
        <f t="shared" si="281"/>
        <v>5</v>
      </c>
      <c r="J1179" s="426">
        <f t="shared" si="282"/>
        <v>8</v>
      </c>
      <c r="K1179" s="431">
        <f t="shared" si="280"/>
        <v>1.6</v>
      </c>
    </row>
    <row r="1180" spans="1:11" ht="14.25">
      <c r="A1180" s="446" t="s">
        <v>2102</v>
      </c>
      <c r="B1180" s="448" t="s">
        <v>2245</v>
      </c>
      <c r="C1180" s="456"/>
      <c r="D1180" s="161"/>
      <c r="E1180" s="431" t="e">
        <f t="shared" si="278"/>
        <v>#DIV/0!</v>
      </c>
      <c r="F1180" s="461">
        <v>100</v>
      </c>
      <c r="G1180" s="426"/>
      <c r="H1180" s="431">
        <f t="shared" si="279"/>
        <v>0</v>
      </c>
      <c r="I1180" s="426">
        <f t="shared" si="281"/>
        <v>100</v>
      </c>
      <c r="J1180" s="426">
        <f t="shared" si="282"/>
        <v>0</v>
      </c>
      <c r="K1180" s="431">
        <f t="shared" si="280"/>
        <v>0</v>
      </c>
    </row>
    <row r="1181" spans="1:11" ht="14.25">
      <c r="A1181" s="446" t="s">
        <v>2164</v>
      </c>
      <c r="B1181" s="448" t="s">
        <v>2307</v>
      </c>
      <c r="C1181" s="456"/>
      <c r="D1181" s="161"/>
      <c r="E1181" s="431" t="e">
        <f t="shared" si="278"/>
        <v>#DIV/0!</v>
      </c>
      <c r="F1181" s="461">
        <v>5</v>
      </c>
      <c r="G1181" s="426"/>
      <c r="H1181" s="431">
        <f t="shared" si="279"/>
        <v>0</v>
      </c>
      <c r="I1181" s="426">
        <f t="shared" si="281"/>
        <v>5</v>
      </c>
      <c r="J1181" s="426">
        <f t="shared" si="282"/>
        <v>0</v>
      </c>
      <c r="K1181" s="431">
        <f t="shared" si="280"/>
        <v>0</v>
      </c>
    </row>
    <row r="1182" spans="1:11" ht="14.25">
      <c r="A1182" s="446" t="s">
        <v>3117</v>
      </c>
      <c r="B1182" s="448" t="s">
        <v>3118</v>
      </c>
      <c r="C1182" s="456">
        <v>15</v>
      </c>
      <c r="D1182" s="157"/>
      <c r="E1182" s="431">
        <f t="shared" si="278"/>
        <v>0</v>
      </c>
      <c r="F1182" s="461">
        <v>10</v>
      </c>
      <c r="G1182" s="426"/>
      <c r="H1182" s="431">
        <f t="shared" si="279"/>
        <v>0</v>
      </c>
      <c r="I1182" s="426">
        <f t="shared" si="281"/>
        <v>25</v>
      </c>
      <c r="J1182" s="426">
        <f t="shared" si="282"/>
        <v>0</v>
      </c>
      <c r="K1182" s="431">
        <f t="shared" si="280"/>
        <v>0</v>
      </c>
    </row>
    <row r="1183" spans="1:11" ht="14.25">
      <c r="A1183" s="446" t="s">
        <v>3119</v>
      </c>
      <c r="B1183" s="448" t="s">
        <v>3120</v>
      </c>
      <c r="C1183" s="456">
        <v>15</v>
      </c>
      <c r="D1183" s="157"/>
      <c r="E1183" s="431">
        <f t="shared" si="278"/>
        <v>0</v>
      </c>
      <c r="F1183" s="461">
        <v>5</v>
      </c>
      <c r="G1183" s="426"/>
      <c r="H1183" s="431">
        <f t="shared" si="279"/>
        <v>0</v>
      </c>
      <c r="I1183" s="426">
        <f t="shared" si="281"/>
        <v>20</v>
      </c>
      <c r="J1183" s="426">
        <f t="shared" si="282"/>
        <v>0</v>
      </c>
      <c r="K1183" s="431">
        <f t="shared" si="280"/>
        <v>0</v>
      </c>
    </row>
    <row r="1184" spans="1:11" ht="14.25">
      <c r="A1184" s="446" t="s">
        <v>3121</v>
      </c>
      <c r="B1184" s="448" t="s">
        <v>3122</v>
      </c>
      <c r="C1184" s="456">
        <v>25</v>
      </c>
      <c r="D1184" s="157"/>
      <c r="E1184" s="431">
        <f t="shared" si="278"/>
        <v>0</v>
      </c>
      <c r="F1184" s="461">
        <v>20</v>
      </c>
      <c r="G1184" s="426"/>
      <c r="H1184" s="431">
        <f t="shared" si="279"/>
        <v>0</v>
      </c>
      <c r="I1184" s="426">
        <f t="shared" si="281"/>
        <v>45</v>
      </c>
      <c r="J1184" s="426">
        <f t="shared" si="282"/>
        <v>0</v>
      </c>
      <c r="K1184" s="431">
        <f t="shared" si="280"/>
        <v>0</v>
      </c>
    </row>
    <row r="1185" spans="1:11" ht="14.25">
      <c r="A1185" s="446" t="s">
        <v>3123</v>
      </c>
      <c r="B1185" s="448" t="s">
        <v>3124</v>
      </c>
      <c r="C1185" s="456">
        <v>25</v>
      </c>
      <c r="D1185" s="161"/>
      <c r="E1185" s="431">
        <f t="shared" si="278"/>
        <v>0</v>
      </c>
      <c r="F1185" s="461">
        <v>20</v>
      </c>
      <c r="G1185" s="426"/>
      <c r="H1185" s="431">
        <f t="shared" si="279"/>
        <v>0</v>
      </c>
      <c r="I1185" s="426">
        <f t="shared" si="281"/>
        <v>45</v>
      </c>
      <c r="J1185" s="426">
        <f t="shared" si="282"/>
        <v>0</v>
      </c>
      <c r="K1185" s="431">
        <f t="shared" si="280"/>
        <v>0</v>
      </c>
    </row>
    <row r="1186" spans="1:11" ht="14.25">
      <c r="A1186" s="446" t="s">
        <v>2188</v>
      </c>
      <c r="B1186" s="448" t="s">
        <v>3125</v>
      </c>
      <c r="C1186" s="456"/>
      <c r="D1186" s="161"/>
      <c r="E1186" s="431" t="e">
        <f t="shared" si="278"/>
        <v>#DIV/0!</v>
      </c>
      <c r="F1186" s="461">
        <v>5</v>
      </c>
      <c r="G1186" s="426">
        <v>1</v>
      </c>
      <c r="H1186" s="431">
        <f t="shared" si="279"/>
        <v>0.2</v>
      </c>
      <c r="I1186" s="426">
        <f t="shared" si="281"/>
        <v>5</v>
      </c>
      <c r="J1186" s="426">
        <f t="shared" si="282"/>
        <v>1</v>
      </c>
      <c r="K1186" s="431">
        <f t="shared" si="280"/>
        <v>0.2</v>
      </c>
    </row>
    <row r="1187" spans="1:11" ht="14.25">
      <c r="A1187" s="446" t="s">
        <v>2774</v>
      </c>
      <c r="B1187" s="448" t="s">
        <v>3077</v>
      </c>
      <c r="C1187" s="456"/>
      <c r="D1187" s="162"/>
      <c r="E1187" s="431" t="e">
        <f t="shared" si="278"/>
        <v>#DIV/0!</v>
      </c>
      <c r="F1187" s="461">
        <v>25</v>
      </c>
      <c r="G1187" s="426">
        <v>3</v>
      </c>
      <c r="H1187" s="431">
        <f t="shared" si="279"/>
        <v>0.12</v>
      </c>
      <c r="I1187" s="426">
        <f t="shared" si="281"/>
        <v>25</v>
      </c>
      <c r="J1187" s="426">
        <f t="shared" si="282"/>
        <v>3</v>
      </c>
      <c r="K1187" s="431">
        <f t="shared" si="280"/>
        <v>0.12</v>
      </c>
    </row>
    <row r="1188" spans="1:11" ht="14.25">
      <c r="A1188" s="446" t="s">
        <v>2424</v>
      </c>
      <c r="B1188" s="448" t="s">
        <v>2425</v>
      </c>
      <c r="C1188" s="456">
        <v>5</v>
      </c>
      <c r="D1188" s="161"/>
      <c r="E1188" s="431">
        <f t="shared" si="278"/>
        <v>0</v>
      </c>
      <c r="F1188" s="461">
        <v>20</v>
      </c>
      <c r="G1188" s="426">
        <v>1</v>
      </c>
      <c r="H1188" s="431">
        <f t="shared" si="279"/>
        <v>0.05</v>
      </c>
      <c r="I1188" s="426">
        <f t="shared" si="281"/>
        <v>25</v>
      </c>
      <c r="J1188" s="426">
        <f t="shared" si="282"/>
        <v>1</v>
      </c>
      <c r="K1188" s="431">
        <f t="shared" si="280"/>
        <v>0.04</v>
      </c>
    </row>
    <row r="1189" spans="1:11" ht="14.25">
      <c r="A1189" s="446" t="s">
        <v>2428</v>
      </c>
      <c r="B1189" s="448" t="s">
        <v>2429</v>
      </c>
      <c r="C1189" s="456">
        <v>650</v>
      </c>
      <c r="D1189" s="161">
        <v>3055</v>
      </c>
      <c r="E1189" s="431">
        <f t="shared" si="278"/>
        <v>4.7</v>
      </c>
      <c r="F1189" s="461">
        <v>60</v>
      </c>
      <c r="G1189" s="426">
        <v>3</v>
      </c>
      <c r="H1189" s="431">
        <f t="shared" si="279"/>
        <v>0.05</v>
      </c>
      <c r="I1189" s="426">
        <f t="shared" si="281"/>
        <v>710</v>
      </c>
      <c r="J1189" s="426">
        <f t="shared" si="282"/>
        <v>3058</v>
      </c>
      <c r="K1189" s="431">
        <f t="shared" si="280"/>
        <v>4.3070422535211268</v>
      </c>
    </row>
    <row r="1190" spans="1:11" ht="14.25">
      <c r="A1190" s="446" t="s">
        <v>3126</v>
      </c>
      <c r="B1190" s="448" t="s">
        <v>3127</v>
      </c>
      <c r="C1190" s="456">
        <v>650</v>
      </c>
      <c r="D1190" s="157">
        <v>2762</v>
      </c>
      <c r="E1190" s="431">
        <f t="shared" si="278"/>
        <v>4.2492307692307696</v>
      </c>
      <c r="F1190" s="461">
        <v>50</v>
      </c>
      <c r="G1190" s="426"/>
      <c r="H1190" s="431">
        <f t="shared" si="279"/>
        <v>0</v>
      </c>
      <c r="I1190" s="426">
        <f t="shared" si="281"/>
        <v>700</v>
      </c>
      <c r="J1190" s="426">
        <f t="shared" si="282"/>
        <v>2762</v>
      </c>
      <c r="K1190" s="431">
        <f t="shared" si="280"/>
        <v>3.9457142857142857</v>
      </c>
    </row>
    <row r="1191" spans="1:11" ht="14.25">
      <c r="A1191" s="446" t="s">
        <v>2695</v>
      </c>
      <c r="B1191" s="448" t="s">
        <v>3128</v>
      </c>
      <c r="C1191" s="456">
        <v>15</v>
      </c>
      <c r="D1191" s="157"/>
      <c r="E1191" s="431">
        <f t="shared" si="278"/>
        <v>0</v>
      </c>
      <c r="F1191" s="461">
        <v>5</v>
      </c>
      <c r="G1191" s="426"/>
      <c r="H1191" s="431">
        <f t="shared" si="279"/>
        <v>0</v>
      </c>
      <c r="I1191" s="426">
        <f t="shared" si="281"/>
        <v>20</v>
      </c>
      <c r="J1191" s="426">
        <f t="shared" si="282"/>
        <v>0</v>
      </c>
      <c r="K1191" s="431">
        <f t="shared" si="280"/>
        <v>0</v>
      </c>
    </row>
    <row r="1192" spans="1:11" ht="14.25">
      <c r="A1192" s="446" t="s">
        <v>3129</v>
      </c>
      <c r="B1192" s="448" t="s">
        <v>3130</v>
      </c>
      <c r="C1192" s="456">
        <v>5</v>
      </c>
      <c r="D1192" s="157"/>
      <c r="E1192" s="431">
        <f t="shared" si="278"/>
        <v>0</v>
      </c>
      <c r="F1192" s="461">
        <v>5</v>
      </c>
      <c r="G1192" s="426"/>
      <c r="H1192" s="431">
        <f t="shared" si="279"/>
        <v>0</v>
      </c>
      <c r="I1192" s="426">
        <f t="shared" si="281"/>
        <v>10</v>
      </c>
      <c r="J1192" s="426">
        <f t="shared" si="282"/>
        <v>0</v>
      </c>
      <c r="K1192" s="431">
        <f t="shared" si="280"/>
        <v>0</v>
      </c>
    </row>
    <row r="1193" spans="1:11" ht="14.25">
      <c r="A1193" s="446" t="s">
        <v>3131</v>
      </c>
      <c r="B1193" s="448" t="s">
        <v>3132</v>
      </c>
      <c r="C1193" s="456">
        <v>5</v>
      </c>
      <c r="D1193" s="161"/>
      <c r="E1193" s="431">
        <f t="shared" si="278"/>
        <v>0</v>
      </c>
      <c r="F1193" s="461">
        <v>0</v>
      </c>
      <c r="G1193" s="426"/>
      <c r="H1193" s="431" t="e">
        <f t="shared" si="279"/>
        <v>#DIV/0!</v>
      </c>
      <c r="I1193" s="426">
        <f t="shared" si="281"/>
        <v>5</v>
      </c>
      <c r="J1193" s="426">
        <f t="shared" si="282"/>
        <v>0</v>
      </c>
      <c r="K1193" s="431">
        <f t="shared" si="280"/>
        <v>0</v>
      </c>
    </row>
    <row r="1194" spans="1:11" ht="14.25">
      <c r="A1194" s="446" t="s">
        <v>3133</v>
      </c>
      <c r="B1194" s="448" t="s">
        <v>3134</v>
      </c>
      <c r="C1194" s="456">
        <v>140</v>
      </c>
      <c r="D1194" s="161">
        <v>688</v>
      </c>
      <c r="E1194" s="431">
        <f t="shared" si="278"/>
        <v>4.9142857142857146</v>
      </c>
      <c r="F1194" s="461">
        <v>15</v>
      </c>
      <c r="G1194" s="426">
        <v>7</v>
      </c>
      <c r="H1194" s="431">
        <f t="shared" si="279"/>
        <v>0.46666666666666667</v>
      </c>
      <c r="I1194" s="426">
        <f t="shared" si="281"/>
        <v>155</v>
      </c>
      <c r="J1194" s="426">
        <f t="shared" si="282"/>
        <v>695</v>
      </c>
      <c r="K1194" s="431">
        <f t="shared" si="280"/>
        <v>4.4838709677419351</v>
      </c>
    </row>
    <row r="1195" spans="1:11" ht="14.25">
      <c r="A1195" s="446" t="s">
        <v>3135</v>
      </c>
      <c r="B1195" s="448" t="s">
        <v>3136</v>
      </c>
      <c r="C1195" s="456">
        <v>30</v>
      </c>
      <c r="D1195" s="162">
        <v>126</v>
      </c>
      <c r="E1195" s="431">
        <f t="shared" si="278"/>
        <v>4.2</v>
      </c>
      <c r="F1195" s="461">
        <v>1</v>
      </c>
      <c r="G1195" s="426">
        <v>1</v>
      </c>
      <c r="H1195" s="431">
        <f t="shared" si="279"/>
        <v>1</v>
      </c>
      <c r="I1195" s="426">
        <f t="shared" si="281"/>
        <v>31</v>
      </c>
      <c r="J1195" s="426">
        <f t="shared" si="282"/>
        <v>127</v>
      </c>
      <c r="K1195" s="431">
        <f t="shared" si="280"/>
        <v>4.096774193548387</v>
      </c>
    </row>
    <row r="1196" spans="1:11" ht="25.5">
      <c r="A1196" s="446" t="s">
        <v>2434</v>
      </c>
      <c r="B1196" s="448" t="s">
        <v>2435</v>
      </c>
      <c r="C1196" s="456">
        <v>170</v>
      </c>
      <c r="D1196" s="161">
        <v>1037</v>
      </c>
      <c r="E1196" s="431">
        <f t="shared" si="278"/>
        <v>6.1</v>
      </c>
      <c r="F1196" s="461">
        <v>30</v>
      </c>
      <c r="G1196" s="426">
        <v>2</v>
      </c>
      <c r="H1196" s="431">
        <f t="shared" si="279"/>
        <v>6.6666666666666666E-2</v>
      </c>
      <c r="I1196" s="426">
        <f t="shared" si="281"/>
        <v>200</v>
      </c>
      <c r="J1196" s="426">
        <f t="shared" si="282"/>
        <v>1039</v>
      </c>
      <c r="K1196" s="431">
        <f t="shared" si="280"/>
        <v>5.1950000000000003</v>
      </c>
    </row>
    <row r="1197" spans="1:11" ht="25.5">
      <c r="A1197" s="446" t="s">
        <v>3011</v>
      </c>
      <c r="B1197" s="448" t="s">
        <v>3012</v>
      </c>
      <c r="C1197" s="456">
        <v>25</v>
      </c>
      <c r="D1197" s="161">
        <v>215</v>
      </c>
      <c r="E1197" s="431">
        <f t="shared" si="278"/>
        <v>8.6</v>
      </c>
      <c r="F1197" s="461">
        <v>1</v>
      </c>
      <c r="G1197" s="426">
        <v>2</v>
      </c>
      <c r="H1197" s="431">
        <f t="shared" si="279"/>
        <v>2</v>
      </c>
      <c r="I1197" s="426">
        <f t="shared" si="281"/>
        <v>26</v>
      </c>
      <c r="J1197" s="426">
        <f t="shared" si="282"/>
        <v>217</v>
      </c>
      <c r="K1197" s="431">
        <f t="shared" si="280"/>
        <v>8.3461538461538467</v>
      </c>
    </row>
    <row r="1198" spans="1:11" ht="25.5">
      <c r="A1198" s="446" t="s">
        <v>3137</v>
      </c>
      <c r="B1198" s="448" t="s">
        <v>3138</v>
      </c>
      <c r="C1198" s="456">
        <v>2</v>
      </c>
      <c r="D1198" s="157">
        <v>1</v>
      </c>
      <c r="E1198" s="431">
        <f t="shared" si="278"/>
        <v>0.5</v>
      </c>
      <c r="F1198" s="461"/>
      <c r="G1198" s="426"/>
      <c r="H1198" s="431" t="e">
        <f t="shared" si="279"/>
        <v>#DIV/0!</v>
      </c>
      <c r="I1198" s="426">
        <f t="shared" si="281"/>
        <v>2</v>
      </c>
      <c r="J1198" s="426">
        <f t="shared" si="282"/>
        <v>1</v>
      </c>
      <c r="K1198" s="431">
        <f t="shared" si="280"/>
        <v>0.5</v>
      </c>
    </row>
    <row r="1199" spans="1:11" ht="14.25">
      <c r="A1199" s="446" t="s">
        <v>3139</v>
      </c>
      <c r="B1199" s="448" t="s">
        <v>3140</v>
      </c>
      <c r="C1199" s="456">
        <v>230</v>
      </c>
      <c r="D1199" s="157">
        <v>742</v>
      </c>
      <c r="E1199" s="431">
        <f t="shared" si="278"/>
        <v>3.2260869565217392</v>
      </c>
      <c r="F1199" s="461">
        <v>50</v>
      </c>
      <c r="G1199" s="426">
        <v>4</v>
      </c>
      <c r="H1199" s="431">
        <f t="shared" si="279"/>
        <v>0.08</v>
      </c>
      <c r="I1199" s="426">
        <f t="shared" si="281"/>
        <v>280</v>
      </c>
      <c r="J1199" s="426">
        <f t="shared" si="282"/>
        <v>746</v>
      </c>
      <c r="K1199" s="431">
        <f t="shared" si="280"/>
        <v>2.6642857142857141</v>
      </c>
    </row>
    <row r="1200" spans="1:11" ht="25.5">
      <c r="A1200" s="446" t="s">
        <v>2697</v>
      </c>
      <c r="B1200" s="448" t="s">
        <v>3005</v>
      </c>
      <c r="C1200" s="456">
        <v>120</v>
      </c>
      <c r="D1200" s="157">
        <v>639</v>
      </c>
      <c r="E1200" s="431">
        <f t="shared" si="278"/>
        <v>5.3250000000000002</v>
      </c>
      <c r="F1200" s="461">
        <v>30</v>
      </c>
      <c r="G1200" s="426"/>
      <c r="H1200" s="431">
        <f t="shared" si="279"/>
        <v>0</v>
      </c>
      <c r="I1200" s="426">
        <f t="shared" si="281"/>
        <v>150</v>
      </c>
      <c r="J1200" s="426">
        <f t="shared" si="282"/>
        <v>639</v>
      </c>
      <c r="K1200" s="431">
        <f t="shared" si="280"/>
        <v>4.26</v>
      </c>
    </row>
    <row r="1201" spans="1:11" ht="14.25">
      <c r="A1201" s="449" t="s">
        <v>3141</v>
      </c>
      <c r="B1201" s="450" t="s">
        <v>3142</v>
      </c>
      <c r="C1201" s="456">
        <v>10</v>
      </c>
      <c r="D1201" s="161"/>
      <c r="E1201" s="431">
        <f t="shared" si="278"/>
        <v>0</v>
      </c>
      <c r="F1201" s="461">
        <v>6</v>
      </c>
      <c r="G1201" s="426"/>
      <c r="H1201" s="431">
        <f t="shared" si="279"/>
        <v>0</v>
      </c>
      <c r="I1201" s="426">
        <f t="shared" si="281"/>
        <v>16</v>
      </c>
      <c r="J1201" s="426">
        <f t="shared" si="282"/>
        <v>0</v>
      </c>
      <c r="K1201" s="431">
        <f t="shared" si="280"/>
        <v>0</v>
      </c>
    </row>
    <row r="1202" spans="1:11" ht="14.25">
      <c r="A1202" s="451" t="s">
        <v>3143</v>
      </c>
      <c r="B1202" s="452" t="s">
        <v>3144</v>
      </c>
      <c r="C1202" s="456">
        <v>5</v>
      </c>
      <c r="D1202" s="161"/>
      <c r="E1202" s="431">
        <f t="shared" si="278"/>
        <v>0</v>
      </c>
      <c r="F1202" s="461">
        <v>2</v>
      </c>
      <c r="G1202" s="426"/>
      <c r="H1202" s="431">
        <f t="shared" si="279"/>
        <v>0</v>
      </c>
      <c r="I1202" s="426">
        <f t="shared" si="281"/>
        <v>7</v>
      </c>
      <c r="J1202" s="426">
        <f t="shared" si="282"/>
        <v>0</v>
      </c>
      <c r="K1202" s="431">
        <f t="shared" si="280"/>
        <v>0</v>
      </c>
    </row>
    <row r="1203" spans="1:11" ht="14.25">
      <c r="A1203" s="451" t="s">
        <v>3145</v>
      </c>
      <c r="B1203" s="452" t="s">
        <v>3146</v>
      </c>
      <c r="C1203" s="456">
        <v>10</v>
      </c>
      <c r="D1203" s="162">
        <v>4</v>
      </c>
      <c r="E1203" s="431">
        <f t="shared" si="278"/>
        <v>0.4</v>
      </c>
      <c r="F1203" s="461">
        <v>1</v>
      </c>
      <c r="G1203" s="426"/>
      <c r="H1203" s="431">
        <f t="shared" si="279"/>
        <v>0</v>
      </c>
      <c r="I1203" s="426">
        <f t="shared" si="281"/>
        <v>11</v>
      </c>
      <c r="J1203" s="426">
        <f t="shared" si="282"/>
        <v>4</v>
      </c>
      <c r="K1203" s="431">
        <f t="shared" si="280"/>
        <v>0.36363636363636365</v>
      </c>
    </row>
    <row r="1204" spans="1:11" ht="25.5">
      <c r="A1204" s="453" t="s">
        <v>3147</v>
      </c>
      <c r="B1204" s="454" t="s">
        <v>3148</v>
      </c>
      <c r="C1204" s="456"/>
      <c r="D1204" s="161"/>
      <c r="E1204" s="431" t="e">
        <f t="shared" si="278"/>
        <v>#DIV/0!</v>
      </c>
      <c r="F1204" s="461">
        <v>1</v>
      </c>
      <c r="G1204" s="426">
        <v>2</v>
      </c>
      <c r="H1204" s="431">
        <f t="shared" si="279"/>
        <v>2</v>
      </c>
      <c r="I1204" s="426">
        <f t="shared" si="281"/>
        <v>1</v>
      </c>
      <c r="J1204" s="426">
        <f t="shared" si="282"/>
        <v>2</v>
      </c>
      <c r="K1204" s="431">
        <f t="shared" si="280"/>
        <v>2</v>
      </c>
    </row>
    <row r="1205" spans="1:11" ht="14.25">
      <c r="A1205" s="458" t="s">
        <v>3149</v>
      </c>
      <c r="B1205" s="459" t="s">
        <v>3150</v>
      </c>
      <c r="C1205" s="456">
        <v>15</v>
      </c>
      <c r="D1205" s="161">
        <v>14</v>
      </c>
      <c r="E1205" s="431">
        <f t="shared" si="278"/>
        <v>0.93333333333333335</v>
      </c>
      <c r="F1205" s="461">
        <v>60</v>
      </c>
      <c r="G1205" s="426">
        <v>6</v>
      </c>
      <c r="H1205" s="431">
        <f t="shared" si="279"/>
        <v>0.1</v>
      </c>
      <c r="I1205" s="426">
        <f t="shared" si="281"/>
        <v>75</v>
      </c>
      <c r="J1205" s="426">
        <f t="shared" si="282"/>
        <v>20</v>
      </c>
      <c r="K1205" s="431">
        <f t="shared" si="280"/>
        <v>0.26666666666666666</v>
      </c>
    </row>
    <row r="1206" spans="1:11" ht="14.25">
      <c r="A1206" s="458" t="s">
        <v>3151</v>
      </c>
      <c r="B1206" s="459" t="s">
        <v>3152</v>
      </c>
      <c r="C1206" s="456">
        <v>25</v>
      </c>
      <c r="D1206" s="157">
        <v>1</v>
      </c>
      <c r="E1206" s="431">
        <f t="shared" si="278"/>
        <v>0.04</v>
      </c>
      <c r="F1206" s="461">
        <v>35</v>
      </c>
      <c r="G1206" s="426">
        <v>1</v>
      </c>
      <c r="H1206" s="431">
        <f t="shared" si="279"/>
        <v>2.8571428571428571E-2</v>
      </c>
      <c r="I1206" s="426">
        <f t="shared" si="281"/>
        <v>60</v>
      </c>
      <c r="J1206" s="426">
        <f t="shared" si="282"/>
        <v>2</v>
      </c>
      <c r="K1206" s="431">
        <f t="shared" si="280"/>
        <v>3.3333333333333333E-2</v>
      </c>
    </row>
    <row r="1207" spans="1:11" ht="14.25">
      <c r="A1207" s="446" t="s">
        <v>2619</v>
      </c>
      <c r="B1207" s="448" t="s">
        <v>3153</v>
      </c>
      <c r="C1207" s="456">
        <v>3</v>
      </c>
      <c r="D1207" s="157">
        <v>1</v>
      </c>
      <c r="E1207" s="431">
        <f t="shared" si="278"/>
        <v>0.33333333333333331</v>
      </c>
      <c r="F1207" s="461">
        <v>15</v>
      </c>
      <c r="G1207" s="426">
        <v>8</v>
      </c>
      <c r="H1207" s="431">
        <f t="shared" si="279"/>
        <v>0.53333333333333333</v>
      </c>
      <c r="I1207" s="426">
        <f t="shared" si="281"/>
        <v>18</v>
      </c>
      <c r="J1207" s="426">
        <f t="shared" si="282"/>
        <v>9</v>
      </c>
      <c r="K1207" s="431">
        <f t="shared" si="280"/>
        <v>0.5</v>
      </c>
    </row>
    <row r="1208" spans="1:11" ht="14.25">
      <c r="A1208" s="446" t="s">
        <v>3154</v>
      </c>
      <c r="B1208" s="448" t="s">
        <v>3155</v>
      </c>
      <c r="C1208" s="456">
        <v>1</v>
      </c>
      <c r="D1208" s="161"/>
      <c r="E1208" s="431">
        <f t="shared" si="278"/>
        <v>0</v>
      </c>
      <c r="F1208" s="461">
        <v>20</v>
      </c>
      <c r="G1208" s="426">
        <v>1</v>
      </c>
      <c r="H1208" s="431">
        <f t="shared" si="279"/>
        <v>0.05</v>
      </c>
      <c r="I1208" s="426">
        <f t="shared" si="281"/>
        <v>21</v>
      </c>
      <c r="J1208" s="426">
        <f t="shared" si="282"/>
        <v>1</v>
      </c>
      <c r="K1208" s="431">
        <f t="shared" si="280"/>
        <v>4.7619047619047616E-2</v>
      </c>
    </row>
    <row r="1209" spans="1:11" ht="14.25">
      <c r="A1209" s="446" t="s">
        <v>3156</v>
      </c>
      <c r="B1209" s="448" t="s">
        <v>3157</v>
      </c>
      <c r="C1209" s="456">
        <v>0</v>
      </c>
      <c r="D1209" s="161"/>
      <c r="E1209" s="431" t="e">
        <f t="shared" si="278"/>
        <v>#DIV/0!</v>
      </c>
      <c r="F1209" s="461">
        <v>15</v>
      </c>
      <c r="G1209" s="426"/>
      <c r="H1209" s="431">
        <f t="shared" si="279"/>
        <v>0</v>
      </c>
      <c r="I1209" s="426">
        <f t="shared" si="281"/>
        <v>15</v>
      </c>
      <c r="J1209" s="426">
        <f t="shared" si="282"/>
        <v>0</v>
      </c>
      <c r="K1209" s="431">
        <f t="shared" si="280"/>
        <v>0</v>
      </c>
    </row>
    <row r="1210" spans="1:11" ht="25.5">
      <c r="A1210" s="446" t="s">
        <v>2232</v>
      </c>
      <c r="B1210" s="448" t="s">
        <v>2375</v>
      </c>
      <c r="C1210" s="456">
        <v>7</v>
      </c>
      <c r="D1210" s="162">
        <v>18</v>
      </c>
      <c r="E1210" s="431">
        <f t="shared" si="278"/>
        <v>2.5714285714285716</v>
      </c>
      <c r="F1210" s="461">
        <v>10</v>
      </c>
      <c r="G1210" s="426"/>
      <c r="H1210" s="431">
        <f t="shared" si="279"/>
        <v>0</v>
      </c>
      <c r="I1210" s="426">
        <f t="shared" si="281"/>
        <v>17</v>
      </c>
      <c r="J1210" s="426">
        <f t="shared" si="282"/>
        <v>18</v>
      </c>
      <c r="K1210" s="431">
        <f t="shared" si="280"/>
        <v>1.0588235294117647</v>
      </c>
    </row>
    <row r="1211" spans="1:11" ht="25.5">
      <c r="A1211" s="446" t="s">
        <v>2850</v>
      </c>
      <c r="B1211" s="448" t="s">
        <v>2851</v>
      </c>
      <c r="C1211" s="456">
        <v>1</v>
      </c>
      <c r="D1211" s="161"/>
      <c r="E1211" s="431">
        <f t="shared" si="278"/>
        <v>0</v>
      </c>
      <c r="F1211" s="461">
        <v>0</v>
      </c>
      <c r="G1211" s="426"/>
      <c r="H1211" s="431" t="e">
        <f t="shared" si="279"/>
        <v>#DIV/0!</v>
      </c>
      <c r="I1211" s="426">
        <f t="shared" si="281"/>
        <v>1</v>
      </c>
      <c r="J1211" s="426">
        <f t="shared" si="282"/>
        <v>0</v>
      </c>
      <c r="K1211" s="431">
        <f t="shared" si="280"/>
        <v>0</v>
      </c>
    </row>
    <row r="1212" spans="1:11" ht="25.5">
      <c r="A1212" s="446" t="s">
        <v>2180</v>
      </c>
      <c r="B1212" s="448" t="s">
        <v>2323</v>
      </c>
      <c r="C1212" s="456">
        <v>2</v>
      </c>
      <c r="D1212" s="161"/>
      <c r="E1212" s="431">
        <f t="shared" si="278"/>
        <v>0</v>
      </c>
      <c r="F1212" s="461">
        <v>3</v>
      </c>
      <c r="G1212" s="426">
        <v>24</v>
      </c>
      <c r="H1212" s="431">
        <f t="shared" si="279"/>
        <v>8</v>
      </c>
      <c r="I1212" s="426">
        <f t="shared" si="281"/>
        <v>5</v>
      </c>
      <c r="J1212" s="426">
        <f t="shared" si="282"/>
        <v>24</v>
      </c>
      <c r="K1212" s="431">
        <f t="shared" si="280"/>
        <v>4.8</v>
      </c>
    </row>
    <row r="1213" spans="1:11" ht="25.5">
      <c r="A1213" s="446" t="s">
        <v>2798</v>
      </c>
      <c r="B1213" s="448" t="s">
        <v>3032</v>
      </c>
      <c r="C1213" s="456">
        <v>1</v>
      </c>
      <c r="D1213" s="157"/>
      <c r="E1213" s="431">
        <f t="shared" si="278"/>
        <v>0</v>
      </c>
      <c r="F1213" s="461">
        <v>0</v>
      </c>
      <c r="G1213" s="426"/>
      <c r="H1213" s="431" t="e">
        <f t="shared" si="279"/>
        <v>#DIV/0!</v>
      </c>
      <c r="I1213" s="426">
        <f t="shared" si="281"/>
        <v>1</v>
      </c>
      <c r="J1213" s="426">
        <f t="shared" si="282"/>
        <v>0</v>
      </c>
      <c r="K1213" s="431">
        <f t="shared" si="280"/>
        <v>0</v>
      </c>
    </row>
    <row r="1214" spans="1:11" ht="25.5">
      <c r="A1214" s="446" t="s">
        <v>2149</v>
      </c>
      <c r="B1214" s="448" t="s">
        <v>2292</v>
      </c>
      <c r="C1214" s="456">
        <v>1300</v>
      </c>
      <c r="D1214" s="157">
        <v>693</v>
      </c>
      <c r="E1214" s="431">
        <f t="shared" si="278"/>
        <v>0.53307692307692311</v>
      </c>
      <c r="F1214" s="461">
        <v>670</v>
      </c>
      <c r="G1214" s="426">
        <v>680</v>
      </c>
      <c r="H1214" s="431">
        <f t="shared" si="279"/>
        <v>1.0149253731343284</v>
      </c>
      <c r="I1214" s="426">
        <f t="shared" si="281"/>
        <v>1970</v>
      </c>
      <c r="J1214" s="426">
        <f t="shared" si="282"/>
        <v>1373</v>
      </c>
      <c r="K1214" s="431">
        <f t="shared" si="280"/>
        <v>0.69695431472081215</v>
      </c>
    </row>
    <row r="1215" spans="1:11" ht="25.5">
      <c r="A1215" s="446" t="s">
        <v>2153</v>
      </c>
      <c r="B1215" s="448" t="s">
        <v>2296</v>
      </c>
      <c r="C1215" s="456"/>
      <c r="D1215" s="157"/>
      <c r="E1215" s="431" t="e">
        <f t="shared" si="278"/>
        <v>#DIV/0!</v>
      </c>
      <c r="F1215" s="461">
        <v>2</v>
      </c>
      <c r="G1215" s="426">
        <v>9</v>
      </c>
      <c r="H1215" s="431">
        <f t="shared" si="279"/>
        <v>4.5</v>
      </c>
      <c r="I1215" s="426">
        <f t="shared" si="281"/>
        <v>2</v>
      </c>
      <c r="J1215" s="426">
        <f t="shared" si="282"/>
        <v>9</v>
      </c>
      <c r="K1215" s="431">
        <f t="shared" si="280"/>
        <v>4.5</v>
      </c>
    </row>
    <row r="1216" spans="1:11" ht="25.5">
      <c r="A1216" s="446" t="s">
        <v>2155</v>
      </c>
      <c r="B1216" s="448" t="s">
        <v>2298</v>
      </c>
      <c r="C1216" s="456">
        <v>3</v>
      </c>
      <c r="D1216" s="161">
        <v>2</v>
      </c>
      <c r="E1216" s="431">
        <f t="shared" si="278"/>
        <v>0.66666666666666663</v>
      </c>
      <c r="F1216" s="461">
        <v>130</v>
      </c>
      <c r="G1216" s="426">
        <v>245</v>
      </c>
      <c r="H1216" s="431">
        <f t="shared" si="279"/>
        <v>1.8846153846153846</v>
      </c>
      <c r="I1216" s="426">
        <f t="shared" si="281"/>
        <v>133</v>
      </c>
      <c r="J1216" s="426">
        <f t="shared" si="282"/>
        <v>247</v>
      </c>
      <c r="K1216" s="431">
        <f t="shared" si="280"/>
        <v>1.8571428571428572</v>
      </c>
    </row>
    <row r="1217" spans="1:11" ht="25.5">
      <c r="A1217" s="446" t="s">
        <v>2158</v>
      </c>
      <c r="B1217" s="448" t="s">
        <v>2301</v>
      </c>
      <c r="C1217" s="456">
        <v>0</v>
      </c>
      <c r="D1217" s="161"/>
      <c r="E1217" s="431" t="e">
        <f t="shared" si="278"/>
        <v>#DIV/0!</v>
      </c>
      <c r="F1217" s="461">
        <v>1</v>
      </c>
      <c r="G1217" s="426">
        <v>21</v>
      </c>
      <c r="H1217" s="431">
        <f t="shared" si="279"/>
        <v>21</v>
      </c>
      <c r="I1217" s="426">
        <f t="shared" si="281"/>
        <v>1</v>
      </c>
      <c r="J1217" s="426">
        <f t="shared" si="282"/>
        <v>21</v>
      </c>
      <c r="K1217" s="431">
        <f t="shared" si="280"/>
        <v>21</v>
      </c>
    </row>
    <row r="1218" spans="1:11" ht="25.5">
      <c r="A1218" s="446" t="s">
        <v>2156</v>
      </c>
      <c r="B1218" s="448" t="s">
        <v>2299</v>
      </c>
      <c r="C1218" s="456">
        <v>0</v>
      </c>
      <c r="D1218" s="162">
        <v>11</v>
      </c>
      <c r="E1218" s="431" t="e">
        <f t="shared" si="278"/>
        <v>#DIV/0!</v>
      </c>
      <c r="F1218" s="461">
        <v>6</v>
      </c>
      <c r="G1218" s="426">
        <v>9</v>
      </c>
      <c r="H1218" s="431">
        <f t="shared" si="279"/>
        <v>1.5</v>
      </c>
      <c r="I1218" s="426">
        <f t="shared" si="281"/>
        <v>6</v>
      </c>
      <c r="J1218" s="426">
        <f t="shared" si="282"/>
        <v>20</v>
      </c>
      <c r="K1218" s="431">
        <f t="shared" si="280"/>
        <v>3.3333333333333335</v>
      </c>
    </row>
    <row r="1219" spans="1:11" ht="25.5">
      <c r="A1219" s="446" t="s">
        <v>3002</v>
      </c>
      <c r="B1219" s="448" t="s">
        <v>3003</v>
      </c>
      <c r="C1219" s="456">
        <v>0</v>
      </c>
      <c r="D1219" s="161">
        <v>82</v>
      </c>
      <c r="E1219" s="431" t="e">
        <f t="shared" si="278"/>
        <v>#DIV/0!</v>
      </c>
      <c r="F1219" s="456">
        <v>0</v>
      </c>
      <c r="G1219" s="456"/>
      <c r="H1219" s="431" t="e">
        <f t="shared" si="279"/>
        <v>#DIV/0!</v>
      </c>
      <c r="I1219" s="426">
        <f t="shared" si="281"/>
        <v>0</v>
      </c>
      <c r="J1219" s="426">
        <f t="shared" si="282"/>
        <v>82</v>
      </c>
      <c r="K1219" s="431" t="e">
        <f t="shared" si="280"/>
        <v>#DIV/0!</v>
      </c>
    </row>
    <row r="1220" spans="1:11" ht="14.25">
      <c r="A1220" s="446" t="s">
        <v>3029</v>
      </c>
      <c r="B1220" s="448" t="s">
        <v>3030</v>
      </c>
      <c r="C1220" s="456">
        <v>0</v>
      </c>
      <c r="D1220" s="161">
        <v>142</v>
      </c>
      <c r="E1220" s="431" t="e">
        <f t="shared" si="278"/>
        <v>#DIV/0!</v>
      </c>
      <c r="F1220" s="456">
        <v>0</v>
      </c>
      <c r="G1220" s="456">
        <v>3</v>
      </c>
      <c r="H1220" s="431" t="e">
        <f t="shared" si="279"/>
        <v>#DIV/0!</v>
      </c>
      <c r="I1220" s="426">
        <f t="shared" si="281"/>
        <v>0</v>
      </c>
      <c r="J1220" s="426">
        <f t="shared" si="282"/>
        <v>145</v>
      </c>
      <c r="K1220" s="431" t="e">
        <f t="shared" si="280"/>
        <v>#DIV/0!</v>
      </c>
    </row>
    <row r="1221" spans="1:11" ht="25.5">
      <c r="A1221" s="446" t="s">
        <v>2947</v>
      </c>
      <c r="B1221" s="448" t="s">
        <v>3158</v>
      </c>
      <c r="C1221" s="456">
        <v>0</v>
      </c>
      <c r="D1221" s="157">
        <v>2</v>
      </c>
      <c r="E1221" s="431" t="e">
        <f t="shared" si="278"/>
        <v>#DIV/0!</v>
      </c>
      <c r="F1221" s="456">
        <v>0</v>
      </c>
      <c r="G1221" s="456"/>
      <c r="H1221" s="431" t="e">
        <f t="shared" si="279"/>
        <v>#DIV/0!</v>
      </c>
      <c r="I1221" s="426">
        <f t="shared" si="281"/>
        <v>0</v>
      </c>
      <c r="J1221" s="426">
        <f t="shared" si="282"/>
        <v>2</v>
      </c>
      <c r="K1221" s="431" t="e">
        <f t="shared" si="280"/>
        <v>#DIV/0!</v>
      </c>
    </row>
    <row r="1222" spans="1:11" ht="25.5">
      <c r="A1222" s="446" t="s">
        <v>3159</v>
      </c>
      <c r="B1222" s="448" t="s">
        <v>3160</v>
      </c>
      <c r="C1222" s="456">
        <v>0</v>
      </c>
      <c r="D1222" s="157">
        <v>1</v>
      </c>
      <c r="E1222" s="431" t="e">
        <f t="shared" si="278"/>
        <v>#DIV/0!</v>
      </c>
      <c r="F1222" s="456">
        <v>0</v>
      </c>
      <c r="G1222" s="456"/>
      <c r="H1222" s="431" t="e">
        <f t="shared" si="279"/>
        <v>#DIV/0!</v>
      </c>
      <c r="I1222" s="426">
        <f t="shared" si="281"/>
        <v>0</v>
      </c>
      <c r="J1222" s="426">
        <f t="shared" si="282"/>
        <v>1</v>
      </c>
      <c r="K1222" s="431" t="e">
        <f t="shared" si="280"/>
        <v>#DIV/0!</v>
      </c>
    </row>
    <row r="1223" spans="1:11" ht="14.25">
      <c r="A1223" s="14" t="s">
        <v>2998</v>
      </c>
      <c r="B1223" s="161" t="s">
        <v>2999</v>
      </c>
      <c r="C1223" s="161"/>
      <c r="D1223" s="161">
        <v>1</v>
      </c>
      <c r="E1223" s="431" t="e">
        <f t="shared" ref="E1223:E1229" si="283">D1223/C1223</f>
        <v>#DIV/0!</v>
      </c>
      <c r="F1223" s="463"/>
      <c r="G1223" s="463"/>
      <c r="H1223" s="431" t="e">
        <f t="shared" ref="H1223:H1229" si="284">G1223/F1223</f>
        <v>#DIV/0!</v>
      </c>
      <c r="I1223" s="463">
        <f t="shared" ref="I1223:I1243" si="285">C1223+F1223</f>
        <v>0</v>
      </c>
      <c r="J1223" s="463">
        <f t="shared" ref="J1223:J1243" si="286">D1223+G1223</f>
        <v>1</v>
      </c>
      <c r="K1223" s="431" t="e">
        <f t="shared" ref="K1223:K1229" si="287">J1223/I1223</f>
        <v>#DIV/0!</v>
      </c>
    </row>
    <row r="1224" spans="1:11" ht="14.25">
      <c r="A1224" s="14" t="s">
        <v>2818</v>
      </c>
      <c r="B1224" s="161" t="s">
        <v>2819</v>
      </c>
      <c r="C1224" s="161"/>
      <c r="D1224" s="161">
        <v>1</v>
      </c>
      <c r="E1224" s="431" t="e">
        <f t="shared" si="283"/>
        <v>#DIV/0!</v>
      </c>
      <c r="F1224" s="463"/>
      <c r="G1224" s="463"/>
      <c r="H1224" s="431" t="e">
        <f t="shared" si="284"/>
        <v>#DIV/0!</v>
      </c>
      <c r="I1224" s="463">
        <f t="shared" si="285"/>
        <v>0</v>
      </c>
      <c r="J1224" s="463">
        <f t="shared" si="286"/>
        <v>1</v>
      </c>
      <c r="K1224" s="431" t="e">
        <f t="shared" si="287"/>
        <v>#DIV/0!</v>
      </c>
    </row>
    <row r="1225" spans="1:11" ht="25.5">
      <c r="A1225" s="14" t="s">
        <v>2174</v>
      </c>
      <c r="B1225" s="161" t="s">
        <v>5135</v>
      </c>
      <c r="C1225" s="161"/>
      <c r="D1225" s="161"/>
      <c r="E1225" s="431" t="e">
        <f t="shared" si="283"/>
        <v>#DIV/0!</v>
      </c>
      <c r="F1225" s="463"/>
      <c r="G1225" s="463">
        <v>19</v>
      </c>
      <c r="H1225" s="431" t="e">
        <f t="shared" si="284"/>
        <v>#DIV/0!</v>
      </c>
      <c r="I1225" s="463">
        <f t="shared" si="285"/>
        <v>0</v>
      </c>
      <c r="J1225" s="463">
        <f t="shared" si="286"/>
        <v>19</v>
      </c>
      <c r="K1225" s="431" t="e">
        <f t="shared" si="287"/>
        <v>#DIV/0!</v>
      </c>
    </row>
    <row r="1226" spans="1:11" ht="14.25">
      <c r="A1226" s="14" t="s">
        <v>2131</v>
      </c>
      <c r="B1226" s="161" t="s">
        <v>5136</v>
      </c>
      <c r="C1226" s="161"/>
      <c r="D1226" s="161"/>
      <c r="E1226" s="431" t="e">
        <f t="shared" si="283"/>
        <v>#DIV/0!</v>
      </c>
      <c r="F1226" s="463"/>
      <c r="G1226" s="463">
        <v>6</v>
      </c>
      <c r="H1226" s="431" t="e">
        <f t="shared" si="284"/>
        <v>#DIV/0!</v>
      </c>
      <c r="I1226" s="463">
        <f t="shared" si="285"/>
        <v>0</v>
      </c>
      <c r="J1226" s="463">
        <f t="shared" si="286"/>
        <v>6</v>
      </c>
      <c r="K1226" s="431" t="e">
        <f t="shared" si="287"/>
        <v>#DIV/0!</v>
      </c>
    </row>
    <row r="1227" spans="1:11" ht="14.25">
      <c r="A1227" s="14" t="s">
        <v>1933</v>
      </c>
      <c r="B1227" s="161" t="s">
        <v>1934</v>
      </c>
      <c r="C1227" s="161"/>
      <c r="D1227" s="161">
        <v>2</v>
      </c>
      <c r="E1227" s="431" t="e">
        <f t="shared" si="283"/>
        <v>#DIV/0!</v>
      </c>
      <c r="F1227" s="463"/>
      <c r="G1227" s="463"/>
      <c r="H1227" s="431" t="e">
        <f t="shared" si="284"/>
        <v>#DIV/0!</v>
      </c>
      <c r="I1227" s="463">
        <f t="shared" si="285"/>
        <v>0</v>
      </c>
      <c r="J1227" s="463">
        <f t="shared" si="286"/>
        <v>2</v>
      </c>
      <c r="K1227" s="431" t="e">
        <f t="shared" si="287"/>
        <v>#DIV/0!</v>
      </c>
    </row>
    <row r="1228" spans="1:11" ht="14.25">
      <c r="A1228" s="14" t="s">
        <v>5137</v>
      </c>
      <c r="B1228" s="161" t="s">
        <v>5138</v>
      </c>
      <c r="C1228" s="161"/>
      <c r="D1228" s="161">
        <v>1</v>
      </c>
      <c r="E1228" s="431" t="e">
        <f t="shared" si="283"/>
        <v>#DIV/0!</v>
      </c>
      <c r="F1228" s="463"/>
      <c r="G1228" s="463"/>
      <c r="H1228" s="431" t="e">
        <f t="shared" si="284"/>
        <v>#DIV/0!</v>
      </c>
      <c r="I1228" s="463">
        <f t="shared" si="285"/>
        <v>0</v>
      </c>
      <c r="J1228" s="463">
        <f t="shared" si="286"/>
        <v>1</v>
      </c>
      <c r="K1228" s="431" t="e">
        <f t="shared" si="287"/>
        <v>#DIV/0!</v>
      </c>
    </row>
    <row r="1229" spans="1:11" ht="25.5">
      <c r="A1229" s="14" t="s">
        <v>2440</v>
      </c>
      <c r="B1229" s="161" t="s">
        <v>2441</v>
      </c>
      <c r="C1229" s="161"/>
      <c r="D1229" s="161">
        <v>1</v>
      </c>
      <c r="E1229" s="431" t="e">
        <f t="shared" si="283"/>
        <v>#DIV/0!</v>
      </c>
      <c r="F1229" s="463"/>
      <c r="G1229" s="463"/>
      <c r="H1229" s="431" t="e">
        <f t="shared" si="284"/>
        <v>#DIV/0!</v>
      </c>
      <c r="I1229" s="463">
        <f t="shared" si="285"/>
        <v>0</v>
      </c>
      <c r="J1229" s="463">
        <f t="shared" si="286"/>
        <v>1</v>
      </c>
      <c r="K1229" s="431" t="e">
        <f t="shared" si="287"/>
        <v>#DIV/0!</v>
      </c>
    </row>
    <row r="1230" spans="1:11" ht="14.25">
      <c r="A1230" s="14" t="s">
        <v>3577</v>
      </c>
      <c r="B1230" s="161" t="s">
        <v>3578</v>
      </c>
      <c r="C1230" s="161"/>
      <c r="D1230" s="161">
        <v>19</v>
      </c>
      <c r="E1230" s="431" t="e">
        <f t="shared" si="278"/>
        <v>#DIV/0!</v>
      </c>
      <c r="F1230" s="463"/>
      <c r="G1230" s="463"/>
      <c r="H1230" s="431" t="e">
        <f t="shared" si="279"/>
        <v>#DIV/0!</v>
      </c>
      <c r="I1230" s="463">
        <f t="shared" si="285"/>
        <v>0</v>
      </c>
      <c r="J1230" s="463">
        <f t="shared" si="286"/>
        <v>19</v>
      </c>
      <c r="K1230" s="431" t="e">
        <f t="shared" si="280"/>
        <v>#DIV/0!</v>
      </c>
    </row>
    <row r="1231" spans="1:11" ht="25.5">
      <c r="A1231" s="14" t="s">
        <v>2154</v>
      </c>
      <c r="B1231" s="161" t="s">
        <v>2297</v>
      </c>
      <c r="C1231" s="161"/>
      <c r="D1231" s="161"/>
      <c r="E1231" s="431" t="e">
        <f t="shared" si="278"/>
        <v>#DIV/0!</v>
      </c>
      <c r="F1231" s="463"/>
      <c r="G1231" s="463">
        <v>26</v>
      </c>
      <c r="H1231" s="431" t="e">
        <f t="shared" si="279"/>
        <v>#DIV/0!</v>
      </c>
      <c r="I1231" s="463">
        <f t="shared" si="285"/>
        <v>0</v>
      </c>
      <c r="J1231" s="463">
        <f t="shared" si="286"/>
        <v>26</v>
      </c>
      <c r="K1231" s="431" t="e">
        <f t="shared" si="280"/>
        <v>#DIV/0!</v>
      </c>
    </row>
    <row r="1232" spans="1:11" ht="14.25">
      <c r="A1232" s="14" t="s">
        <v>2094</v>
      </c>
      <c r="B1232" s="161" t="s">
        <v>2237</v>
      </c>
      <c r="C1232" s="161"/>
      <c r="D1232" s="161">
        <v>0</v>
      </c>
      <c r="E1232" s="431" t="e">
        <f t="shared" ref="E1232:E1237" si="288">D1232/C1232</f>
        <v>#DIV/0!</v>
      </c>
      <c r="F1232" s="463"/>
      <c r="G1232" s="463">
        <v>4</v>
      </c>
      <c r="H1232" s="431" t="e">
        <f t="shared" ref="H1232:H1237" si="289">G1232/F1232</f>
        <v>#DIV/0!</v>
      </c>
      <c r="I1232" s="463">
        <f t="shared" ref="I1232:I1237" si="290">C1232+F1232</f>
        <v>0</v>
      </c>
      <c r="J1232" s="463">
        <f t="shared" ref="J1232:J1237" si="291">D1232+G1232</f>
        <v>4</v>
      </c>
      <c r="K1232" s="431" t="e">
        <f t="shared" ref="K1232:K1237" si="292">J1232/I1232</f>
        <v>#DIV/0!</v>
      </c>
    </row>
    <row r="1233" spans="1:11" ht="14.25">
      <c r="A1233" s="14" t="s">
        <v>2127</v>
      </c>
      <c r="B1233" s="161" t="s">
        <v>2270</v>
      </c>
      <c r="C1233" s="161"/>
      <c r="D1233" s="161">
        <v>0</v>
      </c>
      <c r="E1233" s="431" t="e">
        <f t="shared" si="288"/>
        <v>#DIV/0!</v>
      </c>
      <c r="F1233" s="463"/>
      <c r="G1233" s="463">
        <v>7</v>
      </c>
      <c r="H1233" s="431" t="e">
        <f t="shared" si="289"/>
        <v>#DIV/0!</v>
      </c>
      <c r="I1233" s="463">
        <f t="shared" si="290"/>
        <v>0</v>
      </c>
      <c r="J1233" s="463">
        <f t="shared" si="291"/>
        <v>7</v>
      </c>
      <c r="K1233" s="431" t="e">
        <f t="shared" si="292"/>
        <v>#DIV/0!</v>
      </c>
    </row>
    <row r="1234" spans="1:11" ht="14.25">
      <c r="A1234" s="14" t="s">
        <v>2175</v>
      </c>
      <c r="B1234" s="161" t="s">
        <v>2318</v>
      </c>
      <c r="C1234" s="161"/>
      <c r="D1234" s="161">
        <v>0</v>
      </c>
      <c r="E1234" s="431" t="e">
        <f t="shared" si="288"/>
        <v>#DIV/0!</v>
      </c>
      <c r="F1234" s="463"/>
      <c r="G1234" s="463">
        <v>2</v>
      </c>
      <c r="H1234" s="431" t="e">
        <f t="shared" si="289"/>
        <v>#DIV/0!</v>
      </c>
      <c r="I1234" s="463">
        <f t="shared" si="290"/>
        <v>0</v>
      </c>
      <c r="J1234" s="463">
        <f t="shared" si="291"/>
        <v>2</v>
      </c>
      <c r="K1234" s="431" t="e">
        <f t="shared" si="292"/>
        <v>#DIV/0!</v>
      </c>
    </row>
    <row r="1235" spans="1:11" ht="25.5">
      <c r="A1235" s="14" t="s">
        <v>2993</v>
      </c>
      <c r="B1235" s="161" t="s">
        <v>2994</v>
      </c>
      <c r="C1235" s="161"/>
      <c r="D1235" s="161">
        <v>0</v>
      </c>
      <c r="E1235" s="431" t="e">
        <f t="shared" si="288"/>
        <v>#DIV/0!</v>
      </c>
      <c r="F1235" s="463"/>
      <c r="G1235" s="463">
        <v>1</v>
      </c>
      <c r="H1235" s="431" t="e">
        <f t="shared" si="289"/>
        <v>#DIV/0!</v>
      </c>
      <c r="I1235" s="463">
        <f t="shared" si="290"/>
        <v>0</v>
      </c>
      <c r="J1235" s="463">
        <f t="shared" si="291"/>
        <v>1</v>
      </c>
      <c r="K1235" s="431" t="e">
        <f t="shared" si="292"/>
        <v>#DIV/0!</v>
      </c>
    </row>
    <row r="1236" spans="1:11" ht="14.25">
      <c r="A1236" s="14" t="s">
        <v>5372</v>
      </c>
      <c r="B1236" s="161" t="s">
        <v>5373</v>
      </c>
      <c r="C1236" s="161"/>
      <c r="D1236" s="161">
        <v>3</v>
      </c>
      <c r="E1236" s="431" t="e">
        <f t="shared" si="288"/>
        <v>#DIV/0!</v>
      </c>
      <c r="F1236" s="463"/>
      <c r="G1236" s="463">
        <v>0</v>
      </c>
      <c r="H1236" s="431" t="e">
        <f t="shared" si="289"/>
        <v>#DIV/0!</v>
      </c>
      <c r="I1236" s="463">
        <f t="shared" si="290"/>
        <v>0</v>
      </c>
      <c r="J1236" s="463">
        <f t="shared" si="291"/>
        <v>3</v>
      </c>
      <c r="K1236" s="431" t="e">
        <f t="shared" si="292"/>
        <v>#DIV/0!</v>
      </c>
    </row>
    <row r="1237" spans="1:11" ht="14.25">
      <c r="A1237" s="14" t="s">
        <v>5374</v>
      </c>
      <c r="B1237" s="161" t="s">
        <v>5375</v>
      </c>
      <c r="C1237" s="161"/>
      <c r="D1237" s="161">
        <v>1</v>
      </c>
      <c r="E1237" s="431" t="e">
        <f t="shared" si="288"/>
        <v>#DIV/0!</v>
      </c>
      <c r="F1237" s="463"/>
      <c r="G1237" s="463">
        <v>0</v>
      </c>
      <c r="H1237" s="431" t="e">
        <f t="shared" si="289"/>
        <v>#DIV/0!</v>
      </c>
      <c r="I1237" s="463">
        <f t="shared" si="290"/>
        <v>0</v>
      </c>
      <c r="J1237" s="463">
        <f t="shared" si="291"/>
        <v>1</v>
      </c>
      <c r="K1237" s="431" t="e">
        <f t="shared" si="292"/>
        <v>#DIV/0!</v>
      </c>
    </row>
    <row r="1238" spans="1:11" ht="25.5">
      <c r="A1238" s="14" t="s">
        <v>5376</v>
      </c>
      <c r="B1238" s="161" t="s">
        <v>5377</v>
      </c>
      <c r="C1238" s="161"/>
      <c r="D1238" s="161">
        <v>0</v>
      </c>
      <c r="E1238" s="431" t="e">
        <f t="shared" si="278"/>
        <v>#DIV/0!</v>
      </c>
      <c r="F1238" s="463"/>
      <c r="G1238" s="463">
        <v>1</v>
      </c>
      <c r="H1238" s="431" t="e">
        <f t="shared" si="279"/>
        <v>#DIV/0!</v>
      </c>
      <c r="I1238" s="463">
        <f t="shared" si="285"/>
        <v>0</v>
      </c>
      <c r="J1238" s="463">
        <f t="shared" si="286"/>
        <v>1</v>
      </c>
      <c r="K1238" s="431" t="e">
        <f t="shared" si="280"/>
        <v>#DIV/0!</v>
      </c>
    </row>
    <row r="1239" spans="1:11" ht="25.5">
      <c r="A1239" s="14" t="s">
        <v>2233</v>
      </c>
      <c r="B1239" s="161" t="s">
        <v>2376</v>
      </c>
      <c r="C1239" s="161"/>
      <c r="D1239" s="161">
        <v>0</v>
      </c>
      <c r="E1239" s="431" t="e">
        <f t="shared" si="278"/>
        <v>#DIV/0!</v>
      </c>
      <c r="F1239" s="463"/>
      <c r="G1239" s="463">
        <v>1</v>
      </c>
      <c r="H1239" s="431" t="e">
        <f t="shared" si="279"/>
        <v>#DIV/0!</v>
      </c>
      <c r="I1239" s="463">
        <f t="shared" si="285"/>
        <v>0</v>
      </c>
      <c r="J1239" s="463">
        <f t="shared" si="286"/>
        <v>1</v>
      </c>
      <c r="K1239" s="431" t="e">
        <f t="shared" si="280"/>
        <v>#DIV/0!</v>
      </c>
    </row>
    <row r="1240" spans="1:11" ht="25.5">
      <c r="A1240" s="14" t="s">
        <v>2151</v>
      </c>
      <c r="B1240" s="161" t="s">
        <v>2294</v>
      </c>
      <c r="C1240" s="161"/>
      <c r="D1240" s="161">
        <v>0</v>
      </c>
      <c r="E1240" s="431" t="e">
        <f t="shared" ref="E1240" si="293">D1240/C1240</f>
        <v>#DIV/0!</v>
      </c>
      <c r="F1240" s="463"/>
      <c r="G1240" s="463">
        <v>7</v>
      </c>
      <c r="H1240" s="431" t="e">
        <f t="shared" ref="H1240" si="294">G1240/F1240</f>
        <v>#DIV/0!</v>
      </c>
      <c r="I1240" s="463">
        <f t="shared" ref="I1240" si="295">C1240+F1240</f>
        <v>0</v>
      </c>
      <c r="J1240" s="463">
        <f t="shared" ref="J1240" si="296">D1240+G1240</f>
        <v>7</v>
      </c>
      <c r="K1240" s="431" t="e">
        <f t="shared" ref="K1240" si="297">J1240/I1240</f>
        <v>#DIV/0!</v>
      </c>
    </row>
    <row r="1241" spans="1:11" ht="14.25">
      <c r="A1241" s="14"/>
      <c r="B1241" s="161"/>
      <c r="C1241" s="161"/>
      <c r="D1241" s="161"/>
      <c r="E1241" s="431" t="e">
        <f t="shared" ref="E1241" si="298">D1241/C1241</f>
        <v>#DIV/0!</v>
      </c>
      <c r="F1241" s="463"/>
      <c r="G1241" s="463"/>
      <c r="H1241" s="431" t="e">
        <f t="shared" ref="H1241" si="299">G1241/F1241</f>
        <v>#DIV/0!</v>
      </c>
      <c r="I1241" s="463">
        <f t="shared" ref="I1241" si="300">C1241+F1241</f>
        <v>0</v>
      </c>
      <c r="J1241" s="463">
        <f t="shared" ref="J1241" si="301">D1241+G1241</f>
        <v>0</v>
      </c>
      <c r="K1241" s="431" t="e">
        <f t="shared" ref="K1241" si="302">J1241/I1241</f>
        <v>#DIV/0!</v>
      </c>
    </row>
    <row r="1242" spans="1:11" ht="14.25">
      <c r="A1242" s="14"/>
      <c r="B1242" s="161"/>
      <c r="C1242" s="161"/>
      <c r="D1242" s="161"/>
      <c r="E1242" s="431" t="e">
        <f t="shared" si="278"/>
        <v>#DIV/0!</v>
      </c>
      <c r="F1242" s="463"/>
      <c r="G1242" s="463"/>
      <c r="H1242" s="431" t="e">
        <f t="shared" si="279"/>
        <v>#DIV/0!</v>
      </c>
      <c r="I1242" s="463">
        <f t="shared" si="285"/>
        <v>0</v>
      </c>
      <c r="J1242" s="463">
        <f t="shared" si="286"/>
        <v>0</v>
      </c>
      <c r="K1242" s="431" t="e">
        <f t="shared" si="280"/>
        <v>#DIV/0!</v>
      </c>
    </row>
    <row r="1243" spans="1:11" ht="14.25">
      <c r="A1243" s="14"/>
      <c r="B1243" s="161"/>
      <c r="C1243" s="161"/>
      <c r="D1243" s="161"/>
      <c r="E1243" s="431" t="e">
        <f t="shared" ref="E1243:E1244" si="303">D1243/C1243</f>
        <v>#DIV/0!</v>
      </c>
      <c r="F1243" s="426"/>
      <c r="G1243" s="426"/>
      <c r="H1243" s="431" t="e">
        <f t="shared" ref="H1243:H1244" si="304">G1243/F1243</f>
        <v>#DIV/0!</v>
      </c>
      <c r="I1243" s="463">
        <f t="shared" si="285"/>
        <v>0</v>
      </c>
      <c r="J1243" s="463">
        <f t="shared" si="286"/>
        <v>0</v>
      </c>
      <c r="K1243" s="431" t="e">
        <f t="shared" ref="K1243:K1244" si="305">J1243/I1243</f>
        <v>#DIV/0!</v>
      </c>
    </row>
    <row r="1244" spans="1:11" ht="15">
      <c r="A1244" s="29"/>
      <c r="B1244" s="157"/>
      <c r="C1244" s="434"/>
      <c r="D1244" s="434"/>
      <c r="E1244" s="433" t="e">
        <f t="shared" si="303"/>
        <v>#DIV/0!</v>
      </c>
      <c r="F1244" s="435"/>
      <c r="G1244" s="435"/>
      <c r="H1244" s="433" t="e">
        <f t="shared" si="304"/>
        <v>#DIV/0!</v>
      </c>
      <c r="I1244" s="435"/>
      <c r="J1244" s="435"/>
      <c r="K1244" s="433" t="e">
        <f t="shared" si="305"/>
        <v>#DIV/0!</v>
      </c>
    </row>
    <row r="1245" spans="1:11" ht="14.25">
      <c r="A1245" s="163" t="s">
        <v>1638</v>
      </c>
      <c r="B1245" s="164"/>
      <c r="C1245" s="164"/>
      <c r="D1245" s="164"/>
      <c r="E1245" s="164"/>
      <c r="F1245" s="336"/>
      <c r="G1245" s="336"/>
      <c r="H1245" s="336"/>
      <c r="I1245" s="336"/>
      <c r="J1245" s="336"/>
      <c r="K1245" s="336"/>
    </row>
    <row r="1246" spans="1:11" ht="14.25">
      <c r="A1246" s="294" t="s">
        <v>1639</v>
      </c>
      <c r="B1246" s="295" t="s">
        <v>1640</v>
      </c>
      <c r="C1246" s="296"/>
      <c r="D1246" s="296"/>
      <c r="E1246" s="334"/>
      <c r="F1246" s="297"/>
      <c r="G1246" s="297"/>
      <c r="H1246" s="297"/>
      <c r="I1246" s="297"/>
      <c r="J1246" s="297"/>
      <c r="K1246" s="297"/>
    </row>
    <row r="1247" spans="1:11" ht="14.25">
      <c r="A1247" s="294" t="s">
        <v>1641</v>
      </c>
      <c r="B1247" s="295" t="s">
        <v>1642</v>
      </c>
      <c r="C1247" s="296"/>
      <c r="D1247" s="296"/>
      <c r="E1247" s="334"/>
      <c r="F1247" s="297"/>
      <c r="G1247" s="297"/>
      <c r="H1247" s="297"/>
      <c r="I1247" s="297"/>
      <c r="J1247" s="297"/>
      <c r="K1247" s="297"/>
    </row>
    <row r="1248" spans="1:11" ht="14.25">
      <c r="A1248" s="294" t="s">
        <v>1643</v>
      </c>
      <c r="B1248" s="295" t="s">
        <v>1644</v>
      </c>
      <c r="C1248" s="296"/>
      <c r="D1248" s="296"/>
      <c r="E1248" s="334"/>
      <c r="F1248" s="297"/>
      <c r="G1248" s="297"/>
      <c r="H1248" s="297"/>
      <c r="I1248" s="297"/>
      <c r="J1248" s="297"/>
      <c r="K1248" s="297"/>
    </row>
    <row r="1249" spans="1:11" ht="25.5">
      <c r="A1249" s="294" t="s">
        <v>1645</v>
      </c>
      <c r="B1249" s="295" t="s">
        <v>1646</v>
      </c>
      <c r="C1249" s="296"/>
      <c r="D1249" s="296"/>
      <c r="E1249" s="334"/>
      <c r="F1249" s="297"/>
      <c r="G1249" s="297"/>
      <c r="H1249" s="297"/>
      <c r="I1249" s="297"/>
      <c r="J1249" s="297"/>
      <c r="K1249" s="297"/>
    </row>
    <row r="1250" spans="1:11" ht="14.25">
      <c r="A1250" s="294" t="s">
        <v>1647</v>
      </c>
      <c r="B1250" s="295" t="s">
        <v>1648</v>
      </c>
      <c r="C1250" s="296"/>
      <c r="D1250" s="296"/>
      <c r="E1250" s="334"/>
      <c r="F1250" s="297"/>
      <c r="G1250" s="297"/>
      <c r="H1250" s="297"/>
      <c r="I1250" s="297"/>
      <c r="J1250" s="297"/>
      <c r="K1250" s="297"/>
    </row>
    <row r="1251" spans="1:11" ht="25.5">
      <c r="A1251" s="294" t="s">
        <v>1649</v>
      </c>
      <c r="B1251" s="295" t="s">
        <v>1650</v>
      </c>
      <c r="C1251" s="296"/>
      <c r="D1251" s="296"/>
      <c r="E1251" s="334"/>
      <c r="F1251" s="297"/>
      <c r="G1251" s="297"/>
      <c r="H1251" s="297"/>
      <c r="I1251" s="297"/>
      <c r="J1251" s="297"/>
      <c r="K1251" s="297"/>
    </row>
    <row r="1252" spans="1:11" ht="51">
      <c r="A1252" s="294" t="s">
        <v>1651</v>
      </c>
      <c r="B1252" s="295" t="s">
        <v>1652</v>
      </c>
      <c r="C1252" s="296"/>
      <c r="D1252" s="296"/>
      <c r="E1252" s="334"/>
      <c r="F1252" s="297"/>
      <c r="G1252" s="297"/>
      <c r="H1252" s="297"/>
      <c r="I1252" s="297"/>
      <c r="J1252" s="297"/>
      <c r="K1252" s="297"/>
    </row>
    <row r="1253" spans="1:11" ht="63.75">
      <c r="A1253" s="294" t="s">
        <v>1653</v>
      </c>
      <c r="B1253" s="295" t="s">
        <v>1654</v>
      </c>
      <c r="C1253" s="296"/>
      <c r="D1253" s="296"/>
      <c r="E1253" s="334"/>
      <c r="F1253" s="297"/>
      <c r="G1253" s="297"/>
      <c r="H1253" s="297"/>
      <c r="I1253" s="297"/>
      <c r="J1253" s="297"/>
      <c r="K1253" s="297"/>
    </row>
    <row r="1254" spans="1:11" ht="13.5" thickBot="1">
      <c r="A1254" s="163" t="s">
        <v>1655</v>
      </c>
      <c r="B1254" s="165"/>
      <c r="C1254" s="165"/>
      <c r="D1254" s="165"/>
      <c r="E1254" s="335"/>
      <c r="F1254" s="436"/>
      <c r="G1254" s="436"/>
      <c r="H1254" s="436"/>
      <c r="I1254" s="436"/>
      <c r="J1254" s="436"/>
      <c r="K1254" s="436"/>
    </row>
    <row r="1255" spans="1:11" ht="16.5" thickTop="1" thickBot="1">
      <c r="A1255" s="437" t="s">
        <v>1656</v>
      </c>
      <c r="B1255" s="438"/>
      <c r="C1255" s="439">
        <f>SUM(C1168,C1172)</f>
        <v>3567</v>
      </c>
      <c r="D1255" s="439">
        <f>SUM(D1168,D1172)</f>
        <v>10267</v>
      </c>
      <c r="E1255" s="440">
        <f t="shared" ref="E1255" si="306">D1255/C1255</f>
        <v>2.8783291281188674</v>
      </c>
      <c r="F1255" s="439">
        <f>SUM(F1168,F1172)</f>
        <v>5016</v>
      </c>
      <c r="G1255" s="439">
        <f>SUM(G1168,G1172)</f>
        <v>1896</v>
      </c>
      <c r="H1255" s="440">
        <f t="shared" ref="H1255" si="307">G1255/F1255</f>
        <v>0.37799043062200954</v>
      </c>
      <c r="I1255" s="439">
        <f>SUM(I1168,I1172)</f>
        <v>8583</v>
      </c>
      <c r="J1255" s="439">
        <f>SUM(J1168,J1172)</f>
        <v>12163</v>
      </c>
      <c r="K1255" s="440">
        <f t="shared" ref="K1255" si="308">J1255/I1255</f>
        <v>1.4171035768379354</v>
      </c>
    </row>
    <row r="1256" spans="1:11" ht="13.5" thickTop="1">
      <c r="A1256" s="929" t="s">
        <v>1657</v>
      </c>
      <c r="B1256" s="929"/>
      <c r="C1256" s="929"/>
      <c r="D1256" s="929"/>
      <c r="E1256" s="929"/>
      <c r="F1256" s="929"/>
      <c r="G1256" s="929"/>
      <c r="H1256" s="929"/>
      <c r="I1256" s="929"/>
      <c r="J1256" s="929"/>
      <c r="K1256" s="425"/>
    </row>
    <row r="1257" spans="1:11" ht="12.75">
      <c r="A1257" s="929" t="s">
        <v>1658</v>
      </c>
      <c r="B1257" s="929"/>
      <c r="C1257" s="929"/>
      <c r="D1257" s="929"/>
      <c r="E1257" s="929"/>
      <c r="F1257" s="929"/>
      <c r="G1257" s="929"/>
      <c r="H1257" s="929"/>
      <c r="I1257" s="929"/>
      <c r="J1257" s="929"/>
      <c r="K1257" s="425"/>
    </row>
    <row r="1259" spans="1:11" ht="12.75">
      <c r="A1259" s="1"/>
      <c r="B1259" s="2" t="s">
        <v>51</v>
      </c>
      <c r="C1259" s="3" t="s">
        <v>5271</v>
      </c>
      <c r="D1259" s="4"/>
      <c r="E1259" s="4"/>
      <c r="F1259" s="4"/>
      <c r="G1259" s="4"/>
      <c r="H1259" s="4"/>
      <c r="I1259" s="5"/>
      <c r="J1259" s="6"/>
      <c r="K1259" s="6"/>
    </row>
    <row r="1260" spans="1:11" ht="12.75">
      <c r="A1260" s="1"/>
      <c r="B1260" s="2" t="s">
        <v>52</v>
      </c>
      <c r="C1260" s="3">
        <v>17688383</v>
      </c>
      <c r="D1260" s="4"/>
      <c r="E1260" s="4"/>
      <c r="F1260" s="4"/>
      <c r="G1260" s="4"/>
      <c r="H1260" s="4"/>
      <c r="I1260" s="5"/>
      <c r="J1260" s="6"/>
      <c r="K1260" s="6"/>
    </row>
    <row r="1261" spans="1:11" ht="12.75">
      <c r="A1261" s="1"/>
      <c r="B1261" s="2"/>
      <c r="C1261" s="3"/>
      <c r="D1261" s="4"/>
      <c r="E1261" s="4"/>
      <c r="F1261" s="4"/>
      <c r="G1261" s="4"/>
      <c r="H1261" s="4"/>
      <c r="I1261" s="5"/>
      <c r="J1261" s="6"/>
      <c r="K1261" s="6"/>
    </row>
    <row r="1262" spans="1:11" ht="14.25">
      <c r="A1262" s="1"/>
      <c r="B1262" s="2" t="s">
        <v>1634</v>
      </c>
      <c r="C1262" s="7" t="s">
        <v>32</v>
      </c>
      <c r="D1262" s="8"/>
      <c r="E1262" s="8"/>
      <c r="F1262" s="8"/>
      <c r="G1262" s="8"/>
      <c r="H1262" s="8"/>
      <c r="I1262" s="9"/>
      <c r="J1262" s="6"/>
      <c r="K1262" s="6"/>
    </row>
    <row r="1263" spans="1:11" ht="14.25">
      <c r="A1263" s="1"/>
      <c r="B1263" s="2" t="s">
        <v>186</v>
      </c>
      <c r="C1263" s="464" t="s">
        <v>1962</v>
      </c>
      <c r="D1263" s="8"/>
      <c r="E1263" s="8"/>
      <c r="F1263" s="8"/>
      <c r="G1263" s="8"/>
      <c r="H1263" s="8"/>
      <c r="I1263" s="9"/>
      <c r="J1263" s="6"/>
      <c r="K1263" s="6"/>
    </row>
    <row r="1264" spans="1:11" ht="15.75">
      <c r="A1264" s="10"/>
      <c r="B1264" s="10"/>
      <c r="C1264" s="10"/>
      <c r="D1264" s="10"/>
      <c r="E1264" s="10"/>
      <c r="F1264" s="10"/>
      <c r="G1264" s="10"/>
      <c r="H1264" s="10"/>
      <c r="I1264" s="11"/>
      <c r="J1264" s="11"/>
      <c r="K1264" s="11"/>
    </row>
    <row r="1265" spans="1:11" ht="12.75" customHeight="1">
      <c r="A1265" s="913" t="s">
        <v>1635</v>
      </c>
      <c r="B1265" s="913" t="s">
        <v>1636</v>
      </c>
      <c r="C1265" s="930" t="s">
        <v>189</v>
      </c>
      <c r="D1265" s="931"/>
      <c r="E1265" s="931"/>
      <c r="F1265" s="907" t="s">
        <v>190</v>
      </c>
      <c r="G1265" s="907"/>
      <c r="H1265" s="907"/>
      <c r="I1265" s="907" t="s">
        <v>129</v>
      </c>
      <c r="J1265" s="907"/>
      <c r="K1265" s="907"/>
    </row>
    <row r="1266" spans="1:11" ht="34.5" thickBot="1">
      <c r="A1266" s="914"/>
      <c r="B1266" s="914"/>
      <c r="C1266" s="309" t="s">
        <v>1896</v>
      </c>
      <c r="D1266" s="309" t="s">
        <v>5263</v>
      </c>
      <c r="E1266" s="430" t="s">
        <v>1903</v>
      </c>
      <c r="F1266" s="309" t="s">
        <v>1896</v>
      </c>
      <c r="G1266" s="309" t="s">
        <v>5263</v>
      </c>
      <c r="H1266" s="309" t="s">
        <v>1903</v>
      </c>
      <c r="I1266" s="309" t="s">
        <v>1896</v>
      </c>
      <c r="J1266" s="309" t="s">
        <v>5263</v>
      </c>
      <c r="K1266" s="309" t="s">
        <v>1903</v>
      </c>
    </row>
    <row r="1267" spans="1:11" ht="15.75" thickTop="1">
      <c r="A1267" s="85"/>
      <c r="B1267" s="154" t="s">
        <v>28</v>
      </c>
      <c r="C1267" s="432">
        <f>SUM(C1268:C1270)</f>
        <v>0</v>
      </c>
      <c r="D1267" s="432">
        <f>SUM(D1268:D1270)</f>
        <v>0</v>
      </c>
      <c r="E1267" s="433" t="e">
        <f>D1267/C1267</f>
        <v>#DIV/0!</v>
      </c>
      <c r="F1267" s="432">
        <f>SUM(F1268:F1270)</f>
        <v>0</v>
      </c>
      <c r="G1267" s="432">
        <f>SUM(G1268:G1270)</f>
        <v>0</v>
      </c>
      <c r="H1267" s="433" t="e">
        <f>G1267/F1267</f>
        <v>#DIV/0!</v>
      </c>
      <c r="I1267" s="432">
        <f>SUM(I1268:I1270)</f>
        <v>0</v>
      </c>
      <c r="J1267" s="432">
        <f>SUM(J1268:J1270)</f>
        <v>0</v>
      </c>
      <c r="K1267" s="433" t="e">
        <f>J1267/I1267</f>
        <v>#DIV/0!</v>
      </c>
    </row>
    <row r="1268" spans="1:11" ht="14.25">
      <c r="A1268" s="155"/>
      <c r="B1268" s="156"/>
      <c r="C1268" s="157"/>
      <c r="D1268" s="157"/>
      <c r="E1268" s="431" t="e">
        <f t="shared" ref="E1268:E1269" si="309">D1268/C1268</f>
        <v>#DIV/0!</v>
      </c>
      <c r="F1268" s="426"/>
      <c r="G1268" s="426"/>
      <c r="H1268" s="431" t="e">
        <f t="shared" ref="H1268:H1269" si="310">G1268/F1268</f>
        <v>#DIV/0!</v>
      </c>
      <c r="I1268" s="426">
        <f>C1268+F1268</f>
        <v>0</v>
      </c>
      <c r="J1268" s="426">
        <f>D1268+G1268</f>
        <v>0</v>
      </c>
      <c r="K1268" s="431" t="e">
        <f t="shared" ref="K1268:K1269" si="311">J1268/I1268</f>
        <v>#DIV/0!</v>
      </c>
    </row>
    <row r="1269" spans="1:11" ht="14.25">
      <c r="A1269" s="158"/>
      <c r="B1269" s="159"/>
      <c r="C1269" s="157"/>
      <c r="D1269" s="157"/>
      <c r="E1269" s="431" t="e">
        <f t="shared" si="309"/>
        <v>#DIV/0!</v>
      </c>
      <c r="F1269" s="426"/>
      <c r="G1269" s="426"/>
      <c r="H1269" s="431" t="e">
        <f t="shared" si="310"/>
        <v>#DIV/0!</v>
      </c>
      <c r="I1269" s="426"/>
      <c r="J1269" s="426"/>
      <c r="K1269" s="431" t="e">
        <f t="shared" si="311"/>
        <v>#DIV/0!</v>
      </c>
    </row>
    <row r="1270" spans="1:11" ht="14.25">
      <c r="A1270" s="158"/>
      <c r="B1270" s="159"/>
      <c r="C1270" s="165"/>
      <c r="D1270" s="165"/>
      <c r="E1270" s="442"/>
      <c r="F1270" s="436"/>
      <c r="G1270" s="436"/>
      <c r="H1270" s="442"/>
      <c r="I1270" s="436"/>
      <c r="J1270" s="436"/>
      <c r="K1270" s="442"/>
    </row>
    <row r="1271" spans="1:11" ht="15">
      <c r="A1271" s="158"/>
      <c r="B1271" s="160" t="s">
        <v>1637</v>
      </c>
      <c r="C1271" s="443">
        <f>SUM(C1272:C1392)</f>
        <v>1406</v>
      </c>
      <c r="D1271" s="443">
        <f>SUM(D1272:D1392)</f>
        <v>312</v>
      </c>
      <c r="E1271" s="444">
        <f t="shared" ref="E1271:E1377" si="312">D1271/C1271</f>
        <v>0.22190611664295876</v>
      </c>
      <c r="F1271" s="443">
        <f>SUM(F1272:F1392)</f>
        <v>56593</v>
      </c>
      <c r="G1271" s="443">
        <f>SUM(G1272:G1392)</f>
        <v>33259</v>
      </c>
      <c r="H1271" s="444">
        <f t="shared" ref="H1271:H1377" si="313">G1271/F1271</f>
        <v>0.5876875231919142</v>
      </c>
      <c r="I1271" s="435">
        <f t="shared" ref="I1271:I1377" si="314">C1271+F1271</f>
        <v>57999</v>
      </c>
      <c r="J1271" s="435">
        <f t="shared" ref="J1271:J1377" si="315">D1271+G1271</f>
        <v>33571</v>
      </c>
      <c r="K1271" s="444">
        <f t="shared" ref="K1271:K1377" si="316">J1271/I1271</f>
        <v>0.5788203244883533</v>
      </c>
    </row>
    <row r="1272" spans="1:11" ht="14.25">
      <c r="A1272" s="446" t="s">
        <v>3161</v>
      </c>
      <c r="B1272" s="447" t="s">
        <v>3162</v>
      </c>
      <c r="C1272" s="455"/>
      <c r="D1272" s="159"/>
      <c r="E1272" s="431" t="e">
        <f t="shared" si="312"/>
        <v>#DIV/0!</v>
      </c>
      <c r="F1272" s="460"/>
      <c r="G1272" s="406"/>
      <c r="H1272" s="431" t="e">
        <f t="shared" si="313"/>
        <v>#DIV/0!</v>
      </c>
      <c r="I1272" s="426">
        <f t="shared" si="314"/>
        <v>0</v>
      </c>
      <c r="J1272" s="426">
        <f t="shared" si="315"/>
        <v>0</v>
      </c>
      <c r="K1272" s="431" t="e">
        <f t="shared" si="316"/>
        <v>#DIV/0!</v>
      </c>
    </row>
    <row r="1273" spans="1:11" ht="14.25">
      <c r="A1273" s="446" t="s">
        <v>3163</v>
      </c>
      <c r="B1273" s="448" t="s">
        <v>3164</v>
      </c>
      <c r="C1273" s="456"/>
      <c r="D1273" s="157"/>
      <c r="E1273" s="431" t="e">
        <f t="shared" si="312"/>
        <v>#DIV/0!</v>
      </c>
      <c r="F1273" s="461"/>
      <c r="G1273" s="426"/>
      <c r="H1273" s="431" t="e">
        <f t="shared" si="313"/>
        <v>#DIV/0!</v>
      </c>
      <c r="I1273" s="426">
        <f t="shared" si="314"/>
        <v>0</v>
      </c>
      <c r="J1273" s="426">
        <f t="shared" si="315"/>
        <v>0</v>
      </c>
      <c r="K1273" s="431" t="e">
        <f t="shared" si="316"/>
        <v>#DIV/0!</v>
      </c>
    </row>
    <row r="1274" spans="1:11" ht="14.25">
      <c r="A1274" s="446" t="s">
        <v>2985</v>
      </c>
      <c r="B1274" s="448" t="s">
        <v>3165</v>
      </c>
      <c r="C1274" s="456">
        <v>154</v>
      </c>
      <c r="D1274" s="157"/>
      <c r="E1274" s="431">
        <f t="shared" si="312"/>
        <v>0</v>
      </c>
      <c r="F1274" s="461">
        <v>113</v>
      </c>
      <c r="G1274" s="426"/>
      <c r="H1274" s="431">
        <f t="shared" si="313"/>
        <v>0</v>
      </c>
      <c r="I1274" s="426">
        <f t="shared" si="314"/>
        <v>267</v>
      </c>
      <c r="J1274" s="426">
        <f t="shared" si="315"/>
        <v>0</v>
      </c>
      <c r="K1274" s="431">
        <f t="shared" si="316"/>
        <v>0</v>
      </c>
    </row>
    <row r="1275" spans="1:11" ht="14.25">
      <c r="A1275" s="446" t="s">
        <v>3013</v>
      </c>
      <c r="B1275" s="448" t="s">
        <v>3014</v>
      </c>
      <c r="C1275" s="456">
        <v>280</v>
      </c>
      <c r="D1275" s="157"/>
      <c r="E1275" s="431">
        <f t="shared" si="312"/>
        <v>0</v>
      </c>
      <c r="F1275" s="461">
        <v>160</v>
      </c>
      <c r="G1275" s="426"/>
      <c r="H1275" s="431">
        <f t="shared" si="313"/>
        <v>0</v>
      </c>
      <c r="I1275" s="426">
        <f t="shared" si="314"/>
        <v>440</v>
      </c>
      <c r="J1275" s="426">
        <f t="shared" si="315"/>
        <v>0</v>
      </c>
      <c r="K1275" s="431">
        <f t="shared" si="316"/>
        <v>0</v>
      </c>
    </row>
    <row r="1276" spans="1:11" ht="14.25">
      <c r="A1276" s="446" t="s">
        <v>2159</v>
      </c>
      <c r="B1276" s="448" t="s">
        <v>3166</v>
      </c>
      <c r="C1276" s="456">
        <v>2</v>
      </c>
      <c r="D1276" s="161">
        <v>2</v>
      </c>
      <c r="E1276" s="431">
        <f t="shared" si="312"/>
        <v>1</v>
      </c>
      <c r="F1276" s="461">
        <v>14</v>
      </c>
      <c r="G1276" s="426">
        <v>16</v>
      </c>
      <c r="H1276" s="431">
        <f t="shared" si="313"/>
        <v>1.1428571428571428</v>
      </c>
      <c r="I1276" s="426">
        <f t="shared" si="314"/>
        <v>16</v>
      </c>
      <c r="J1276" s="426">
        <f t="shared" si="315"/>
        <v>18</v>
      </c>
      <c r="K1276" s="431">
        <f t="shared" si="316"/>
        <v>1.125</v>
      </c>
    </row>
    <row r="1277" spans="1:11" ht="14.25">
      <c r="A1277" s="446" t="s">
        <v>2094</v>
      </c>
      <c r="B1277" s="448" t="s">
        <v>3167</v>
      </c>
      <c r="C1277" s="456"/>
      <c r="D1277" s="161">
        <v>1</v>
      </c>
      <c r="E1277" s="431" t="e">
        <f t="shared" si="312"/>
        <v>#DIV/0!</v>
      </c>
      <c r="F1277" s="461">
        <v>112</v>
      </c>
      <c r="G1277" s="426">
        <v>1</v>
      </c>
      <c r="H1277" s="431">
        <f t="shared" si="313"/>
        <v>8.9285714285714281E-3</v>
      </c>
      <c r="I1277" s="426">
        <f t="shared" si="314"/>
        <v>112</v>
      </c>
      <c r="J1277" s="426">
        <f t="shared" si="315"/>
        <v>2</v>
      </c>
      <c r="K1277" s="431">
        <f t="shared" si="316"/>
        <v>1.7857142857142856E-2</v>
      </c>
    </row>
    <row r="1278" spans="1:11" ht="14.25">
      <c r="A1278" s="446" t="s">
        <v>2189</v>
      </c>
      <c r="B1278" s="448" t="s">
        <v>2750</v>
      </c>
      <c r="C1278" s="456">
        <v>3</v>
      </c>
      <c r="D1278" s="162">
        <v>4</v>
      </c>
      <c r="E1278" s="431">
        <f t="shared" si="312"/>
        <v>1.3333333333333333</v>
      </c>
      <c r="F1278" s="461">
        <v>62</v>
      </c>
      <c r="G1278" s="426">
        <v>41</v>
      </c>
      <c r="H1278" s="431">
        <f t="shared" si="313"/>
        <v>0.66129032258064513</v>
      </c>
      <c r="I1278" s="426">
        <f t="shared" si="314"/>
        <v>65</v>
      </c>
      <c r="J1278" s="426">
        <f t="shared" si="315"/>
        <v>45</v>
      </c>
      <c r="K1278" s="431">
        <f t="shared" si="316"/>
        <v>0.69230769230769229</v>
      </c>
    </row>
    <row r="1279" spans="1:11" ht="14.25">
      <c r="A1279" s="446" t="s">
        <v>2824</v>
      </c>
      <c r="B1279" s="448" t="s">
        <v>3039</v>
      </c>
      <c r="C1279" s="456">
        <v>6</v>
      </c>
      <c r="D1279" s="161">
        <v>2</v>
      </c>
      <c r="E1279" s="431">
        <f t="shared" si="312"/>
        <v>0.33333333333333331</v>
      </c>
      <c r="F1279" s="461">
        <v>56</v>
      </c>
      <c r="G1279" s="426">
        <v>48</v>
      </c>
      <c r="H1279" s="431">
        <f t="shared" si="313"/>
        <v>0.8571428571428571</v>
      </c>
      <c r="I1279" s="426">
        <f t="shared" si="314"/>
        <v>62</v>
      </c>
      <c r="J1279" s="426">
        <f t="shared" si="315"/>
        <v>50</v>
      </c>
      <c r="K1279" s="431">
        <f t="shared" si="316"/>
        <v>0.80645161290322576</v>
      </c>
    </row>
    <row r="1280" spans="1:11" ht="14.25">
      <c r="A1280" s="446" t="s">
        <v>2963</v>
      </c>
      <c r="B1280" s="448" t="s">
        <v>2964</v>
      </c>
      <c r="C1280" s="456">
        <v>18</v>
      </c>
      <c r="D1280" s="161">
        <v>7</v>
      </c>
      <c r="E1280" s="431">
        <f t="shared" si="312"/>
        <v>0.3888888888888889</v>
      </c>
      <c r="F1280" s="461">
        <v>42</v>
      </c>
      <c r="G1280" s="463">
        <v>38</v>
      </c>
      <c r="H1280" s="431">
        <f t="shared" si="313"/>
        <v>0.90476190476190477</v>
      </c>
      <c r="I1280" s="426">
        <f t="shared" si="314"/>
        <v>60</v>
      </c>
      <c r="J1280" s="426">
        <f t="shared" si="315"/>
        <v>45</v>
      </c>
      <c r="K1280" s="431">
        <f t="shared" si="316"/>
        <v>0.75</v>
      </c>
    </row>
    <row r="1281" spans="1:11" ht="25.5">
      <c r="A1281" s="446" t="s">
        <v>2600</v>
      </c>
      <c r="B1281" s="448" t="s">
        <v>2446</v>
      </c>
      <c r="C1281" s="456"/>
      <c r="D1281" s="157"/>
      <c r="E1281" s="431" t="e">
        <f t="shared" si="312"/>
        <v>#DIV/0!</v>
      </c>
      <c r="F1281" s="461"/>
      <c r="G1281" s="426">
        <v>1</v>
      </c>
      <c r="H1281" s="431" t="e">
        <f t="shared" si="313"/>
        <v>#DIV/0!</v>
      </c>
      <c r="I1281" s="426">
        <f t="shared" si="314"/>
        <v>0</v>
      </c>
      <c r="J1281" s="426">
        <f t="shared" si="315"/>
        <v>1</v>
      </c>
      <c r="K1281" s="431" t="e">
        <f t="shared" si="316"/>
        <v>#DIV/0!</v>
      </c>
    </row>
    <row r="1282" spans="1:11" ht="14.25">
      <c r="A1282" s="446" t="s">
        <v>3168</v>
      </c>
      <c r="B1282" s="448" t="s">
        <v>3169</v>
      </c>
      <c r="C1282" s="456"/>
      <c r="D1282" s="157"/>
      <c r="E1282" s="431" t="e">
        <f t="shared" si="312"/>
        <v>#DIV/0!</v>
      </c>
      <c r="F1282" s="461">
        <v>45</v>
      </c>
      <c r="G1282" s="426"/>
      <c r="H1282" s="431">
        <f t="shared" si="313"/>
        <v>0</v>
      </c>
      <c r="I1282" s="426">
        <f t="shared" si="314"/>
        <v>45</v>
      </c>
      <c r="J1282" s="426">
        <f t="shared" si="315"/>
        <v>0</v>
      </c>
      <c r="K1282" s="431">
        <f t="shared" si="316"/>
        <v>0</v>
      </c>
    </row>
    <row r="1283" spans="1:11" ht="14.25">
      <c r="A1283" s="446" t="s">
        <v>2162</v>
      </c>
      <c r="B1283" s="448" t="s">
        <v>3061</v>
      </c>
      <c r="C1283" s="456"/>
      <c r="D1283" s="157"/>
      <c r="E1283" s="431" t="e">
        <f t="shared" si="312"/>
        <v>#DIV/0!</v>
      </c>
      <c r="F1283" s="461"/>
      <c r="G1283" s="426"/>
      <c r="H1283" s="431" t="e">
        <f t="shared" si="313"/>
        <v>#DIV/0!</v>
      </c>
      <c r="I1283" s="426">
        <f t="shared" si="314"/>
        <v>0</v>
      </c>
      <c r="J1283" s="426">
        <f t="shared" si="315"/>
        <v>0</v>
      </c>
      <c r="K1283" s="431" t="e">
        <f t="shared" si="316"/>
        <v>#DIV/0!</v>
      </c>
    </row>
    <row r="1284" spans="1:11" ht="14.25">
      <c r="A1284" s="446" t="s">
        <v>2163</v>
      </c>
      <c r="B1284" s="448" t="s">
        <v>3062</v>
      </c>
      <c r="C1284" s="456"/>
      <c r="D1284" s="161"/>
      <c r="E1284" s="431" t="e">
        <f t="shared" si="312"/>
        <v>#DIV/0!</v>
      </c>
      <c r="F1284" s="461"/>
      <c r="G1284" s="426"/>
      <c r="H1284" s="431" t="e">
        <f t="shared" si="313"/>
        <v>#DIV/0!</v>
      </c>
      <c r="I1284" s="426">
        <f t="shared" si="314"/>
        <v>0</v>
      </c>
      <c r="J1284" s="426">
        <f t="shared" si="315"/>
        <v>0</v>
      </c>
      <c r="K1284" s="431" t="e">
        <f t="shared" si="316"/>
        <v>#DIV/0!</v>
      </c>
    </row>
    <row r="1285" spans="1:11" ht="14.25">
      <c r="A1285" s="446" t="s">
        <v>2102</v>
      </c>
      <c r="B1285" s="448" t="s">
        <v>2508</v>
      </c>
      <c r="C1285" s="456">
        <v>8</v>
      </c>
      <c r="D1285" s="161"/>
      <c r="E1285" s="431">
        <f t="shared" si="312"/>
        <v>0</v>
      </c>
      <c r="F1285" s="461">
        <v>514</v>
      </c>
      <c r="G1285" s="426"/>
      <c r="H1285" s="431">
        <f t="shared" si="313"/>
        <v>0</v>
      </c>
      <c r="I1285" s="426">
        <f t="shared" si="314"/>
        <v>522</v>
      </c>
      <c r="J1285" s="426">
        <f t="shared" si="315"/>
        <v>0</v>
      </c>
      <c r="K1285" s="431">
        <f t="shared" si="316"/>
        <v>0</v>
      </c>
    </row>
    <row r="1286" spans="1:11" ht="14.25">
      <c r="A1286" s="446" t="s">
        <v>2164</v>
      </c>
      <c r="B1286" s="448" t="s">
        <v>3170</v>
      </c>
      <c r="C1286" s="456"/>
      <c r="D1286" s="162"/>
      <c r="E1286" s="431" t="e">
        <f t="shared" si="312"/>
        <v>#DIV/0!</v>
      </c>
      <c r="F1286" s="461">
        <v>5</v>
      </c>
      <c r="G1286" s="426"/>
      <c r="H1286" s="431">
        <f t="shared" si="313"/>
        <v>0</v>
      </c>
      <c r="I1286" s="426">
        <f t="shared" si="314"/>
        <v>5</v>
      </c>
      <c r="J1286" s="426">
        <f t="shared" si="315"/>
        <v>0</v>
      </c>
      <c r="K1286" s="431">
        <f t="shared" si="316"/>
        <v>0</v>
      </c>
    </row>
    <row r="1287" spans="1:11" ht="14.25">
      <c r="A1287" s="446" t="s">
        <v>2755</v>
      </c>
      <c r="B1287" s="448" t="s">
        <v>2756</v>
      </c>
      <c r="C1287" s="456"/>
      <c r="D1287" s="161"/>
      <c r="E1287" s="431" t="e">
        <f t="shared" si="312"/>
        <v>#DIV/0!</v>
      </c>
      <c r="F1287" s="461">
        <v>1</v>
      </c>
      <c r="G1287" s="426"/>
      <c r="H1287" s="431">
        <f t="shared" si="313"/>
        <v>0</v>
      </c>
      <c r="I1287" s="426">
        <f t="shared" si="314"/>
        <v>1</v>
      </c>
      <c r="J1287" s="426">
        <f t="shared" si="315"/>
        <v>0</v>
      </c>
      <c r="K1287" s="431">
        <f t="shared" si="316"/>
        <v>0</v>
      </c>
    </row>
    <row r="1288" spans="1:11" ht="14.25">
      <c r="A1288" s="446" t="s">
        <v>2120</v>
      </c>
      <c r="B1288" s="448" t="s">
        <v>2450</v>
      </c>
      <c r="C1288" s="456"/>
      <c r="D1288" s="161"/>
      <c r="E1288" s="431" t="e">
        <f t="shared" si="312"/>
        <v>#DIV/0!</v>
      </c>
      <c r="F1288" s="461">
        <v>16</v>
      </c>
      <c r="G1288" s="426">
        <v>9</v>
      </c>
      <c r="H1288" s="431">
        <f t="shared" si="313"/>
        <v>0.5625</v>
      </c>
      <c r="I1288" s="426">
        <f t="shared" si="314"/>
        <v>16</v>
      </c>
      <c r="J1288" s="426">
        <f t="shared" si="315"/>
        <v>9</v>
      </c>
      <c r="K1288" s="431">
        <f t="shared" si="316"/>
        <v>0.5625</v>
      </c>
    </row>
    <row r="1289" spans="1:11" ht="14.25">
      <c r="A1289" s="446" t="s">
        <v>2122</v>
      </c>
      <c r="B1289" s="448" t="s">
        <v>3049</v>
      </c>
      <c r="C1289" s="456"/>
      <c r="D1289" s="157"/>
      <c r="E1289" s="431" t="e">
        <f t="shared" si="312"/>
        <v>#DIV/0!</v>
      </c>
      <c r="F1289" s="461"/>
      <c r="G1289" s="426"/>
      <c r="H1289" s="431" t="e">
        <f t="shared" si="313"/>
        <v>#DIV/0!</v>
      </c>
      <c r="I1289" s="426">
        <f t="shared" si="314"/>
        <v>0</v>
      </c>
      <c r="J1289" s="426">
        <f t="shared" si="315"/>
        <v>0</v>
      </c>
      <c r="K1289" s="431" t="e">
        <f t="shared" si="316"/>
        <v>#DIV/0!</v>
      </c>
    </row>
    <row r="1290" spans="1:11" ht="14.25">
      <c r="A1290" s="446" t="s">
        <v>2761</v>
      </c>
      <c r="B1290" s="448" t="s">
        <v>2762</v>
      </c>
      <c r="C1290" s="456"/>
      <c r="D1290" s="157"/>
      <c r="E1290" s="431" t="e">
        <f t="shared" si="312"/>
        <v>#DIV/0!</v>
      </c>
      <c r="F1290" s="461">
        <v>2</v>
      </c>
      <c r="G1290" s="426"/>
      <c r="H1290" s="431">
        <f t="shared" si="313"/>
        <v>0</v>
      </c>
      <c r="I1290" s="426">
        <f t="shared" si="314"/>
        <v>2</v>
      </c>
      <c r="J1290" s="426">
        <f t="shared" si="315"/>
        <v>0</v>
      </c>
      <c r="K1290" s="431">
        <f t="shared" si="316"/>
        <v>0</v>
      </c>
    </row>
    <row r="1291" spans="1:11" ht="14.25">
      <c r="A1291" s="446" t="s">
        <v>2188</v>
      </c>
      <c r="B1291" s="448" t="s">
        <v>2763</v>
      </c>
      <c r="C1291" s="456"/>
      <c r="D1291" s="157"/>
      <c r="E1291" s="431" t="e">
        <f t="shared" si="312"/>
        <v>#DIV/0!</v>
      </c>
      <c r="F1291" s="461"/>
      <c r="G1291" s="426"/>
      <c r="H1291" s="431" t="e">
        <f t="shared" si="313"/>
        <v>#DIV/0!</v>
      </c>
      <c r="I1291" s="426">
        <f t="shared" si="314"/>
        <v>0</v>
      </c>
      <c r="J1291" s="426">
        <f t="shared" si="315"/>
        <v>0</v>
      </c>
      <c r="K1291" s="431" t="e">
        <f t="shared" si="316"/>
        <v>#DIV/0!</v>
      </c>
    </row>
    <row r="1292" spans="1:11" ht="14.25">
      <c r="A1292" s="446" t="s">
        <v>3015</v>
      </c>
      <c r="B1292" s="448" t="s">
        <v>3016</v>
      </c>
      <c r="C1292" s="456">
        <v>20</v>
      </c>
      <c r="D1292" s="162">
        <v>21</v>
      </c>
      <c r="E1292" s="431">
        <f t="shared" si="312"/>
        <v>1.05</v>
      </c>
      <c r="F1292" s="461">
        <v>125</v>
      </c>
      <c r="G1292" s="426">
        <v>128</v>
      </c>
      <c r="H1292" s="431">
        <f t="shared" si="313"/>
        <v>1.024</v>
      </c>
      <c r="I1292" s="426">
        <f t="shared" si="314"/>
        <v>145</v>
      </c>
      <c r="J1292" s="426">
        <f t="shared" si="315"/>
        <v>149</v>
      </c>
      <c r="K1292" s="431">
        <f t="shared" si="316"/>
        <v>1.0275862068965518</v>
      </c>
    </row>
    <row r="1293" spans="1:11" ht="25.5">
      <c r="A1293" s="446" t="s">
        <v>2768</v>
      </c>
      <c r="B1293" s="448" t="s">
        <v>2769</v>
      </c>
      <c r="C1293" s="456">
        <v>47</v>
      </c>
      <c r="D1293" s="157">
        <v>88</v>
      </c>
      <c r="E1293" s="431">
        <f t="shared" si="312"/>
        <v>1.8723404255319149</v>
      </c>
      <c r="F1293" s="461">
        <v>75</v>
      </c>
      <c r="G1293" s="426">
        <v>88</v>
      </c>
      <c r="H1293" s="431">
        <f t="shared" si="313"/>
        <v>1.1733333333333333</v>
      </c>
      <c r="I1293" s="426">
        <f t="shared" si="314"/>
        <v>122</v>
      </c>
      <c r="J1293" s="426">
        <f t="shared" si="315"/>
        <v>176</v>
      </c>
      <c r="K1293" s="431">
        <f t="shared" si="316"/>
        <v>1.4426229508196722</v>
      </c>
    </row>
    <row r="1294" spans="1:11" ht="14.25">
      <c r="A1294" s="446" t="s">
        <v>3172</v>
      </c>
      <c r="B1294" s="448" t="s">
        <v>3173</v>
      </c>
      <c r="C1294" s="456"/>
      <c r="D1294" s="157">
        <v>99</v>
      </c>
      <c r="E1294" s="431" t="e">
        <f t="shared" si="312"/>
        <v>#DIV/0!</v>
      </c>
      <c r="F1294" s="461"/>
      <c r="G1294" s="426">
        <v>1</v>
      </c>
      <c r="H1294" s="431" t="e">
        <f t="shared" si="313"/>
        <v>#DIV/0!</v>
      </c>
      <c r="I1294" s="426">
        <f t="shared" si="314"/>
        <v>0</v>
      </c>
      <c r="J1294" s="426">
        <f t="shared" si="315"/>
        <v>100</v>
      </c>
      <c r="K1294" s="431" t="e">
        <f t="shared" si="316"/>
        <v>#DIV/0!</v>
      </c>
    </row>
    <row r="1295" spans="1:11" ht="14.25">
      <c r="A1295" s="449" t="s">
        <v>2836</v>
      </c>
      <c r="B1295" s="450" t="s">
        <v>3022</v>
      </c>
      <c r="C1295" s="456">
        <v>208</v>
      </c>
      <c r="D1295" s="161"/>
      <c r="E1295" s="431">
        <f t="shared" si="312"/>
        <v>0</v>
      </c>
      <c r="F1295" s="461">
        <v>24</v>
      </c>
      <c r="G1295" s="426"/>
      <c r="H1295" s="431">
        <f t="shared" si="313"/>
        <v>0</v>
      </c>
      <c r="I1295" s="426">
        <f t="shared" si="314"/>
        <v>232</v>
      </c>
      <c r="J1295" s="426">
        <f t="shared" si="315"/>
        <v>0</v>
      </c>
      <c r="K1295" s="431">
        <f t="shared" si="316"/>
        <v>0</v>
      </c>
    </row>
    <row r="1296" spans="1:11" ht="14.25">
      <c r="A1296" s="451" t="s">
        <v>2771</v>
      </c>
      <c r="B1296" s="452" t="s">
        <v>2770</v>
      </c>
      <c r="C1296" s="456">
        <v>240</v>
      </c>
      <c r="D1296" s="162">
        <v>5</v>
      </c>
      <c r="E1296" s="431">
        <f t="shared" si="312"/>
        <v>2.0833333333333332E-2</v>
      </c>
      <c r="F1296" s="461">
        <v>1663</v>
      </c>
      <c r="G1296" s="426">
        <v>3109</v>
      </c>
      <c r="H1296" s="431">
        <f t="shared" si="313"/>
        <v>1.8695129284425736</v>
      </c>
      <c r="I1296" s="426">
        <f t="shared" si="314"/>
        <v>1903</v>
      </c>
      <c r="J1296" s="426">
        <f t="shared" si="315"/>
        <v>3114</v>
      </c>
      <c r="K1296" s="431">
        <f t="shared" si="316"/>
        <v>1.6363636363636365</v>
      </c>
    </row>
    <row r="1297" spans="1:11" ht="14.25">
      <c r="A1297" s="458" t="s">
        <v>2839</v>
      </c>
      <c r="B1297" s="459" t="s">
        <v>3067</v>
      </c>
      <c r="C1297" s="456">
        <v>0</v>
      </c>
      <c r="D1297" s="161"/>
      <c r="E1297" s="431" t="e">
        <f t="shared" si="312"/>
        <v>#DIV/0!</v>
      </c>
      <c r="F1297" s="461"/>
      <c r="G1297" s="426">
        <v>1</v>
      </c>
      <c r="H1297" s="431" t="e">
        <f t="shared" si="313"/>
        <v>#DIV/0!</v>
      </c>
      <c r="I1297" s="426">
        <f t="shared" si="314"/>
        <v>0</v>
      </c>
      <c r="J1297" s="426">
        <f t="shared" si="315"/>
        <v>1</v>
      </c>
      <c r="K1297" s="431" t="e">
        <f t="shared" si="316"/>
        <v>#DIV/0!</v>
      </c>
    </row>
    <row r="1298" spans="1:11" ht="14.25">
      <c r="A1298" s="458" t="s">
        <v>3174</v>
      </c>
      <c r="B1298" s="459" t="s">
        <v>3175</v>
      </c>
      <c r="C1298" s="456">
        <v>16</v>
      </c>
      <c r="D1298" s="157"/>
      <c r="E1298" s="431">
        <f t="shared" si="312"/>
        <v>0</v>
      </c>
      <c r="F1298" s="461"/>
      <c r="G1298" s="426"/>
      <c r="H1298" s="431" t="e">
        <f t="shared" si="313"/>
        <v>#DIV/0!</v>
      </c>
      <c r="I1298" s="426">
        <f t="shared" si="314"/>
        <v>16</v>
      </c>
      <c r="J1298" s="426">
        <f t="shared" si="315"/>
        <v>0</v>
      </c>
      <c r="K1298" s="431">
        <f t="shared" si="316"/>
        <v>0</v>
      </c>
    </row>
    <row r="1299" spans="1:11" ht="14.25">
      <c r="A1299" s="446" t="s">
        <v>2625</v>
      </c>
      <c r="B1299" s="448" t="s">
        <v>3176</v>
      </c>
      <c r="C1299" s="456"/>
      <c r="D1299" s="161"/>
      <c r="E1299" s="431" t="e">
        <f t="shared" si="312"/>
        <v>#DIV/0!</v>
      </c>
      <c r="F1299" s="461">
        <v>3</v>
      </c>
      <c r="G1299" s="426"/>
      <c r="H1299" s="431">
        <f t="shared" si="313"/>
        <v>0</v>
      </c>
      <c r="I1299" s="426">
        <f t="shared" si="314"/>
        <v>3</v>
      </c>
      <c r="J1299" s="426">
        <f t="shared" si="315"/>
        <v>0</v>
      </c>
      <c r="K1299" s="431">
        <f t="shared" si="316"/>
        <v>0</v>
      </c>
    </row>
    <row r="1300" spans="1:11" ht="14.25">
      <c r="A1300" s="446" t="s">
        <v>2568</v>
      </c>
      <c r="B1300" s="448" t="s">
        <v>2567</v>
      </c>
      <c r="C1300" s="456">
        <v>4</v>
      </c>
      <c r="D1300" s="162"/>
      <c r="E1300" s="431">
        <f t="shared" si="312"/>
        <v>0</v>
      </c>
      <c r="F1300" s="461">
        <v>2626</v>
      </c>
      <c r="G1300" s="426">
        <v>1867</v>
      </c>
      <c r="H1300" s="431">
        <f t="shared" si="313"/>
        <v>0.71096725057121102</v>
      </c>
      <c r="I1300" s="426">
        <f t="shared" si="314"/>
        <v>2630</v>
      </c>
      <c r="J1300" s="426">
        <f t="shared" si="315"/>
        <v>1867</v>
      </c>
      <c r="K1300" s="431">
        <f t="shared" si="316"/>
        <v>0.70988593155893531</v>
      </c>
    </row>
    <row r="1301" spans="1:11" ht="14.25">
      <c r="A1301" s="446" t="s">
        <v>3177</v>
      </c>
      <c r="B1301" s="448" t="s">
        <v>3178</v>
      </c>
      <c r="C1301" s="456">
        <v>1</v>
      </c>
      <c r="D1301" s="161"/>
      <c r="E1301" s="431">
        <f t="shared" si="312"/>
        <v>0</v>
      </c>
      <c r="F1301" s="461"/>
      <c r="G1301" s="426"/>
      <c r="H1301" s="431" t="e">
        <f t="shared" si="313"/>
        <v>#DIV/0!</v>
      </c>
      <c r="I1301" s="426">
        <f t="shared" si="314"/>
        <v>1</v>
      </c>
      <c r="J1301" s="426">
        <f t="shared" si="315"/>
        <v>0</v>
      </c>
      <c r="K1301" s="431">
        <f t="shared" si="316"/>
        <v>0</v>
      </c>
    </row>
    <row r="1302" spans="1:11" ht="14.25">
      <c r="A1302" s="446" t="s">
        <v>3179</v>
      </c>
      <c r="B1302" s="448" t="s">
        <v>3178</v>
      </c>
      <c r="C1302" s="456"/>
      <c r="D1302" s="161"/>
      <c r="E1302" s="431" t="e">
        <f t="shared" si="312"/>
        <v>#DIV/0!</v>
      </c>
      <c r="F1302" s="461">
        <v>1</v>
      </c>
      <c r="G1302" s="426"/>
      <c r="H1302" s="431">
        <f t="shared" si="313"/>
        <v>0</v>
      </c>
      <c r="I1302" s="426">
        <f t="shared" si="314"/>
        <v>1</v>
      </c>
      <c r="J1302" s="426">
        <f t="shared" si="315"/>
        <v>0</v>
      </c>
      <c r="K1302" s="431">
        <f t="shared" si="316"/>
        <v>0</v>
      </c>
    </row>
    <row r="1303" spans="1:11" ht="14.25">
      <c r="A1303" s="446" t="s">
        <v>3180</v>
      </c>
      <c r="B1303" s="448" t="s">
        <v>3181</v>
      </c>
      <c r="C1303" s="456"/>
      <c r="D1303" s="157"/>
      <c r="E1303" s="431" t="e">
        <f t="shared" si="312"/>
        <v>#DIV/0!</v>
      </c>
      <c r="F1303" s="461"/>
      <c r="G1303" s="426"/>
      <c r="H1303" s="431" t="e">
        <f t="shared" si="313"/>
        <v>#DIV/0!</v>
      </c>
      <c r="I1303" s="426">
        <f t="shared" si="314"/>
        <v>0</v>
      </c>
      <c r="J1303" s="426">
        <f t="shared" si="315"/>
        <v>0</v>
      </c>
      <c r="K1303" s="431" t="e">
        <f t="shared" si="316"/>
        <v>#DIV/0!</v>
      </c>
    </row>
    <row r="1304" spans="1:11" ht="25.5">
      <c r="A1304" s="446" t="s">
        <v>2174</v>
      </c>
      <c r="B1304" s="448" t="s">
        <v>2589</v>
      </c>
      <c r="C1304" s="456">
        <v>38</v>
      </c>
      <c r="D1304" s="157"/>
      <c r="E1304" s="431">
        <f t="shared" si="312"/>
        <v>0</v>
      </c>
      <c r="F1304" s="461">
        <v>7347</v>
      </c>
      <c r="G1304" s="426">
        <v>3221</v>
      </c>
      <c r="H1304" s="431">
        <f t="shared" si="313"/>
        <v>0.43841023547025998</v>
      </c>
      <c r="I1304" s="426">
        <f t="shared" si="314"/>
        <v>7385</v>
      </c>
      <c r="J1304" s="426">
        <f t="shared" si="315"/>
        <v>3221</v>
      </c>
      <c r="K1304" s="431">
        <f t="shared" si="316"/>
        <v>0.43615436696005416</v>
      </c>
    </row>
    <row r="1305" spans="1:11" ht="14.25">
      <c r="A1305" s="446" t="s">
        <v>2131</v>
      </c>
      <c r="B1305" s="448" t="s">
        <v>2786</v>
      </c>
      <c r="C1305" s="456">
        <v>1</v>
      </c>
      <c r="D1305" s="157"/>
      <c r="E1305" s="431">
        <f t="shared" si="312"/>
        <v>0</v>
      </c>
      <c r="F1305" s="461">
        <v>11</v>
      </c>
      <c r="G1305" s="426">
        <v>1</v>
      </c>
      <c r="H1305" s="431">
        <f t="shared" si="313"/>
        <v>9.0909090909090912E-2</v>
      </c>
      <c r="I1305" s="426">
        <f t="shared" si="314"/>
        <v>12</v>
      </c>
      <c r="J1305" s="426">
        <f t="shared" si="315"/>
        <v>1</v>
      </c>
      <c r="K1305" s="431">
        <f t="shared" si="316"/>
        <v>8.3333333333333329E-2</v>
      </c>
    </row>
    <row r="1306" spans="1:11" ht="14.25">
      <c r="A1306" s="446" t="s">
        <v>2175</v>
      </c>
      <c r="B1306" s="448" t="s">
        <v>3182</v>
      </c>
      <c r="C1306" s="456"/>
      <c r="D1306" s="161"/>
      <c r="E1306" s="431" t="e">
        <f t="shared" si="312"/>
        <v>#DIV/0!</v>
      </c>
      <c r="F1306" s="461"/>
      <c r="G1306" s="463"/>
      <c r="H1306" s="431" t="e">
        <f t="shared" si="313"/>
        <v>#DIV/0!</v>
      </c>
      <c r="I1306" s="426">
        <f t="shared" si="314"/>
        <v>0</v>
      </c>
      <c r="J1306" s="426">
        <f t="shared" si="315"/>
        <v>0</v>
      </c>
      <c r="K1306" s="431" t="e">
        <f t="shared" si="316"/>
        <v>#DIV/0!</v>
      </c>
    </row>
    <row r="1307" spans="1:11" ht="14.25">
      <c r="A1307" s="446" t="s">
        <v>2881</v>
      </c>
      <c r="B1307" s="448" t="s">
        <v>3183</v>
      </c>
      <c r="C1307" s="456"/>
      <c r="D1307" s="161">
        <v>2</v>
      </c>
      <c r="E1307" s="431" t="e">
        <f t="shared" si="312"/>
        <v>#DIV/0!</v>
      </c>
      <c r="F1307" s="461">
        <v>32</v>
      </c>
      <c r="G1307" s="426">
        <v>1</v>
      </c>
      <c r="H1307" s="431">
        <f t="shared" si="313"/>
        <v>3.125E-2</v>
      </c>
      <c r="I1307" s="426">
        <f t="shared" si="314"/>
        <v>32</v>
      </c>
      <c r="J1307" s="426">
        <f t="shared" si="315"/>
        <v>3</v>
      </c>
      <c r="K1307" s="431">
        <f t="shared" si="316"/>
        <v>9.375E-2</v>
      </c>
    </row>
    <row r="1308" spans="1:11" ht="14.25">
      <c r="A1308" s="446" t="s">
        <v>2147</v>
      </c>
      <c r="B1308" s="448" t="s">
        <v>3184</v>
      </c>
      <c r="C1308" s="456"/>
      <c r="D1308" s="162"/>
      <c r="E1308" s="431" t="e">
        <f t="shared" si="312"/>
        <v>#DIV/0!</v>
      </c>
      <c r="F1308" s="461"/>
      <c r="G1308" s="426"/>
      <c r="H1308" s="431" t="e">
        <f t="shared" si="313"/>
        <v>#DIV/0!</v>
      </c>
      <c r="I1308" s="426">
        <f t="shared" si="314"/>
        <v>0</v>
      </c>
      <c r="J1308" s="426">
        <f t="shared" si="315"/>
        <v>0</v>
      </c>
      <c r="K1308" s="431" t="e">
        <f t="shared" si="316"/>
        <v>#DIV/0!</v>
      </c>
    </row>
    <row r="1309" spans="1:11" ht="14.25">
      <c r="A1309" s="446" t="s">
        <v>2436</v>
      </c>
      <c r="B1309" s="448" t="s">
        <v>3185</v>
      </c>
      <c r="C1309" s="456"/>
      <c r="D1309" s="161"/>
      <c r="E1309" s="431" t="e">
        <f t="shared" si="312"/>
        <v>#DIV/0!</v>
      </c>
      <c r="F1309" s="456">
        <v>1</v>
      </c>
      <c r="G1309" s="456"/>
      <c r="H1309" s="431">
        <f t="shared" si="313"/>
        <v>0</v>
      </c>
      <c r="I1309" s="426">
        <f t="shared" si="314"/>
        <v>1</v>
      </c>
      <c r="J1309" s="426">
        <f t="shared" si="315"/>
        <v>0</v>
      </c>
      <c r="K1309" s="431">
        <f t="shared" si="316"/>
        <v>0</v>
      </c>
    </row>
    <row r="1310" spans="1:11" ht="14.25">
      <c r="A1310" s="446" t="s">
        <v>2619</v>
      </c>
      <c r="B1310" s="448" t="s">
        <v>2795</v>
      </c>
      <c r="C1310" s="456">
        <v>8</v>
      </c>
      <c r="D1310" s="161">
        <v>7</v>
      </c>
      <c r="E1310" s="431">
        <f t="shared" si="312"/>
        <v>0.875</v>
      </c>
      <c r="F1310" s="456">
        <v>86</v>
      </c>
      <c r="G1310" s="456">
        <v>78</v>
      </c>
      <c r="H1310" s="431">
        <f t="shared" si="313"/>
        <v>0.90697674418604646</v>
      </c>
      <c r="I1310" s="426">
        <f t="shared" si="314"/>
        <v>94</v>
      </c>
      <c r="J1310" s="426">
        <f t="shared" si="315"/>
        <v>85</v>
      </c>
      <c r="K1310" s="431">
        <f t="shared" si="316"/>
        <v>0.9042553191489362</v>
      </c>
    </row>
    <row r="1311" spans="1:11" ht="25.5">
      <c r="A1311" s="446" t="s">
        <v>2842</v>
      </c>
      <c r="B1311" s="448" t="s">
        <v>3186</v>
      </c>
      <c r="C1311" s="456"/>
      <c r="D1311" s="157"/>
      <c r="E1311" s="431" t="e">
        <f t="shared" si="312"/>
        <v>#DIV/0!</v>
      </c>
      <c r="F1311" s="456"/>
      <c r="G1311" s="456"/>
      <c r="H1311" s="431" t="e">
        <f t="shared" si="313"/>
        <v>#DIV/0!</v>
      </c>
      <c r="I1311" s="426">
        <f t="shared" si="314"/>
        <v>0</v>
      </c>
      <c r="J1311" s="426">
        <f t="shared" si="315"/>
        <v>0</v>
      </c>
      <c r="K1311" s="431" t="e">
        <f t="shared" si="316"/>
        <v>#DIV/0!</v>
      </c>
    </row>
    <row r="1312" spans="1:11" ht="25.5">
      <c r="A1312" s="446" t="s">
        <v>3187</v>
      </c>
      <c r="B1312" s="448" t="s">
        <v>3188</v>
      </c>
      <c r="C1312" s="456"/>
      <c r="D1312" s="157"/>
      <c r="E1312" s="431" t="e">
        <f t="shared" si="312"/>
        <v>#DIV/0!</v>
      </c>
      <c r="F1312" s="456"/>
      <c r="G1312" s="456"/>
      <c r="H1312" s="431" t="e">
        <f t="shared" si="313"/>
        <v>#DIV/0!</v>
      </c>
      <c r="I1312" s="426">
        <f t="shared" si="314"/>
        <v>0</v>
      </c>
      <c r="J1312" s="426">
        <f t="shared" si="315"/>
        <v>0</v>
      </c>
      <c r="K1312" s="431" t="e">
        <f t="shared" si="316"/>
        <v>#DIV/0!</v>
      </c>
    </row>
    <row r="1313" spans="1:11" ht="25.5">
      <c r="A1313" s="446" t="s">
        <v>2846</v>
      </c>
      <c r="B1313" s="448" t="s">
        <v>3189</v>
      </c>
      <c r="C1313" s="456"/>
      <c r="D1313" s="157"/>
      <c r="E1313" s="431" t="e">
        <f t="shared" si="312"/>
        <v>#DIV/0!</v>
      </c>
      <c r="F1313" s="461"/>
      <c r="G1313" s="426"/>
      <c r="H1313" s="431" t="e">
        <f t="shared" si="313"/>
        <v>#DIV/0!</v>
      </c>
      <c r="I1313" s="426">
        <f t="shared" si="314"/>
        <v>0</v>
      </c>
      <c r="J1313" s="426">
        <f t="shared" si="315"/>
        <v>0</v>
      </c>
      <c r="K1313" s="431" t="e">
        <f t="shared" si="316"/>
        <v>#DIV/0!</v>
      </c>
    </row>
    <row r="1314" spans="1:11" ht="25.5">
      <c r="A1314" s="446" t="s">
        <v>2850</v>
      </c>
      <c r="B1314" s="448" t="s">
        <v>3190</v>
      </c>
      <c r="C1314" s="456"/>
      <c r="D1314" s="161"/>
      <c r="E1314" s="431" t="e">
        <f t="shared" si="312"/>
        <v>#DIV/0!</v>
      </c>
      <c r="F1314" s="461"/>
      <c r="G1314" s="426"/>
      <c r="H1314" s="431" t="e">
        <f t="shared" si="313"/>
        <v>#DIV/0!</v>
      </c>
      <c r="I1314" s="426">
        <f t="shared" si="314"/>
        <v>0</v>
      </c>
      <c r="J1314" s="426">
        <f t="shared" si="315"/>
        <v>0</v>
      </c>
      <c r="K1314" s="431" t="e">
        <f t="shared" si="316"/>
        <v>#DIV/0!</v>
      </c>
    </row>
    <row r="1315" spans="1:11" ht="25.5">
      <c r="A1315" s="446" t="s">
        <v>2177</v>
      </c>
      <c r="B1315" s="448" t="s">
        <v>3191</v>
      </c>
      <c r="C1315" s="456">
        <v>2</v>
      </c>
      <c r="D1315" s="161"/>
      <c r="E1315" s="431">
        <f t="shared" si="312"/>
        <v>0</v>
      </c>
      <c r="F1315" s="461">
        <v>240</v>
      </c>
      <c r="G1315" s="426">
        <v>87</v>
      </c>
      <c r="H1315" s="431">
        <f t="shared" si="313"/>
        <v>0.36249999999999999</v>
      </c>
      <c r="I1315" s="426">
        <f t="shared" si="314"/>
        <v>242</v>
      </c>
      <c r="J1315" s="426">
        <f t="shared" si="315"/>
        <v>87</v>
      </c>
      <c r="K1315" s="431">
        <f t="shared" si="316"/>
        <v>0.35950413223140498</v>
      </c>
    </row>
    <row r="1316" spans="1:11" ht="25.5">
      <c r="A1316" s="446" t="s">
        <v>2178</v>
      </c>
      <c r="B1316" s="448" t="s">
        <v>2796</v>
      </c>
      <c r="C1316" s="456">
        <v>9</v>
      </c>
      <c r="D1316" s="162"/>
      <c r="E1316" s="431">
        <f t="shared" si="312"/>
        <v>0</v>
      </c>
      <c r="F1316" s="461">
        <v>37</v>
      </c>
      <c r="G1316" s="426">
        <v>30</v>
      </c>
      <c r="H1316" s="431">
        <f t="shared" si="313"/>
        <v>0.81081081081081086</v>
      </c>
      <c r="I1316" s="426">
        <f t="shared" si="314"/>
        <v>46</v>
      </c>
      <c r="J1316" s="426">
        <f t="shared" si="315"/>
        <v>30</v>
      </c>
      <c r="K1316" s="431">
        <f t="shared" si="316"/>
        <v>0.65217391304347827</v>
      </c>
    </row>
    <row r="1317" spans="1:11" ht="25.5">
      <c r="A1317" s="446" t="s">
        <v>2180</v>
      </c>
      <c r="B1317" s="448" t="s">
        <v>3192</v>
      </c>
      <c r="C1317" s="456"/>
      <c r="D1317" s="161"/>
      <c r="E1317" s="431" t="e">
        <f t="shared" si="312"/>
        <v>#DIV/0!</v>
      </c>
      <c r="F1317" s="461">
        <v>5</v>
      </c>
      <c r="G1317" s="426">
        <v>20</v>
      </c>
      <c r="H1317" s="431">
        <f t="shared" si="313"/>
        <v>4</v>
      </c>
      <c r="I1317" s="426">
        <f t="shared" si="314"/>
        <v>5</v>
      </c>
      <c r="J1317" s="426">
        <f t="shared" si="315"/>
        <v>20</v>
      </c>
      <c r="K1317" s="431">
        <f t="shared" si="316"/>
        <v>4</v>
      </c>
    </row>
    <row r="1318" spans="1:11" ht="25.5">
      <c r="A1318" s="446" t="s">
        <v>2798</v>
      </c>
      <c r="B1318" s="448" t="s">
        <v>2799</v>
      </c>
      <c r="C1318" s="456"/>
      <c r="D1318" s="157"/>
      <c r="E1318" s="431" t="e">
        <f t="shared" si="312"/>
        <v>#DIV/0!</v>
      </c>
      <c r="F1318" s="461">
        <v>3</v>
      </c>
      <c r="G1318" s="426">
        <v>12</v>
      </c>
      <c r="H1318" s="431">
        <f t="shared" si="313"/>
        <v>4</v>
      </c>
      <c r="I1318" s="426">
        <f t="shared" si="314"/>
        <v>3</v>
      </c>
      <c r="J1318" s="426">
        <f t="shared" si="315"/>
        <v>12</v>
      </c>
      <c r="K1318" s="431">
        <f t="shared" si="316"/>
        <v>4</v>
      </c>
    </row>
    <row r="1319" spans="1:11" ht="25.5">
      <c r="A1319" s="446" t="s">
        <v>2149</v>
      </c>
      <c r="B1319" s="448" t="s">
        <v>2800</v>
      </c>
      <c r="C1319" s="456">
        <v>3</v>
      </c>
      <c r="D1319" s="157">
        <v>3</v>
      </c>
      <c r="E1319" s="431">
        <f t="shared" si="312"/>
        <v>1</v>
      </c>
      <c r="F1319" s="461">
        <v>46</v>
      </c>
      <c r="G1319" s="426">
        <v>29</v>
      </c>
      <c r="H1319" s="431">
        <f t="shared" si="313"/>
        <v>0.63043478260869568</v>
      </c>
      <c r="I1319" s="426">
        <f t="shared" si="314"/>
        <v>49</v>
      </c>
      <c r="J1319" s="426">
        <f t="shared" si="315"/>
        <v>32</v>
      </c>
      <c r="K1319" s="431">
        <f t="shared" si="316"/>
        <v>0.65306122448979587</v>
      </c>
    </row>
    <row r="1320" spans="1:11" ht="25.5">
      <c r="A1320" s="446" t="s">
        <v>2150</v>
      </c>
      <c r="B1320" s="448" t="s">
        <v>2953</v>
      </c>
      <c r="C1320" s="456"/>
      <c r="D1320" s="161"/>
      <c r="E1320" s="431" t="e">
        <f t="shared" si="312"/>
        <v>#DIV/0!</v>
      </c>
      <c r="F1320" s="461">
        <v>1</v>
      </c>
      <c r="G1320" s="426"/>
      <c r="H1320" s="431">
        <f t="shared" si="313"/>
        <v>0</v>
      </c>
      <c r="I1320" s="426">
        <f t="shared" si="314"/>
        <v>1</v>
      </c>
      <c r="J1320" s="426">
        <f t="shared" si="315"/>
        <v>0</v>
      </c>
      <c r="K1320" s="431">
        <f t="shared" si="316"/>
        <v>0</v>
      </c>
    </row>
    <row r="1321" spans="1:11" ht="25.5">
      <c r="A1321" s="446" t="s">
        <v>2233</v>
      </c>
      <c r="B1321" s="448" t="s">
        <v>3193</v>
      </c>
      <c r="C1321" s="456"/>
      <c r="D1321" s="161"/>
      <c r="E1321" s="431" t="e">
        <f t="shared" si="312"/>
        <v>#DIV/0!</v>
      </c>
      <c r="F1321" s="461">
        <v>2</v>
      </c>
      <c r="G1321" s="426">
        <v>4</v>
      </c>
      <c r="H1321" s="431">
        <f t="shared" si="313"/>
        <v>2</v>
      </c>
      <c r="I1321" s="426">
        <f t="shared" si="314"/>
        <v>2</v>
      </c>
      <c r="J1321" s="426">
        <f t="shared" si="315"/>
        <v>4</v>
      </c>
      <c r="K1321" s="431">
        <f t="shared" si="316"/>
        <v>2</v>
      </c>
    </row>
    <row r="1322" spans="1:11" ht="25.5">
      <c r="A1322" s="446" t="s">
        <v>2151</v>
      </c>
      <c r="B1322" s="448" t="s">
        <v>3194</v>
      </c>
      <c r="C1322" s="456">
        <v>1</v>
      </c>
      <c r="D1322" s="162"/>
      <c r="E1322" s="431">
        <f t="shared" si="312"/>
        <v>0</v>
      </c>
      <c r="F1322" s="461">
        <v>8935</v>
      </c>
      <c r="G1322" s="426">
        <v>5102</v>
      </c>
      <c r="H1322" s="431">
        <f t="shared" si="313"/>
        <v>0.57101287073307216</v>
      </c>
      <c r="I1322" s="426">
        <f t="shared" si="314"/>
        <v>8936</v>
      </c>
      <c r="J1322" s="426">
        <f t="shared" si="315"/>
        <v>5102</v>
      </c>
      <c r="K1322" s="431">
        <f t="shared" si="316"/>
        <v>0.57094897045658011</v>
      </c>
    </row>
    <row r="1323" spans="1:11" ht="25.5">
      <c r="A1323" s="446" t="s">
        <v>2157</v>
      </c>
      <c r="B1323" s="448" t="s">
        <v>2801</v>
      </c>
      <c r="C1323" s="456">
        <v>6</v>
      </c>
      <c r="D1323" s="161"/>
      <c r="E1323" s="431">
        <f t="shared" si="312"/>
        <v>0</v>
      </c>
      <c r="F1323" s="461">
        <v>1732</v>
      </c>
      <c r="G1323" s="426">
        <v>913</v>
      </c>
      <c r="H1323" s="431">
        <f t="shared" si="313"/>
        <v>0.52713625866050806</v>
      </c>
      <c r="I1323" s="426">
        <f t="shared" si="314"/>
        <v>1738</v>
      </c>
      <c r="J1323" s="426">
        <f t="shared" si="315"/>
        <v>913</v>
      </c>
      <c r="K1323" s="431">
        <f t="shared" si="316"/>
        <v>0.52531645569620256</v>
      </c>
    </row>
    <row r="1324" spans="1:11" ht="25.5">
      <c r="A1324" s="446" t="s">
        <v>2152</v>
      </c>
      <c r="B1324" s="448" t="s">
        <v>2802</v>
      </c>
      <c r="C1324" s="456"/>
      <c r="D1324" s="161"/>
      <c r="E1324" s="431" t="e">
        <f t="shared" si="312"/>
        <v>#DIV/0!</v>
      </c>
      <c r="F1324" s="461">
        <v>3</v>
      </c>
      <c r="G1324" s="426"/>
      <c r="H1324" s="431">
        <f t="shared" si="313"/>
        <v>0</v>
      </c>
      <c r="I1324" s="426">
        <f t="shared" si="314"/>
        <v>3</v>
      </c>
      <c r="J1324" s="426">
        <f t="shared" si="315"/>
        <v>0</v>
      </c>
      <c r="K1324" s="431">
        <f t="shared" si="316"/>
        <v>0</v>
      </c>
    </row>
    <row r="1325" spans="1:11" ht="25.5">
      <c r="A1325" s="446" t="s">
        <v>2153</v>
      </c>
      <c r="B1325" s="448" t="s">
        <v>2805</v>
      </c>
      <c r="C1325" s="456">
        <v>31</v>
      </c>
      <c r="D1325" s="161">
        <v>2</v>
      </c>
      <c r="E1325" s="431">
        <f t="shared" si="312"/>
        <v>6.4516129032258063E-2</v>
      </c>
      <c r="F1325" s="461">
        <v>11780</v>
      </c>
      <c r="G1325" s="426">
        <v>6991</v>
      </c>
      <c r="H1325" s="431">
        <f t="shared" si="313"/>
        <v>0.59346349745331073</v>
      </c>
      <c r="I1325" s="426">
        <f t="shared" si="314"/>
        <v>11811</v>
      </c>
      <c r="J1325" s="426">
        <f t="shared" si="315"/>
        <v>6993</v>
      </c>
      <c r="K1325" s="431">
        <f t="shared" si="316"/>
        <v>0.59207518415036831</v>
      </c>
    </row>
    <row r="1326" spans="1:11" ht="25.5">
      <c r="A1326" s="446" t="s">
        <v>2154</v>
      </c>
      <c r="B1326" s="448" t="s">
        <v>2806</v>
      </c>
      <c r="C1326" s="456">
        <v>26</v>
      </c>
      <c r="D1326" s="162">
        <v>2</v>
      </c>
      <c r="E1326" s="431">
        <f t="shared" si="312"/>
        <v>7.6923076923076927E-2</v>
      </c>
      <c r="F1326" s="461">
        <v>8289</v>
      </c>
      <c r="G1326" s="426">
        <v>4704</v>
      </c>
      <c r="H1326" s="431">
        <f t="shared" si="313"/>
        <v>0.56749909518639163</v>
      </c>
      <c r="I1326" s="426">
        <f t="shared" si="314"/>
        <v>8315</v>
      </c>
      <c r="J1326" s="426">
        <f t="shared" si="315"/>
        <v>4706</v>
      </c>
      <c r="K1326" s="431">
        <f t="shared" si="316"/>
        <v>0.56596512327119664</v>
      </c>
    </row>
    <row r="1327" spans="1:11" ht="25.5">
      <c r="A1327" s="446" t="s">
        <v>2155</v>
      </c>
      <c r="B1327" s="448" t="s">
        <v>2807</v>
      </c>
      <c r="C1327" s="456">
        <v>35</v>
      </c>
      <c r="D1327" s="161">
        <v>2</v>
      </c>
      <c r="E1327" s="431">
        <f t="shared" si="312"/>
        <v>5.7142857142857141E-2</v>
      </c>
      <c r="F1327" s="461">
        <v>5825</v>
      </c>
      <c r="G1327" s="426">
        <v>3289</v>
      </c>
      <c r="H1327" s="431">
        <f t="shared" si="313"/>
        <v>0.56463519313304722</v>
      </c>
      <c r="I1327" s="426">
        <f t="shared" si="314"/>
        <v>5860</v>
      </c>
      <c r="J1327" s="426">
        <f t="shared" si="315"/>
        <v>3291</v>
      </c>
      <c r="K1327" s="431">
        <f t="shared" si="316"/>
        <v>0.56160409556313995</v>
      </c>
    </row>
    <row r="1328" spans="1:11" ht="25.5">
      <c r="A1328" s="446" t="s">
        <v>2156</v>
      </c>
      <c r="B1328" s="448" t="s">
        <v>2809</v>
      </c>
      <c r="C1328" s="456"/>
      <c r="D1328" s="161"/>
      <c r="E1328" s="431" t="e">
        <f t="shared" si="312"/>
        <v>#DIV/0!</v>
      </c>
      <c r="F1328" s="461">
        <v>25</v>
      </c>
      <c r="G1328" s="426"/>
      <c r="H1328" s="431">
        <f t="shared" si="313"/>
        <v>0</v>
      </c>
      <c r="I1328" s="426">
        <f t="shared" si="314"/>
        <v>25</v>
      </c>
      <c r="J1328" s="426">
        <f t="shared" si="315"/>
        <v>0</v>
      </c>
      <c r="K1328" s="431">
        <f t="shared" si="316"/>
        <v>0</v>
      </c>
    </row>
    <row r="1329" spans="1:11" ht="25.5">
      <c r="A1329" s="446" t="s">
        <v>3195</v>
      </c>
      <c r="B1329" s="448" t="s">
        <v>3196</v>
      </c>
      <c r="C1329" s="456"/>
      <c r="D1329" s="157"/>
      <c r="E1329" s="431" t="e">
        <f t="shared" si="312"/>
        <v>#DIV/0!</v>
      </c>
      <c r="F1329" s="461"/>
      <c r="G1329" s="426"/>
      <c r="H1329" s="431" t="e">
        <f t="shared" si="313"/>
        <v>#DIV/0!</v>
      </c>
      <c r="I1329" s="426">
        <f t="shared" si="314"/>
        <v>0</v>
      </c>
      <c r="J1329" s="426">
        <f t="shared" si="315"/>
        <v>0</v>
      </c>
      <c r="K1329" s="431" t="e">
        <f t="shared" si="316"/>
        <v>#DIV/0!</v>
      </c>
    </row>
    <row r="1330" spans="1:11" ht="25.5">
      <c r="A1330" s="446" t="s">
        <v>2184</v>
      </c>
      <c r="B1330" s="448" t="s">
        <v>3197</v>
      </c>
      <c r="C1330" s="456"/>
      <c r="D1330" s="157"/>
      <c r="E1330" s="431" t="e">
        <f t="shared" si="312"/>
        <v>#DIV/0!</v>
      </c>
      <c r="F1330" s="461"/>
      <c r="G1330" s="426"/>
      <c r="H1330" s="431" t="e">
        <f t="shared" si="313"/>
        <v>#DIV/0!</v>
      </c>
      <c r="I1330" s="426">
        <f t="shared" si="314"/>
        <v>0</v>
      </c>
      <c r="J1330" s="426">
        <f t="shared" si="315"/>
        <v>0</v>
      </c>
      <c r="K1330" s="431" t="e">
        <f t="shared" si="316"/>
        <v>#DIV/0!</v>
      </c>
    </row>
    <row r="1331" spans="1:11" ht="25.5">
      <c r="A1331" s="446" t="s">
        <v>2185</v>
      </c>
      <c r="B1331" s="448" t="s">
        <v>3198</v>
      </c>
      <c r="C1331" s="456">
        <v>4</v>
      </c>
      <c r="D1331" s="157"/>
      <c r="E1331" s="431">
        <f t="shared" si="312"/>
        <v>0</v>
      </c>
      <c r="F1331" s="461">
        <v>1394</v>
      </c>
      <c r="G1331" s="426">
        <v>401</v>
      </c>
      <c r="H1331" s="431">
        <f t="shared" si="313"/>
        <v>0.28766140602582496</v>
      </c>
      <c r="I1331" s="426">
        <f t="shared" si="314"/>
        <v>1398</v>
      </c>
      <c r="J1331" s="426">
        <f t="shared" si="315"/>
        <v>401</v>
      </c>
      <c r="K1331" s="431">
        <f t="shared" si="316"/>
        <v>0.28683834048640916</v>
      </c>
    </row>
    <row r="1332" spans="1:11" ht="14.25">
      <c r="A1332" s="446" t="s">
        <v>2236</v>
      </c>
      <c r="B1332" s="448" t="s">
        <v>3199</v>
      </c>
      <c r="C1332" s="456">
        <v>1</v>
      </c>
      <c r="D1332" s="161"/>
      <c r="E1332" s="431">
        <f t="shared" si="312"/>
        <v>0</v>
      </c>
      <c r="F1332" s="461">
        <v>13</v>
      </c>
      <c r="G1332" s="426">
        <v>3</v>
      </c>
      <c r="H1332" s="431">
        <f t="shared" si="313"/>
        <v>0.23076923076923078</v>
      </c>
      <c r="I1332" s="426">
        <f t="shared" si="314"/>
        <v>14</v>
      </c>
      <c r="J1332" s="426">
        <f t="shared" si="315"/>
        <v>3</v>
      </c>
      <c r="K1332" s="431">
        <f t="shared" si="316"/>
        <v>0.21428571428571427</v>
      </c>
    </row>
    <row r="1333" spans="1:11" ht="25.5">
      <c r="A1333" s="446" t="s">
        <v>2865</v>
      </c>
      <c r="B1333" s="448" t="s">
        <v>3200</v>
      </c>
      <c r="C1333" s="456"/>
      <c r="D1333" s="161"/>
      <c r="E1333" s="431" t="e">
        <f t="shared" si="312"/>
        <v>#DIV/0!</v>
      </c>
      <c r="F1333" s="461">
        <v>4</v>
      </c>
      <c r="G1333" s="426">
        <v>7</v>
      </c>
      <c r="H1333" s="431">
        <f t="shared" si="313"/>
        <v>1.75</v>
      </c>
      <c r="I1333" s="426">
        <f t="shared" si="314"/>
        <v>4</v>
      </c>
      <c r="J1333" s="426">
        <f t="shared" si="315"/>
        <v>7</v>
      </c>
      <c r="K1333" s="431">
        <f t="shared" si="316"/>
        <v>1.75</v>
      </c>
    </row>
    <row r="1334" spans="1:11" ht="14.25">
      <c r="A1334" s="446" t="s">
        <v>2810</v>
      </c>
      <c r="B1334" s="448" t="s">
        <v>2811</v>
      </c>
      <c r="C1334" s="456">
        <v>1</v>
      </c>
      <c r="D1334" s="162"/>
      <c r="E1334" s="431">
        <f t="shared" si="312"/>
        <v>0</v>
      </c>
      <c r="F1334" s="461">
        <v>2</v>
      </c>
      <c r="G1334" s="426">
        <v>3</v>
      </c>
      <c r="H1334" s="431">
        <f t="shared" si="313"/>
        <v>1.5</v>
      </c>
      <c r="I1334" s="426">
        <f t="shared" si="314"/>
        <v>3</v>
      </c>
      <c r="J1334" s="426">
        <f t="shared" si="315"/>
        <v>3</v>
      </c>
      <c r="K1334" s="431">
        <f t="shared" si="316"/>
        <v>1</v>
      </c>
    </row>
    <row r="1335" spans="1:11" ht="25.5">
      <c r="A1335" s="446" t="s">
        <v>2187</v>
      </c>
      <c r="B1335" s="448" t="s">
        <v>2812</v>
      </c>
      <c r="C1335" s="456">
        <v>13</v>
      </c>
      <c r="D1335" s="161"/>
      <c r="E1335" s="431">
        <f t="shared" si="312"/>
        <v>0</v>
      </c>
      <c r="F1335" s="461">
        <v>4928</v>
      </c>
      <c r="G1335" s="426">
        <v>1480</v>
      </c>
      <c r="H1335" s="431">
        <f t="shared" si="313"/>
        <v>0.30032467532467533</v>
      </c>
      <c r="I1335" s="426">
        <f t="shared" si="314"/>
        <v>4941</v>
      </c>
      <c r="J1335" s="426">
        <f t="shared" si="315"/>
        <v>1480</v>
      </c>
      <c r="K1335" s="431">
        <f t="shared" si="316"/>
        <v>0.29953450718478042</v>
      </c>
    </row>
    <row r="1336" spans="1:11" ht="25.5">
      <c r="A1336" s="446" t="s">
        <v>3201</v>
      </c>
      <c r="B1336" s="448" t="s">
        <v>3202</v>
      </c>
      <c r="C1336" s="456"/>
      <c r="D1336" s="161"/>
      <c r="E1336" s="431" t="e">
        <f t="shared" si="312"/>
        <v>#DIV/0!</v>
      </c>
      <c r="F1336" s="461"/>
      <c r="G1336" s="426"/>
      <c r="H1336" s="431" t="e">
        <f t="shared" si="313"/>
        <v>#DIV/0!</v>
      </c>
      <c r="I1336" s="426">
        <f t="shared" si="314"/>
        <v>0</v>
      </c>
      <c r="J1336" s="426">
        <f t="shared" si="315"/>
        <v>0</v>
      </c>
      <c r="K1336" s="431" t="e">
        <f t="shared" si="316"/>
        <v>#DIV/0!</v>
      </c>
    </row>
    <row r="1337" spans="1:11" ht="14.25">
      <c r="A1337" s="446" t="s">
        <v>3203</v>
      </c>
      <c r="B1337" s="448" t="s">
        <v>3204</v>
      </c>
      <c r="C1337" s="456"/>
      <c r="D1337" s="157"/>
      <c r="E1337" s="431" t="e">
        <f t="shared" si="312"/>
        <v>#DIV/0!</v>
      </c>
      <c r="F1337" s="461"/>
      <c r="G1337" s="426"/>
      <c r="H1337" s="431" t="e">
        <f t="shared" si="313"/>
        <v>#DIV/0!</v>
      </c>
      <c r="I1337" s="426">
        <f t="shared" si="314"/>
        <v>0</v>
      </c>
      <c r="J1337" s="426">
        <f t="shared" si="315"/>
        <v>0</v>
      </c>
      <c r="K1337" s="431" t="e">
        <f t="shared" si="316"/>
        <v>#DIV/0!</v>
      </c>
    </row>
    <row r="1338" spans="1:11" ht="14.25">
      <c r="A1338" s="446" t="s">
        <v>2774</v>
      </c>
      <c r="B1338" s="448" t="s">
        <v>3205</v>
      </c>
      <c r="C1338" s="456">
        <v>2</v>
      </c>
      <c r="D1338" s="157"/>
      <c r="E1338" s="431">
        <f t="shared" si="312"/>
        <v>0</v>
      </c>
      <c r="F1338" s="461">
        <v>7</v>
      </c>
      <c r="G1338" s="426">
        <v>2</v>
      </c>
      <c r="H1338" s="431">
        <f t="shared" si="313"/>
        <v>0.2857142857142857</v>
      </c>
      <c r="I1338" s="426">
        <f t="shared" si="314"/>
        <v>9</v>
      </c>
      <c r="J1338" s="426">
        <f t="shared" si="315"/>
        <v>2</v>
      </c>
      <c r="K1338" s="431">
        <f t="shared" si="316"/>
        <v>0.22222222222222221</v>
      </c>
    </row>
    <row r="1339" spans="1:11" ht="14.25">
      <c r="A1339" s="446" t="s">
        <v>2132</v>
      </c>
      <c r="B1339" s="448" t="s">
        <v>3206</v>
      </c>
      <c r="C1339" s="456"/>
      <c r="D1339" s="157"/>
      <c r="E1339" s="431" t="e">
        <f t="shared" si="312"/>
        <v>#DIV/0!</v>
      </c>
      <c r="F1339" s="461"/>
      <c r="G1339" s="426"/>
      <c r="H1339" s="431" t="e">
        <f t="shared" si="313"/>
        <v>#DIV/0!</v>
      </c>
      <c r="I1339" s="426">
        <f t="shared" si="314"/>
        <v>0</v>
      </c>
      <c r="J1339" s="426">
        <f t="shared" si="315"/>
        <v>0</v>
      </c>
      <c r="K1339" s="431" t="e">
        <f t="shared" si="316"/>
        <v>#DIV/0!</v>
      </c>
    </row>
    <row r="1340" spans="1:11" ht="14.25">
      <c r="A1340" s="446" t="s">
        <v>2751</v>
      </c>
      <c r="B1340" s="448" t="s">
        <v>3207</v>
      </c>
      <c r="C1340" s="456"/>
      <c r="D1340" s="161">
        <v>9</v>
      </c>
      <c r="E1340" s="431" t="e">
        <f t="shared" si="312"/>
        <v>#DIV/0!</v>
      </c>
      <c r="F1340" s="461"/>
      <c r="G1340" s="426"/>
      <c r="H1340" s="431" t="e">
        <f t="shared" si="313"/>
        <v>#DIV/0!</v>
      </c>
      <c r="I1340" s="426">
        <f t="shared" si="314"/>
        <v>0</v>
      </c>
      <c r="J1340" s="426">
        <f t="shared" si="315"/>
        <v>9</v>
      </c>
      <c r="K1340" s="431" t="e">
        <f t="shared" si="316"/>
        <v>#DIV/0!</v>
      </c>
    </row>
    <row r="1341" spans="1:11" ht="14.25">
      <c r="A1341" s="446" t="s">
        <v>2774</v>
      </c>
      <c r="B1341" s="448" t="s">
        <v>3205</v>
      </c>
      <c r="C1341" s="456"/>
      <c r="D1341" s="161"/>
      <c r="E1341" s="431" t="e">
        <f t="shared" si="312"/>
        <v>#DIV/0!</v>
      </c>
      <c r="F1341" s="461"/>
      <c r="G1341" s="426"/>
      <c r="H1341" s="431" t="e">
        <f t="shared" si="313"/>
        <v>#DIV/0!</v>
      </c>
      <c r="I1341" s="426">
        <f t="shared" si="314"/>
        <v>0</v>
      </c>
      <c r="J1341" s="426">
        <f t="shared" si="315"/>
        <v>0</v>
      </c>
      <c r="K1341" s="431" t="e">
        <f t="shared" si="316"/>
        <v>#DIV/0!</v>
      </c>
    </row>
    <row r="1342" spans="1:11" ht="14.25">
      <c r="A1342" s="446" t="s">
        <v>2411</v>
      </c>
      <c r="B1342" s="448" t="s">
        <v>3208</v>
      </c>
      <c r="C1342" s="456"/>
      <c r="D1342" s="162"/>
      <c r="E1342" s="431" t="e">
        <f t="shared" si="312"/>
        <v>#DIV/0!</v>
      </c>
      <c r="F1342" s="461"/>
      <c r="G1342" s="426"/>
      <c r="H1342" s="431" t="e">
        <f t="shared" si="313"/>
        <v>#DIV/0!</v>
      </c>
      <c r="I1342" s="426">
        <f t="shared" si="314"/>
        <v>0</v>
      </c>
      <c r="J1342" s="426">
        <f t="shared" si="315"/>
        <v>0</v>
      </c>
      <c r="K1342" s="431" t="e">
        <f t="shared" si="316"/>
        <v>#DIV/0!</v>
      </c>
    </row>
    <row r="1343" spans="1:11" ht="14.25">
      <c r="A1343" s="446" t="s">
        <v>2234</v>
      </c>
      <c r="B1343" s="448" t="s">
        <v>3209</v>
      </c>
      <c r="C1343" s="456"/>
      <c r="D1343" s="161"/>
      <c r="E1343" s="431" t="e">
        <f t="shared" si="312"/>
        <v>#DIV/0!</v>
      </c>
      <c r="F1343" s="461"/>
      <c r="G1343" s="426"/>
      <c r="H1343" s="431" t="e">
        <f t="shared" si="313"/>
        <v>#DIV/0!</v>
      </c>
      <c r="I1343" s="426">
        <f t="shared" si="314"/>
        <v>0</v>
      </c>
      <c r="J1343" s="426">
        <f t="shared" si="315"/>
        <v>0</v>
      </c>
      <c r="K1343" s="431" t="e">
        <f t="shared" si="316"/>
        <v>#DIV/0!</v>
      </c>
    </row>
    <row r="1344" spans="1:11" ht="25.5">
      <c r="A1344" s="446" t="s">
        <v>3210</v>
      </c>
      <c r="B1344" s="448" t="s">
        <v>3211</v>
      </c>
      <c r="C1344" s="456"/>
      <c r="D1344" s="161"/>
      <c r="E1344" s="431" t="e">
        <f t="shared" si="312"/>
        <v>#DIV/0!</v>
      </c>
      <c r="F1344" s="461">
        <v>99</v>
      </c>
      <c r="G1344" s="426">
        <v>32</v>
      </c>
      <c r="H1344" s="431">
        <f t="shared" si="313"/>
        <v>0.32323232323232326</v>
      </c>
      <c r="I1344" s="426">
        <f t="shared" si="314"/>
        <v>99</v>
      </c>
      <c r="J1344" s="426">
        <f t="shared" si="315"/>
        <v>32</v>
      </c>
      <c r="K1344" s="431">
        <f t="shared" si="316"/>
        <v>0.32323232323232326</v>
      </c>
    </row>
    <row r="1345" spans="1:11" ht="38.25">
      <c r="A1345" s="446" t="s">
        <v>3212</v>
      </c>
      <c r="B1345" s="448" t="s">
        <v>3213</v>
      </c>
      <c r="C1345" s="456"/>
      <c r="D1345" s="157"/>
      <c r="E1345" s="431" t="e">
        <f t="shared" si="312"/>
        <v>#DIV/0!</v>
      </c>
      <c r="F1345" s="456">
        <v>1</v>
      </c>
      <c r="G1345" s="426"/>
      <c r="H1345" s="431">
        <f t="shared" si="313"/>
        <v>0</v>
      </c>
      <c r="I1345" s="426">
        <f t="shared" si="314"/>
        <v>1</v>
      </c>
      <c r="J1345" s="426">
        <f t="shared" si="315"/>
        <v>0</v>
      </c>
      <c r="K1345" s="431">
        <f t="shared" si="316"/>
        <v>0</v>
      </c>
    </row>
    <row r="1346" spans="1:11" ht="14.25">
      <c r="A1346" s="446" t="s">
        <v>3214</v>
      </c>
      <c r="B1346" s="448" t="s">
        <v>3215</v>
      </c>
      <c r="C1346" s="456"/>
      <c r="D1346" s="157"/>
      <c r="E1346" s="431" t="e">
        <f t="shared" si="312"/>
        <v>#DIV/0!</v>
      </c>
      <c r="F1346" s="456">
        <v>1</v>
      </c>
      <c r="G1346" s="426"/>
      <c r="H1346" s="431">
        <f t="shared" si="313"/>
        <v>0</v>
      </c>
      <c r="I1346" s="426">
        <f t="shared" si="314"/>
        <v>1</v>
      </c>
      <c r="J1346" s="426">
        <f t="shared" si="315"/>
        <v>0</v>
      </c>
      <c r="K1346" s="431">
        <f t="shared" si="316"/>
        <v>0</v>
      </c>
    </row>
    <row r="1347" spans="1:11" ht="25.5">
      <c r="A1347" s="446" t="s">
        <v>3002</v>
      </c>
      <c r="B1347" s="448" t="s">
        <v>3003</v>
      </c>
      <c r="C1347" s="456">
        <v>217</v>
      </c>
      <c r="D1347" s="157"/>
      <c r="E1347" s="431">
        <f t="shared" si="312"/>
        <v>0</v>
      </c>
      <c r="F1347" s="456">
        <v>11</v>
      </c>
      <c r="G1347" s="426"/>
      <c r="H1347" s="431">
        <f t="shared" si="313"/>
        <v>0</v>
      </c>
      <c r="I1347" s="426">
        <f t="shared" si="314"/>
        <v>228</v>
      </c>
      <c r="J1347" s="426">
        <f t="shared" si="315"/>
        <v>0</v>
      </c>
      <c r="K1347" s="431">
        <f t="shared" si="316"/>
        <v>0</v>
      </c>
    </row>
    <row r="1348" spans="1:11" ht="14.25">
      <c r="A1348" s="449" t="s">
        <v>2130</v>
      </c>
      <c r="B1348" s="450" t="s">
        <v>2273</v>
      </c>
      <c r="C1348" s="456"/>
      <c r="D1348" s="161"/>
      <c r="E1348" s="431" t="e">
        <f t="shared" si="312"/>
        <v>#DIV/0!</v>
      </c>
      <c r="F1348" s="456">
        <v>10</v>
      </c>
      <c r="G1348" s="426"/>
      <c r="H1348" s="431">
        <f t="shared" si="313"/>
        <v>0</v>
      </c>
      <c r="I1348" s="426">
        <f t="shared" si="314"/>
        <v>10</v>
      </c>
      <c r="J1348" s="426">
        <f t="shared" si="315"/>
        <v>0</v>
      </c>
      <c r="K1348" s="431">
        <f t="shared" si="316"/>
        <v>0</v>
      </c>
    </row>
    <row r="1349" spans="1:11" ht="14.25">
      <c r="A1349" s="451" t="s">
        <v>2856</v>
      </c>
      <c r="B1349" s="452" t="s">
        <v>2857</v>
      </c>
      <c r="C1349" s="456"/>
      <c r="D1349" s="161"/>
      <c r="E1349" s="431" t="e">
        <f t="shared" si="312"/>
        <v>#DIV/0!</v>
      </c>
      <c r="F1349" s="456">
        <v>5</v>
      </c>
      <c r="G1349" s="426"/>
      <c r="H1349" s="431">
        <f t="shared" si="313"/>
        <v>0</v>
      </c>
      <c r="I1349" s="426">
        <f t="shared" si="314"/>
        <v>5</v>
      </c>
      <c r="J1349" s="426">
        <f t="shared" si="315"/>
        <v>0</v>
      </c>
      <c r="K1349" s="431">
        <f t="shared" si="316"/>
        <v>0</v>
      </c>
    </row>
    <row r="1350" spans="1:11" ht="25.5">
      <c r="A1350" s="451" t="s">
        <v>3216</v>
      </c>
      <c r="B1350" s="452" t="s">
        <v>3217</v>
      </c>
      <c r="C1350" s="456"/>
      <c r="D1350" s="162"/>
      <c r="E1350" s="431" t="e">
        <f t="shared" si="312"/>
        <v>#DIV/0!</v>
      </c>
      <c r="F1350" s="456">
        <v>9</v>
      </c>
      <c r="G1350" s="426">
        <v>1</v>
      </c>
      <c r="H1350" s="431">
        <f t="shared" si="313"/>
        <v>0.1111111111111111</v>
      </c>
      <c r="I1350" s="426">
        <f t="shared" si="314"/>
        <v>9</v>
      </c>
      <c r="J1350" s="426">
        <f t="shared" si="315"/>
        <v>1</v>
      </c>
      <c r="K1350" s="431">
        <f t="shared" si="316"/>
        <v>0.1111111111111111</v>
      </c>
    </row>
    <row r="1351" spans="1:11" ht="14.25">
      <c r="A1351" s="453" t="s">
        <v>3218</v>
      </c>
      <c r="B1351" s="454" t="s">
        <v>3219</v>
      </c>
      <c r="C1351" s="456"/>
      <c r="D1351" s="161"/>
      <c r="E1351" s="431" t="e">
        <f t="shared" si="312"/>
        <v>#DIV/0!</v>
      </c>
      <c r="F1351" s="456">
        <v>1</v>
      </c>
      <c r="G1351" s="426">
        <v>1</v>
      </c>
      <c r="H1351" s="431">
        <f t="shared" si="313"/>
        <v>1</v>
      </c>
      <c r="I1351" s="426">
        <f t="shared" si="314"/>
        <v>1</v>
      </c>
      <c r="J1351" s="426">
        <f t="shared" si="315"/>
        <v>1</v>
      </c>
      <c r="K1351" s="431">
        <f t="shared" si="316"/>
        <v>1</v>
      </c>
    </row>
    <row r="1352" spans="1:11" ht="14.25">
      <c r="A1352" s="458" t="s">
        <v>3220</v>
      </c>
      <c r="B1352" s="459" t="s">
        <v>3221</v>
      </c>
      <c r="C1352" s="456"/>
      <c r="D1352" s="161"/>
      <c r="E1352" s="431" t="e">
        <f t="shared" si="312"/>
        <v>#DIV/0!</v>
      </c>
      <c r="F1352" s="456">
        <v>19</v>
      </c>
      <c r="G1352" s="426">
        <v>3</v>
      </c>
      <c r="H1352" s="431">
        <f t="shared" si="313"/>
        <v>0.15789473684210525</v>
      </c>
      <c r="I1352" s="426">
        <f t="shared" si="314"/>
        <v>19</v>
      </c>
      <c r="J1352" s="426">
        <f t="shared" si="315"/>
        <v>3</v>
      </c>
      <c r="K1352" s="431">
        <f t="shared" si="316"/>
        <v>0.15789473684210525</v>
      </c>
    </row>
    <row r="1353" spans="1:11" ht="14.25">
      <c r="A1353" s="458" t="s">
        <v>3033</v>
      </c>
      <c r="B1353" s="459" t="s">
        <v>3034</v>
      </c>
      <c r="C1353" s="456"/>
      <c r="D1353" s="157"/>
      <c r="E1353" s="431" t="e">
        <f t="shared" si="312"/>
        <v>#DIV/0!</v>
      </c>
      <c r="F1353" s="456">
        <v>14</v>
      </c>
      <c r="G1353" s="426">
        <v>7</v>
      </c>
      <c r="H1353" s="431">
        <f t="shared" si="313"/>
        <v>0.5</v>
      </c>
      <c r="I1353" s="426">
        <f t="shared" si="314"/>
        <v>14</v>
      </c>
      <c r="J1353" s="426">
        <f t="shared" si="315"/>
        <v>7</v>
      </c>
      <c r="K1353" s="431">
        <f t="shared" si="316"/>
        <v>0.5</v>
      </c>
    </row>
    <row r="1354" spans="1:11" ht="25.5">
      <c r="A1354" s="446" t="s">
        <v>2181</v>
      </c>
      <c r="B1354" s="448" t="s">
        <v>2324</v>
      </c>
      <c r="C1354" s="456"/>
      <c r="D1354" s="161"/>
      <c r="E1354" s="431" t="e">
        <f t="shared" si="312"/>
        <v>#DIV/0!</v>
      </c>
      <c r="F1354" s="456">
        <v>13</v>
      </c>
      <c r="G1354" s="426">
        <v>6</v>
      </c>
      <c r="H1354" s="431">
        <f t="shared" si="313"/>
        <v>0.46153846153846156</v>
      </c>
      <c r="I1354" s="426">
        <f t="shared" si="314"/>
        <v>13</v>
      </c>
      <c r="J1354" s="426">
        <f t="shared" si="315"/>
        <v>6</v>
      </c>
      <c r="K1354" s="431">
        <f t="shared" si="316"/>
        <v>0.46153846153846156</v>
      </c>
    </row>
    <row r="1355" spans="1:11" ht="14.25">
      <c r="A1355" s="446" t="s">
        <v>2803</v>
      </c>
      <c r="B1355" s="448" t="s">
        <v>2995</v>
      </c>
      <c r="C1355" s="456"/>
      <c r="D1355" s="162"/>
      <c r="E1355" s="431" t="e">
        <f t="shared" si="312"/>
        <v>#DIV/0!</v>
      </c>
      <c r="F1355" s="456">
        <v>1</v>
      </c>
      <c r="G1355" s="426"/>
      <c r="H1355" s="431">
        <f t="shared" si="313"/>
        <v>0</v>
      </c>
      <c r="I1355" s="426">
        <f t="shared" si="314"/>
        <v>1</v>
      </c>
      <c r="J1355" s="426">
        <f t="shared" si="315"/>
        <v>0</v>
      </c>
      <c r="K1355" s="431">
        <f t="shared" si="316"/>
        <v>0</v>
      </c>
    </row>
    <row r="1356" spans="1:11" ht="25.5">
      <c r="A1356" s="446" t="s">
        <v>3222</v>
      </c>
      <c r="B1356" s="448" t="s">
        <v>3223</v>
      </c>
      <c r="C1356" s="456"/>
      <c r="D1356" s="161"/>
      <c r="E1356" s="431" t="e">
        <f t="shared" si="312"/>
        <v>#DIV/0!</v>
      </c>
      <c r="F1356" s="456">
        <v>1</v>
      </c>
      <c r="G1356" s="426"/>
      <c r="H1356" s="431">
        <f t="shared" si="313"/>
        <v>0</v>
      </c>
      <c r="I1356" s="426">
        <f t="shared" si="314"/>
        <v>1</v>
      </c>
      <c r="J1356" s="426">
        <f t="shared" si="315"/>
        <v>0</v>
      </c>
      <c r="K1356" s="431">
        <f t="shared" si="316"/>
        <v>0</v>
      </c>
    </row>
    <row r="1357" spans="1:11" ht="14.25">
      <c r="A1357" s="446" t="s">
        <v>3224</v>
      </c>
      <c r="B1357" s="448" t="s">
        <v>3225</v>
      </c>
      <c r="C1357" s="456">
        <v>1</v>
      </c>
      <c r="D1357" s="161"/>
      <c r="E1357" s="431">
        <f t="shared" si="312"/>
        <v>0</v>
      </c>
      <c r="F1357" s="456"/>
      <c r="G1357" s="426"/>
      <c r="H1357" s="431" t="e">
        <f t="shared" si="313"/>
        <v>#DIV/0!</v>
      </c>
      <c r="I1357" s="426">
        <f t="shared" si="314"/>
        <v>1</v>
      </c>
      <c r="J1357" s="426">
        <f t="shared" si="315"/>
        <v>0</v>
      </c>
      <c r="K1357" s="431">
        <f t="shared" si="316"/>
        <v>0</v>
      </c>
    </row>
    <row r="1358" spans="1:11" ht="14.25">
      <c r="A1358" s="446" t="s">
        <v>2409</v>
      </c>
      <c r="B1358" s="448" t="s">
        <v>3226</v>
      </c>
      <c r="C1358" s="456"/>
      <c r="D1358" s="157"/>
      <c r="E1358" s="431" t="e">
        <f t="shared" si="312"/>
        <v>#DIV/0!</v>
      </c>
      <c r="F1358" s="456">
        <v>1</v>
      </c>
      <c r="G1358" s="426"/>
      <c r="H1358" s="431">
        <f t="shared" si="313"/>
        <v>0</v>
      </c>
      <c r="I1358" s="426">
        <f t="shared" si="314"/>
        <v>1</v>
      </c>
      <c r="J1358" s="426">
        <f t="shared" si="315"/>
        <v>0</v>
      </c>
      <c r="K1358" s="431">
        <f t="shared" si="316"/>
        <v>0</v>
      </c>
    </row>
    <row r="1359" spans="1:11" ht="25.5">
      <c r="A1359" s="446" t="s">
        <v>2504</v>
      </c>
      <c r="B1359" s="448" t="s">
        <v>2868</v>
      </c>
      <c r="C1359" s="456">
        <v>0</v>
      </c>
      <c r="D1359" s="157"/>
      <c r="E1359" s="431" t="e">
        <f t="shared" si="312"/>
        <v>#DIV/0!</v>
      </c>
      <c r="F1359" s="456">
        <v>0</v>
      </c>
      <c r="G1359" s="426">
        <v>7</v>
      </c>
      <c r="H1359" s="431" t="e">
        <f t="shared" si="313"/>
        <v>#DIV/0!</v>
      </c>
      <c r="I1359" s="426">
        <f t="shared" si="314"/>
        <v>0</v>
      </c>
      <c r="J1359" s="426">
        <f t="shared" si="315"/>
        <v>7</v>
      </c>
      <c r="K1359" s="431" t="e">
        <f t="shared" si="316"/>
        <v>#DIV/0!</v>
      </c>
    </row>
    <row r="1360" spans="1:11" ht="14.25">
      <c r="A1360" s="446" t="s">
        <v>2506</v>
      </c>
      <c r="B1360" s="448" t="s">
        <v>2869</v>
      </c>
      <c r="C1360" s="456">
        <v>0</v>
      </c>
      <c r="D1360" s="157"/>
      <c r="E1360" s="431" t="e">
        <f t="shared" si="312"/>
        <v>#DIV/0!</v>
      </c>
      <c r="F1360" s="456">
        <v>0</v>
      </c>
      <c r="G1360" s="426">
        <v>12</v>
      </c>
      <c r="H1360" s="431" t="e">
        <f t="shared" si="313"/>
        <v>#DIV/0!</v>
      </c>
      <c r="I1360" s="426">
        <f t="shared" si="314"/>
        <v>0</v>
      </c>
      <c r="J1360" s="426">
        <f t="shared" si="315"/>
        <v>12</v>
      </c>
      <c r="K1360" s="431" t="e">
        <f t="shared" si="316"/>
        <v>#DIV/0!</v>
      </c>
    </row>
    <row r="1361" spans="1:11" ht="14.25">
      <c r="A1361" s="446" t="s">
        <v>2382</v>
      </c>
      <c r="B1361" s="448" t="s">
        <v>2383</v>
      </c>
      <c r="C1361" s="456">
        <v>0</v>
      </c>
      <c r="D1361" s="161">
        <v>15</v>
      </c>
      <c r="E1361" s="431" t="e">
        <f t="shared" si="312"/>
        <v>#DIV/0!</v>
      </c>
      <c r="F1361" s="456">
        <v>0</v>
      </c>
      <c r="G1361" s="426">
        <v>405</v>
      </c>
      <c r="H1361" s="431" t="e">
        <f t="shared" si="313"/>
        <v>#DIV/0!</v>
      </c>
      <c r="I1361" s="426">
        <f t="shared" si="314"/>
        <v>0</v>
      </c>
      <c r="J1361" s="426">
        <f t="shared" si="315"/>
        <v>420</v>
      </c>
      <c r="K1361" s="431" t="e">
        <f t="shared" si="316"/>
        <v>#DIV/0!</v>
      </c>
    </row>
    <row r="1362" spans="1:11" ht="14.25">
      <c r="A1362" s="446" t="s">
        <v>2384</v>
      </c>
      <c r="B1362" s="448" t="s">
        <v>2385</v>
      </c>
      <c r="C1362" s="456">
        <v>0</v>
      </c>
      <c r="D1362" s="161">
        <v>14</v>
      </c>
      <c r="E1362" s="431" t="e">
        <f t="shared" si="312"/>
        <v>#DIV/0!</v>
      </c>
      <c r="F1362" s="456">
        <v>0</v>
      </c>
      <c r="G1362" s="426">
        <v>406</v>
      </c>
      <c r="H1362" s="431" t="e">
        <f t="shared" si="313"/>
        <v>#DIV/0!</v>
      </c>
      <c r="I1362" s="426">
        <f t="shared" si="314"/>
        <v>0</v>
      </c>
      <c r="J1362" s="426">
        <f t="shared" si="315"/>
        <v>420</v>
      </c>
      <c r="K1362" s="431" t="e">
        <f t="shared" si="316"/>
        <v>#DIV/0!</v>
      </c>
    </row>
    <row r="1363" spans="1:11" ht="14.25">
      <c r="A1363" s="446" t="s">
        <v>2386</v>
      </c>
      <c r="B1363" s="448" t="s">
        <v>2387</v>
      </c>
      <c r="C1363" s="456">
        <v>0</v>
      </c>
      <c r="D1363" s="162"/>
      <c r="E1363" s="431" t="e">
        <f t="shared" si="312"/>
        <v>#DIV/0!</v>
      </c>
      <c r="F1363" s="456">
        <v>0</v>
      </c>
      <c r="G1363" s="426">
        <v>13</v>
      </c>
      <c r="H1363" s="431" t="e">
        <f t="shared" si="313"/>
        <v>#DIV/0!</v>
      </c>
      <c r="I1363" s="426">
        <f t="shared" si="314"/>
        <v>0</v>
      </c>
      <c r="J1363" s="426">
        <f t="shared" si="315"/>
        <v>13</v>
      </c>
      <c r="K1363" s="431" t="e">
        <f t="shared" si="316"/>
        <v>#DIV/0!</v>
      </c>
    </row>
    <row r="1364" spans="1:11" ht="14.25">
      <c r="A1364" s="446" t="s">
        <v>2780</v>
      </c>
      <c r="B1364" s="448" t="s">
        <v>3078</v>
      </c>
      <c r="C1364" s="456">
        <v>0</v>
      </c>
      <c r="D1364" s="161">
        <v>1</v>
      </c>
      <c r="E1364" s="431" t="e">
        <f t="shared" si="312"/>
        <v>#DIV/0!</v>
      </c>
      <c r="F1364" s="456">
        <v>0</v>
      </c>
      <c r="G1364" s="426"/>
      <c r="H1364" s="431" t="e">
        <f t="shared" si="313"/>
        <v>#DIV/0!</v>
      </c>
      <c r="I1364" s="426">
        <f t="shared" si="314"/>
        <v>0</v>
      </c>
      <c r="J1364" s="426">
        <f t="shared" si="315"/>
        <v>1</v>
      </c>
      <c r="K1364" s="431" t="e">
        <f t="shared" si="316"/>
        <v>#DIV/0!</v>
      </c>
    </row>
    <row r="1365" spans="1:11" ht="14.25">
      <c r="A1365" s="446" t="s">
        <v>2424</v>
      </c>
      <c r="B1365" s="448" t="s">
        <v>2425</v>
      </c>
      <c r="C1365" s="456">
        <v>0</v>
      </c>
      <c r="D1365" s="161">
        <v>2</v>
      </c>
      <c r="E1365" s="431" t="e">
        <f t="shared" si="312"/>
        <v>#DIV/0!</v>
      </c>
      <c r="F1365" s="456">
        <v>0</v>
      </c>
      <c r="G1365" s="426">
        <v>9</v>
      </c>
      <c r="H1365" s="431" t="e">
        <f t="shared" si="313"/>
        <v>#DIV/0!</v>
      </c>
      <c r="I1365" s="426">
        <f t="shared" si="314"/>
        <v>0</v>
      </c>
      <c r="J1365" s="426">
        <f t="shared" si="315"/>
        <v>11</v>
      </c>
      <c r="K1365" s="431" t="e">
        <f t="shared" si="316"/>
        <v>#DIV/0!</v>
      </c>
    </row>
    <row r="1366" spans="1:11" ht="14.25">
      <c r="A1366" s="446" t="s">
        <v>1933</v>
      </c>
      <c r="B1366" s="448" t="s">
        <v>1934</v>
      </c>
      <c r="C1366" s="456">
        <v>0</v>
      </c>
      <c r="D1366" s="157">
        <v>2</v>
      </c>
      <c r="E1366" s="431" t="e">
        <f t="shared" si="312"/>
        <v>#DIV/0!</v>
      </c>
      <c r="F1366" s="456">
        <v>0</v>
      </c>
      <c r="G1366" s="426">
        <v>5</v>
      </c>
      <c r="H1366" s="431" t="e">
        <f t="shared" si="313"/>
        <v>#DIV/0!</v>
      </c>
      <c r="I1366" s="426">
        <f t="shared" si="314"/>
        <v>0</v>
      </c>
      <c r="J1366" s="426">
        <f t="shared" si="315"/>
        <v>7</v>
      </c>
      <c r="K1366" s="431" t="e">
        <f t="shared" si="316"/>
        <v>#DIV/0!</v>
      </c>
    </row>
    <row r="1367" spans="1:11" ht="14.25">
      <c r="A1367" s="446" t="s">
        <v>2595</v>
      </c>
      <c r="B1367" s="448" t="s">
        <v>3227</v>
      </c>
      <c r="C1367" s="456">
        <v>0</v>
      </c>
      <c r="D1367" s="157"/>
      <c r="E1367" s="431" t="e">
        <f t="shared" si="312"/>
        <v>#DIV/0!</v>
      </c>
      <c r="F1367" s="456">
        <v>0</v>
      </c>
      <c r="G1367" s="426">
        <v>1</v>
      </c>
      <c r="H1367" s="431" t="e">
        <f t="shared" si="313"/>
        <v>#DIV/0!</v>
      </c>
      <c r="I1367" s="426">
        <f t="shared" si="314"/>
        <v>0</v>
      </c>
      <c r="J1367" s="426">
        <f t="shared" si="315"/>
        <v>1</v>
      </c>
      <c r="K1367" s="431" t="e">
        <f t="shared" si="316"/>
        <v>#DIV/0!</v>
      </c>
    </row>
    <row r="1368" spans="1:11" ht="25.5">
      <c r="A1368" s="446" t="s">
        <v>2434</v>
      </c>
      <c r="B1368" s="448" t="s">
        <v>2435</v>
      </c>
      <c r="C1368" s="456">
        <v>0</v>
      </c>
      <c r="D1368" s="157">
        <v>6</v>
      </c>
      <c r="E1368" s="431" t="e">
        <f t="shared" si="312"/>
        <v>#DIV/0!</v>
      </c>
      <c r="F1368" s="456">
        <v>0</v>
      </c>
      <c r="G1368" s="426">
        <v>171</v>
      </c>
      <c r="H1368" s="431" t="e">
        <f t="shared" si="313"/>
        <v>#DIV/0!</v>
      </c>
      <c r="I1368" s="426">
        <f t="shared" si="314"/>
        <v>0</v>
      </c>
      <c r="J1368" s="426">
        <f t="shared" si="315"/>
        <v>177</v>
      </c>
      <c r="K1368" s="431" t="e">
        <f t="shared" si="316"/>
        <v>#DIV/0!</v>
      </c>
    </row>
    <row r="1369" spans="1:11" ht="14.25">
      <c r="A1369" s="446" t="s">
        <v>2442</v>
      </c>
      <c r="B1369" s="448" t="s">
        <v>2443</v>
      </c>
      <c r="C1369" s="456">
        <v>0</v>
      </c>
      <c r="D1369" s="161">
        <v>14</v>
      </c>
      <c r="E1369" s="431" t="e">
        <f t="shared" si="312"/>
        <v>#DIV/0!</v>
      </c>
      <c r="F1369" s="456">
        <v>0</v>
      </c>
      <c r="G1369" s="426">
        <v>406</v>
      </c>
      <c r="H1369" s="431" t="e">
        <f t="shared" si="313"/>
        <v>#DIV/0!</v>
      </c>
      <c r="I1369" s="426">
        <f t="shared" si="314"/>
        <v>0</v>
      </c>
      <c r="J1369" s="426">
        <f t="shared" si="315"/>
        <v>420</v>
      </c>
      <c r="K1369" s="431" t="e">
        <f t="shared" si="316"/>
        <v>#DIV/0!</v>
      </c>
    </row>
    <row r="1370" spans="1:11" ht="25.5">
      <c r="A1370" s="446" t="s">
        <v>2621</v>
      </c>
      <c r="B1370" s="448" t="s">
        <v>2622</v>
      </c>
      <c r="C1370" s="456">
        <v>0</v>
      </c>
      <c r="D1370" s="161"/>
      <c r="E1370" s="431" t="e">
        <f t="shared" si="312"/>
        <v>#DIV/0!</v>
      </c>
      <c r="F1370" s="456">
        <v>0</v>
      </c>
      <c r="G1370" s="426">
        <v>1</v>
      </c>
      <c r="H1370" s="431" t="e">
        <f t="shared" si="313"/>
        <v>#DIV/0!</v>
      </c>
      <c r="I1370" s="426">
        <f t="shared" si="314"/>
        <v>0</v>
      </c>
      <c r="J1370" s="426">
        <f t="shared" si="315"/>
        <v>1</v>
      </c>
      <c r="K1370" s="431" t="e">
        <f t="shared" si="316"/>
        <v>#DIV/0!</v>
      </c>
    </row>
    <row r="1371" spans="1:11" ht="14.25">
      <c r="A1371" s="446" t="s">
        <v>2550</v>
      </c>
      <c r="B1371" s="448" t="s">
        <v>2887</v>
      </c>
      <c r="C1371" s="456">
        <v>0</v>
      </c>
      <c r="D1371" s="162"/>
      <c r="E1371" s="431" t="e">
        <f t="shared" si="312"/>
        <v>#DIV/0!</v>
      </c>
      <c r="F1371" s="456">
        <v>0</v>
      </c>
      <c r="G1371" s="426">
        <v>5</v>
      </c>
      <c r="H1371" s="431" t="e">
        <f t="shared" si="313"/>
        <v>#DIV/0!</v>
      </c>
      <c r="I1371" s="426">
        <f t="shared" si="314"/>
        <v>0</v>
      </c>
      <c r="J1371" s="426">
        <f t="shared" si="315"/>
        <v>5</v>
      </c>
      <c r="K1371" s="431" t="e">
        <f t="shared" si="316"/>
        <v>#DIV/0!</v>
      </c>
    </row>
    <row r="1372" spans="1:11" ht="14.25">
      <c r="A1372" s="446" t="s">
        <v>2552</v>
      </c>
      <c r="B1372" s="448" t="s">
        <v>2888</v>
      </c>
      <c r="C1372" s="456">
        <v>0</v>
      </c>
      <c r="D1372" s="161"/>
      <c r="E1372" s="431" t="e">
        <f t="shared" si="312"/>
        <v>#DIV/0!</v>
      </c>
      <c r="F1372" s="456">
        <v>0</v>
      </c>
      <c r="G1372" s="426">
        <v>7</v>
      </c>
      <c r="H1372" s="431" t="e">
        <f t="shared" si="313"/>
        <v>#DIV/0!</v>
      </c>
      <c r="I1372" s="426">
        <f t="shared" si="314"/>
        <v>0</v>
      </c>
      <c r="J1372" s="426">
        <f t="shared" si="315"/>
        <v>7</v>
      </c>
      <c r="K1372" s="431" t="e">
        <f t="shared" si="316"/>
        <v>#DIV/0!</v>
      </c>
    </row>
    <row r="1373" spans="1:11" ht="14.25">
      <c r="A1373" s="446" t="s">
        <v>2554</v>
      </c>
      <c r="B1373" s="448" t="s">
        <v>2889</v>
      </c>
      <c r="C1373" s="456">
        <v>0</v>
      </c>
      <c r="D1373" s="161"/>
      <c r="E1373" s="431" t="e">
        <f t="shared" si="312"/>
        <v>#DIV/0!</v>
      </c>
      <c r="F1373" s="456">
        <v>0</v>
      </c>
      <c r="G1373" s="426">
        <v>7</v>
      </c>
      <c r="H1373" s="431" t="e">
        <f t="shared" si="313"/>
        <v>#DIV/0!</v>
      </c>
      <c r="I1373" s="426">
        <f t="shared" si="314"/>
        <v>0</v>
      </c>
      <c r="J1373" s="426">
        <f t="shared" si="315"/>
        <v>7</v>
      </c>
      <c r="K1373" s="431" t="e">
        <f t="shared" si="316"/>
        <v>#DIV/0!</v>
      </c>
    </row>
    <row r="1374" spans="1:11" ht="25.5">
      <c r="A1374" s="446" t="s">
        <v>2556</v>
      </c>
      <c r="B1374" s="448" t="s">
        <v>3228</v>
      </c>
      <c r="C1374" s="456">
        <v>0</v>
      </c>
      <c r="D1374" s="157"/>
      <c r="E1374" s="431" t="e">
        <f t="shared" si="312"/>
        <v>#DIV/0!</v>
      </c>
      <c r="F1374" s="456">
        <v>0</v>
      </c>
      <c r="G1374" s="426">
        <v>1</v>
      </c>
      <c r="H1374" s="431" t="e">
        <f t="shared" si="313"/>
        <v>#DIV/0!</v>
      </c>
      <c r="I1374" s="426">
        <f t="shared" si="314"/>
        <v>0</v>
      </c>
      <c r="J1374" s="426">
        <f t="shared" si="315"/>
        <v>1</v>
      </c>
      <c r="K1374" s="431" t="e">
        <f t="shared" si="316"/>
        <v>#DIV/0!</v>
      </c>
    </row>
    <row r="1375" spans="1:11" ht="25.5">
      <c r="A1375" s="446" t="s">
        <v>2165</v>
      </c>
      <c r="B1375" s="448" t="s">
        <v>2852</v>
      </c>
      <c r="C1375" s="456"/>
      <c r="D1375" s="157"/>
      <c r="E1375" s="431" t="e">
        <f t="shared" si="312"/>
        <v>#DIV/0!</v>
      </c>
      <c r="F1375" s="456"/>
      <c r="G1375" s="463">
        <v>1</v>
      </c>
      <c r="H1375" s="431" t="e">
        <f t="shared" si="313"/>
        <v>#DIV/0!</v>
      </c>
      <c r="I1375" s="463">
        <f t="shared" si="314"/>
        <v>0</v>
      </c>
      <c r="J1375" s="463">
        <f t="shared" si="315"/>
        <v>1</v>
      </c>
      <c r="K1375" s="431" t="e">
        <f t="shared" si="316"/>
        <v>#DIV/0!</v>
      </c>
    </row>
    <row r="1376" spans="1:11" ht="25.5">
      <c r="A1376" s="446" t="s">
        <v>2528</v>
      </c>
      <c r="B1376" s="448" t="s">
        <v>5139</v>
      </c>
      <c r="C1376" s="456"/>
      <c r="D1376" s="157">
        <v>1</v>
      </c>
      <c r="E1376" s="431" t="e">
        <f t="shared" si="312"/>
        <v>#DIV/0!</v>
      </c>
      <c r="F1376" s="456"/>
      <c r="G1376" s="463"/>
      <c r="H1376" s="431" t="e">
        <f t="shared" si="313"/>
        <v>#DIV/0!</v>
      </c>
      <c r="I1376" s="463">
        <f t="shared" si="314"/>
        <v>0</v>
      </c>
      <c r="J1376" s="463">
        <f t="shared" si="315"/>
        <v>1</v>
      </c>
      <c r="K1376" s="431" t="e">
        <f t="shared" si="316"/>
        <v>#DIV/0!</v>
      </c>
    </row>
    <row r="1377" spans="1:11" ht="14.25">
      <c r="A1377" s="446" t="s">
        <v>2530</v>
      </c>
      <c r="B1377" s="448" t="s">
        <v>2879</v>
      </c>
      <c r="C1377" s="456"/>
      <c r="D1377" s="157"/>
      <c r="E1377" s="431" t="e">
        <f t="shared" si="312"/>
        <v>#DIV/0!</v>
      </c>
      <c r="F1377" s="456"/>
      <c r="G1377" s="463">
        <v>17</v>
      </c>
      <c r="H1377" s="431" t="e">
        <f t="shared" si="313"/>
        <v>#DIV/0!</v>
      </c>
      <c r="I1377" s="463">
        <f t="shared" si="314"/>
        <v>0</v>
      </c>
      <c r="J1377" s="463">
        <f t="shared" si="315"/>
        <v>17</v>
      </c>
      <c r="K1377" s="431" t="e">
        <f t="shared" si="316"/>
        <v>#DIV/0!</v>
      </c>
    </row>
    <row r="1378" spans="1:11" ht="38.25">
      <c r="A1378" s="446" t="s">
        <v>3085</v>
      </c>
      <c r="B1378" s="448" t="s">
        <v>5140</v>
      </c>
      <c r="C1378" s="456"/>
      <c r="D1378" s="157"/>
      <c r="E1378" s="431" t="e">
        <f t="shared" ref="E1378:E1379" si="317">D1378/C1378</f>
        <v>#DIV/0!</v>
      </c>
      <c r="F1378" s="456"/>
      <c r="G1378" s="463"/>
      <c r="H1378" s="431" t="e">
        <f t="shared" ref="H1378:H1379" si="318">G1378/F1378</f>
        <v>#DIV/0!</v>
      </c>
      <c r="I1378" s="463">
        <f t="shared" ref="I1378:I1379" si="319">C1378+F1378</f>
        <v>0</v>
      </c>
      <c r="J1378" s="463">
        <f t="shared" ref="J1378:J1379" si="320">D1378+G1378</f>
        <v>0</v>
      </c>
      <c r="K1378" s="431" t="e">
        <f t="shared" ref="K1378:K1379" si="321">J1378/I1378</f>
        <v>#DIV/0!</v>
      </c>
    </row>
    <row r="1379" spans="1:11" ht="14.25">
      <c r="A1379" s="446" t="s">
        <v>2609</v>
      </c>
      <c r="B1379" s="448" t="s">
        <v>2610</v>
      </c>
      <c r="C1379" s="456"/>
      <c r="D1379" s="157"/>
      <c r="E1379" s="431" t="e">
        <f t="shared" si="317"/>
        <v>#DIV/0!</v>
      </c>
      <c r="F1379" s="456"/>
      <c r="G1379" s="463">
        <v>1</v>
      </c>
      <c r="H1379" s="431" t="e">
        <f t="shared" si="318"/>
        <v>#DIV/0!</v>
      </c>
      <c r="I1379" s="463">
        <f t="shared" si="319"/>
        <v>0</v>
      </c>
      <c r="J1379" s="463">
        <f t="shared" si="320"/>
        <v>1</v>
      </c>
      <c r="K1379" s="431" t="e">
        <f t="shared" si="321"/>
        <v>#DIV/0!</v>
      </c>
    </row>
    <row r="1380" spans="1:11" ht="14.25">
      <c r="A1380" s="446" t="s">
        <v>2058</v>
      </c>
      <c r="B1380" s="448" t="s">
        <v>2059</v>
      </c>
      <c r="C1380" s="456"/>
      <c r="D1380" s="157"/>
      <c r="E1380" s="431" t="e">
        <f t="shared" ref="E1380:E1391" si="322">D1380/C1380</f>
        <v>#DIV/0!</v>
      </c>
      <c r="F1380" s="456"/>
      <c r="G1380" s="463">
        <v>1</v>
      </c>
      <c r="H1380" s="431" t="e">
        <f t="shared" ref="H1380:H1391" si="323">G1380/F1380</f>
        <v>#DIV/0!</v>
      </c>
      <c r="I1380" s="463">
        <f t="shared" ref="I1380:I1391" si="324">C1380+F1380</f>
        <v>0</v>
      </c>
      <c r="J1380" s="463">
        <f t="shared" ref="J1380:J1391" si="325">D1380+G1380</f>
        <v>1</v>
      </c>
      <c r="K1380" s="431" t="e">
        <f t="shared" ref="K1380:K1391" si="326">J1380/I1380</f>
        <v>#DIV/0!</v>
      </c>
    </row>
    <row r="1381" spans="1:11" ht="14.25">
      <c r="A1381" s="446" t="s">
        <v>2143</v>
      </c>
      <c r="B1381" s="448" t="s">
        <v>2286</v>
      </c>
      <c r="C1381" s="456"/>
      <c r="D1381" s="157"/>
      <c r="E1381" s="431" t="e">
        <f t="shared" si="322"/>
        <v>#DIV/0!</v>
      </c>
      <c r="F1381" s="456"/>
      <c r="G1381" s="463">
        <v>1</v>
      </c>
      <c r="H1381" s="431" t="e">
        <f t="shared" si="323"/>
        <v>#DIV/0!</v>
      </c>
      <c r="I1381" s="463">
        <f t="shared" si="324"/>
        <v>0</v>
      </c>
      <c r="J1381" s="463">
        <f t="shared" si="325"/>
        <v>1</v>
      </c>
      <c r="K1381" s="431" t="e">
        <f t="shared" si="326"/>
        <v>#DIV/0!</v>
      </c>
    </row>
    <row r="1382" spans="1:11" ht="14.25">
      <c r="A1382" s="446" t="s">
        <v>5126</v>
      </c>
      <c r="B1382" s="448" t="s">
        <v>5127</v>
      </c>
      <c r="C1382" s="456"/>
      <c r="D1382" s="157">
        <v>0</v>
      </c>
      <c r="E1382" s="431" t="e">
        <f t="shared" ref="E1382:E1389" si="327">D1382/C1382</f>
        <v>#DIV/0!</v>
      </c>
      <c r="F1382" s="456"/>
      <c r="G1382" s="463">
        <v>2</v>
      </c>
      <c r="H1382" s="431" t="e">
        <f t="shared" ref="H1382:H1389" si="328">G1382/F1382</f>
        <v>#DIV/0!</v>
      </c>
      <c r="I1382" s="463">
        <f t="shared" ref="I1382:I1389" si="329">C1382+F1382</f>
        <v>0</v>
      </c>
      <c r="J1382" s="463">
        <f t="shared" ref="J1382:J1389" si="330">D1382+G1382</f>
        <v>2</v>
      </c>
      <c r="K1382" s="431" t="e">
        <f t="shared" ref="K1382:K1389" si="331">J1382/I1382</f>
        <v>#DIV/0!</v>
      </c>
    </row>
    <row r="1383" spans="1:11" ht="14.25">
      <c r="A1383" s="446" t="s">
        <v>2166</v>
      </c>
      <c r="B1383" s="448" t="s">
        <v>5349</v>
      </c>
      <c r="C1383" s="456"/>
      <c r="D1383" s="157">
        <v>0</v>
      </c>
      <c r="E1383" s="431" t="e">
        <f t="shared" si="327"/>
        <v>#DIV/0!</v>
      </c>
      <c r="F1383" s="456"/>
      <c r="G1383" s="463">
        <v>1</v>
      </c>
      <c r="H1383" s="431" t="e">
        <f t="shared" si="328"/>
        <v>#DIV/0!</v>
      </c>
      <c r="I1383" s="463">
        <f t="shared" si="329"/>
        <v>0</v>
      </c>
      <c r="J1383" s="463">
        <f t="shared" si="330"/>
        <v>1</v>
      </c>
      <c r="K1383" s="431" t="e">
        <f t="shared" si="331"/>
        <v>#DIV/0!</v>
      </c>
    </row>
    <row r="1384" spans="1:11" ht="14.25">
      <c r="A1384" s="446" t="s">
        <v>2536</v>
      </c>
      <c r="B1384" s="448" t="s">
        <v>5390</v>
      </c>
      <c r="C1384" s="456"/>
      <c r="D1384" s="157">
        <v>1</v>
      </c>
      <c r="E1384" s="431" t="e">
        <f t="shared" si="327"/>
        <v>#DIV/0!</v>
      </c>
      <c r="F1384" s="456"/>
      <c r="G1384" s="463">
        <v>0</v>
      </c>
      <c r="H1384" s="431" t="e">
        <f t="shared" si="328"/>
        <v>#DIV/0!</v>
      </c>
      <c r="I1384" s="463">
        <f t="shared" si="329"/>
        <v>0</v>
      </c>
      <c r="J1384" s="463">
        <f t="shared" si="330"/>
        <v>1</v>
      </c>
      <c r="K1384" s="431" t="e">
        <f t="shared" si="331"/>
        <v>#DIV/0!</v>
      </c>
    </row>
    <row r="1385" spans="1:11" ht="14.25">
      <c r="A1385" s="446" t="s">
        <v>2583</v>
      </c>
      <c r="B1385" s="448" t="s">
        <v>5342</v>
      </c>
      <c r="C1385" s="456"/>
      <c r="D1385" s="157">
        <v>0</v>
      </c>
      <c r="E1385" s="431" t="e">
        <f t="shared" si="327"/>
        <v>#DIV/0!</v>
      </c>
      <c r="F1385" s="456"/>
      <c r="G1385" s="463">
        <v>1</v>
      </c>
      <c r="H1385" s="431" t="e">
        <f t="shared" si="328"/>
        <v>#DIV/0!</v>
      </c>
      <c r="I1385" s="463">
        <f t="shared" si="329"/>
        <v>0</v>
      </c>
      <c r="J1385" s="463">
        <f t="shared" si="330"/>
        <v>1</v>
      </c>
      <c r="K1385" s="431" t="e">
        <f t="shared" si="331"/>
        <v>#DIV/0!</v>
      </c>
    </row>
    <row r="1386" spans="1:11" ht="25.5">
      <c r="A1386" s="446" t="s">
        <v>2232</v>
      </c>
      <c r="B1386" s="448" t="s">
        <v>2375</v>
      </c>
      <c r="C1386" s="456"/>
      <c r="D1386" s="157">
        <v>0</v>
      </c>
      <c r="E1386" s="431" t="e">
        <f t="shared" si="327"/>
        <v>#DIV/0!</v>
      </c>
      <c r="F1386" s="456"/>
      <c r="G1386" s="463">
        <v>1</v>
      </c>
      <c r="H1386" s="431" t="e">
        <f t="shared" si="328"/>
        <v>#DIV/0!</v>
      </c>
      <c r="I1386" s="463">
        <f t="shared" si="329"/>
        <v>0</v>
      </c>
      <c r="J1386" s="463">
        <f t="shared" si="330"/>
        <v>1</v>
      </c>
      <c r="K1386" s="431" t="e">
        <f t="shared" si="331"/>
        <v>#DIV/0!</v>
      </c>
    </row>
    <row r="1387" spans="1:11" ht="25.5">
      <c r="A1387" s="446" t="s">
        <v>2158</v>
      </c>
      <c r="B1387" s="448" t="s">
        <v>2301</v>
      </c>
      <c r="C1387" s="456"/>
      <c r="D1387" s="157">
        <v>0</v>
      </c>
      <c r="E1387" s="431" t="e">
        <f t="shared" si="327"/>
        <v>#DIV/0!</v>
      </c>
      <c r="F1387" s="456"/>
      <c r="G1387" s="463">
        <v>1</v>
      </c>
      <c r="H1387" s="431" t="e">
        <f t="shared" si="328"/>
        <v>#DIV/0!</v>
      </c>
      <c r="I1387" s="463">
        <f t="shared" si="329"/>
        <v>0</v>
      </c>
      <c r="J1387" s="463">
        <f t="shared" si="330"/>
        <v>1</v>
      </c>
      <c r="K1387" s="431" t="e">
        <f t="shared" si="331"/>
        <v>#DIV/0!</v>
      </c>
    </row>
    <row r="1388" spans="1:11" ht="14.25">
      <c r="A1388" s="446"/>
      <c r="B1388" s="448"/>
      <c r="C1388" s="456"/>
      <c r="D1388" s="157"/>
      <c r="E1388" s="431" t="e">
        <f t="shared" si="327"/>
        <v>#DIV/0!</v>
      </c>
      <c r="F1388" s="456"/>
      <c r="G1388" s="463"/>
      <c r="H1388" s="431" t="e">
        <f t="shared" si="328"/>
        <v>#DIV/0!</v>
      </c>
      <c r="I1388" s="463">
        <f t="shared" si="329"/>
        <v>0</v>
      </c>
      <c r="J1388" s="463">
        <f t="shared" si="330"/>
        <v>0</v>
      </c>
      <c r="K1388" s="431" t="e">
        <f t="shared" si="331"/>
        <v>#DIV/0!</v>
      </c>
    </row>
    <row r="1389" spans="1:11" ht="14.25">
      <c r="A1389" s="446"/>
      <c r="B1389" s="448"/>
      <c r="C1389" s="456"/>
      <c r="D1389" s="157"/>
      <c r="E1389" s="431" t="e">
        <f t="shared" si="327"/>
        <v>#DIV/0!</v>
      </c>
      <c r="F1389" s="456"/>
      <c r="G1389" s="463"/>
      <c r="H1389" s="431" t="e">
        <f t="shared" si="328"/>
        <v>#DIV/0!</v>
      </c>
      <c r="I1389" s="463">
        <f t="shared" si="329"/>
        <v>0</v>
      </c>
      <c r="J1389" s="463">
        <f t="shared" si="330"/>
        <v>0</v>
      </c>
      <c r="K1389" s="431" t="e">
        <f t="shared" si="331"/>
        <v>#DIV/0!</v>
      </c>
    </row>
    <row r="1390" spans="1:11" ht="14.25">
      <c r="A1390" s="446"/>
      <c r="B1390" s="448"/>
      <c r="C1390" s="456"/>
      <c r="D1390" s="157"/>
      <c r="E1390" s="431" t="e">
        <f t="shared" ref="E1390" si="332">D1390/C1390</f>
        <v>#DIV/0!</v>
      </c>
      <c r="F1390" s="456"/>
      <c r="G1390" s="463"/>
      <c r="H1390" s="431" t="e">
        <f t="shared" ref="H1390" si="333">G1390/F1390</f>
        <v>#DIV/0!</v>
      </c>
      <c r="I1390" s="463">
        <f t="shared" ref="I1390" si="334">C1390+F1390</f>
        <v>0</v>
      </c>
      <c r="J1390" s="463">
        <f t="shared" ref="J1390" si="335">D1390+G1390</f>
        <v>0</v>
      </c>
      <c r="K1390" s="431" t="e">
        <f t="shared" ref="K1390" si="336">J1390/I1390</f>
        <v>#DIV/0!</v>
      </c>
    </row>
    <row r="1391" spans="1:11" ht="14.25">
      <c r="A1391" s="446"/>
      <c r="B1391" s="448"/>
      <c r="C1391" s="456"/>
      <c r="D1391" s="157"/>
      <c r="E1391" s="431" t="e">
        <f t="shared" si="322"/>
        <v>#DIV/0!</v>
      </c>
      <c r="F1391" s="456"/>
      <c r="G1391" s="463"/>
      <c r="H1391" s="431" t="e">
        <f t="shared" si="323"/>
        <v>#DIV/0!</v>
      </c>
      <c r="I1391" s="463">
        <f t="shared" si="324"/>
        <v>0</v>
      </c>
      <c r="J1391" s="463">
        <f t="shared" si="325"/>
        <v>0</v>
      </c>
      <c r="K1391" s="431" t="e">
        <f t="shared" si="326"/>
        <v>#DIV/0!</v>
      </c>
    </row>
    <row r="1392" spans="1:11" ht="15">
      <c r="A1392" s="29"/>
      <c r="B1392" s="157"/>
      <c r="C1392" s="434"/>
      <c r="D1392" s="434"/>
      <c r="E1392" s="433" t="e">
        <f t="shared" ref="E1392" si="337">D1392/C1392</f>
        <v>#DIV/0!</v>
      </c>
      <c r="F1392" s="435"/>
      <c r="G1392" s="435"/>
      <c r="H1392" s="433" t="e">
        <f t="shared" ref="H1392" si="338">G1392/F1392</f>
        <v>#DIV/0!</v>
      </c>
      <c r="I1392" s="435"/>
      <c r="J1392" s="435"/>
      <c r="K1392" s="433" t="e">
        <f t="shared" ref="K1392" si="339">J1392/I1392</f>
        <v>#DIV/0!</v>
      </c>
    </row>
    <row r="1393" spans="1:11" ht="14.25">
      <c r="A1393" s="163" t="s">
        <v>1638</v>
      </c>
      <c r="B1393" s="164"/>
      <c r="C1393" s="164"/>
      <c r="D1393" s="164"/>
      <c r="E1393" s="164"/>
      <c r="F1393" s="336"/>
      <c r="G1393" s="336"/>
      <c r="H1393" s="336"/>
      <c r="I1393" s="336"/>
      <c r="J1393" s="336"/>
      <c r="K1393" s="336"/>
    </row>
    <row r="1394" spans="1:11" ht="14.25">
      <c r="A1394" s="294" t="s">
        <v>1639</v>
      </c>
      <c r="B1394" s="295" t="s">
        <v>1640</v>
      </c>
      <c r="C1394" s="296"/>
      <c r="D1394" s="296"/>
      <c r="E1394" s="334"/>
      <c r="F1394" s="297"/>
      <c r="G1394" s="297"/>
      <c r="H1394" s="297"/>
      <c r="I1394" s="297"/>
      <c r="J1394" s="297"/>
      <c r="K1394" s="297"/>
    </row>
    <row r="1395" spans="1:11" ht="14.25">
      <c r="A1395" s="294" t="s">
        <v>1641</v>
      </c>
      <c r="B1395" s="295" t="s">
        <v>1642</v>
      </c>
      <c r="C1395" s="296"/>
      <c r="D1395" s="296"/>
      <c r="E1395" s="334"/>
      <c r="F1395" s="297"/>
      <c r="G1395" s="297"/>
      <c r="H1395" s="297"/>
      <c r="I1395" s="297"/>
      <c r="J1395" s="297"/>
      <c r="K1395" s="297"/>
    </row>
    <row r="1396" spans="1:11" ht="14.25">
      <c r="A1396" s="294" t="s">
        <v>1643</v>
      </c>
      <c r="B1396" s="295" t="s">
        <v>1644</v>
      </c>
      <c r="C1396" s="296"/>
      <c r="D1396" s="296"/>
      <c r="E1396" s="334"/>
      <c r="F1396" s="297"/>
      <c r="G1396" s="297"/>
      <c r="H1396" s="297"/>
      <c r="I1396" s="297"/>
      <c r="J1396" s="297"/>
      <c r="K1396" s="297"/>
    </row>
    <row r="1397" spans="1:11" ht="25.5">
      <c r="A1397" s="294" t="s">
        <v>1645</v>
      </c>
      <c r="B1397" s="295" t="s">
        <v>1646</v>
      </c>
      <c r="C1397" s="296"/>
      <c r="D1397" s="296"/>
      <c r="E1397" s="334"/>
      <c r="F1397" s="297"/>
      <c r="G1397" s="297"/>
      <c r="H1397" s="297"/>
      <c r="I1397" s="297"/>
      <c r="J1397" s="297"/>
      <c r="K1397" s="297"/>
    </row>
    <row r="1398" spans="1:11" ht="14.25">
      <c r="A1398" s="294" t="s">
        <v>1647</v>
      </c>
      <c r="B1398" s="295" t="s">
        <v>1648</v>
      </c>
      <c r="C1398" s="296"/>
      <c r="D1398" s="296"/>
      <c r="E1398" s="334"/>
      <c r="F1398" s="297"/>
      <c r="G1398" s="297"/>
      <c r="H1398" s="297"/>
      <c r="I1398" s="297"/>
      <c r="J1398" s="297"/>
      <c r="K1398" s="297"/>
    </row>
    <row r="1399" spans="1:11" ht="25.5">
      <c r="A1399" s="294" t="s">
        <v>1649</v>
      </c>
      <c r="B1399" s="295" t="s">
        <v>1650</v>
      </c>
      <c r="C1399" s="296"/>
      <c r="D1399" s="296"/>
      <c r="E1399" s="334"/>
      <c r="F1399" s="297"/>
      <c r="G1399" s="297"/>
      <c r="H1399" s="297"/>
      <c r="I1399" s="297"/>
      <c r="J1399" s="297"/>
      <c r="K1399" s="297"/>
    </row>
    <row r="1400" spans="1:11" ht="51">
      <c r="A1400" s="294" t="s">
        <v>1651</v>
      </c>
      <c r="B1400" s="295" t="s">
        <v>1652</v>
      </c>
      <c r="C1400" s="296"/>
      <c r="D1400" s="296"/>
      <c r="E1400" s="334"/>
      <c r="F1400" s="297"/>
      <c r="G1400" s="297"/>
      <c r="H1400" s="297"/>
      <c r="I1400" s="297"/>
      <c r="J1400" s="297"/>
      <c r="K1400" s="297"/>
    </row>
    <row r="1401" spans="1:11" ht="63.75">
      <c r="A1401" s="294" t="s">
        <v>1653</v>
      </c>
      <c r="B1401" s="295" t="s">
        <v>1654</v>
      </c>
      <c r="C1401" s="296"/>
      <c r="D1401" s="296"/>
      <c r="E1401" s="334"/>
      <c r="F1401" s="297"/>
      <c r="G1401" s="297"/>
      <c r="H1401" s="297"/>
      <c r="I1401" s="297"/>
      <c r="J1401" s="297"/>
      <c r="K1401" s="297"/>
    </row>
    <row r="1402" spans="1:11" ht="13.5" thickBot="1">
      <c r="A1402" s="163" t="s">
        <v>1655</v>
      </c>
      <c r="B1402" s="165"/>
      <c r="C1402" s="165"/>
      <c r="D1402" s="165"/>
      <c r="E1402" s="335"/>
      <c r="F1402" s="436"/>
      <c r="G1402" s="436"/>
      <c r="H1402" s="436"/>
      <c r="I1402" s="436"/>
      <c r="J1402" s="436"/>
      <c r="K1402" s="436"/>
    </row>
    <row r="1403" spans="1:11" ht="16.5" thickTop="1" thickBot="1">
      <c r="A1403" s="437" t="s">
        <v>1656</v>
      </c>
      <c r="B1403" s="438"/>
      <c r="C1403" s="439">
        <f>SUM(C1267,C1271)</f>
        <v>1406</v>
      </c>
      <c r="D1403" s="439">
        <f>SUM(D1267,D1271)</f>
        <v>312</v>
      </c>
      <c r="E1403" s="440">
        <f t="shared" ref="E1403" si="340">D1403/C1403</f>
        <v>0.22190611664295876</v>
      </c>
      <c r="F1403" s="439">
        <f>SUM(F1267,F1271)</f>
        <v>56593</v>
      </c>
      <c r="G1403" s="439">
        <f>SUM(G1267,G1271)</f>
        <v>33259</v>
      </c>
      <c r="H1403" s="440">
        <f t="shared" ref="H1403" si="341">G1403/F1403</f>
        <v>0.5876875231919142</v>
      </c>
      <c r="I1403" s="439">
        <f>SUM(I1267,I1271)</f>
        <v>57999</v>
      </c>
      <c r="J1403" s="439">
        <f>SUM(J1267,J1271)</f>
        <v>33571</v>
      </c>
      <c r="K1403" s="440">
        <f t="shared" ref="K1403" si="342">J1403/I1403</f>
        <v>0.5788203244883533</v>
      </c>
    </row>
    <row r="1404" spans="1:11" ht="13.5" thickTop="1">
      <c r="A1404" s="929" t="s">
        <v>1657</v>
      </c>
      <c r="B1404" s="929"/>
      <c r="C1404" s="929"/>
      <c r="D1404" s="929"/>
      <c r="E1404" s="929"/>
      <c r="F1404" s="929"/>
      <c r="G1404" s="929"/>
      <c r="H1404" s="929"/>
      <c r="I1404" s="929"/>
      <c r="J1404" s="929"/>
      <c r="K1404" s="425"/>
    </row>
    <row r="1405" spans="1:11" ht="12.75">
      <c r="A1405" s="929" t="s">
        <v>1658</v>
      </c>
      <c r="B1405" s="929"/>
      <c r="C1405" s="929"/>
      <c r="D1405" s="929"/>
      <c r="E1405" s="929"/>
      <c r="F1405" s="929"/>
      <c r="G1405" s="929"/>
      <c r="H1405" s="929"/>
      <c r="I1405" s="929"/>
      <c r="J1405" s="929"/>
      <c r="K1405" s="425"/>
    </row>
    <row r="1407" spans="1:11" ht="12.75">
      <c r="A1407" s="1"/>
      <c r="B1407" s="2" t="s">
        <v>51</v>
      </c>
      <c r="C1407" s="3" t="s">
        <v>5271</v>
      </c>
      <c r="D1407" s="4"/>
      <c r="E1407" s="4"/>
      <c r="F1407" s="4"/>
      <c r="G1407" s="4"/>
      <c r="H1407" s="4"/>
      <c r="I1407" s="5"/>
      <c r="J1407" s="6"/>
      <c r="K1407" s="6"/>
    </row>
    <row r="1408" spans="1:11" ht="12.75">
      <c r="A1408" s="1"/>
      <c r="B1408" s="2" t="s">
        <v>52</v>
      </c>
      <c r="C1408" s="3">
        <v>17688383</v>
      </c>
      <c r="D1408" s="4"/>
      <c r="E1408" s="4"/>
      <c r="F1408" s="4"/>
      <c r="G1408" s="4"/>
      <c r="H1408" s="4"/>
      <c r="I1408" s="5"/>
      <c r="J1408" s="6"/>
      <c r="K1408" s="6"/>
    </row>
    <row r="1409" spans="1:11" ht="12.75">
      <c r="A1409" s="1"/>
      <c r="B1409" s="2"/>
      <c r="C1409" s="3"/>
      <c r="D1409" s="4"/>
      <c r="E1409" s="4"/>
      <c r="F1409" s="4"/>
      <c r="G1409" s="4"/>
      <c r="H1409" s="4"/>
      <c r="I1409" s="5"/>
      <c r="J1409" s="6"/>
      <c r="K1409" s="6"/>
    </row>
    <row r="1410" spans="1:11" ht="14.25">
      <c r="A1410" s="1"/>
      <c r="B1410" s="2" t="s">
        <v>1634</v>
      </c>
      <c r="C1410" s="7" t="s">
        <v>32</v>
      </c>
      <c r="D1410" s="8"/>
      <c r="E1410" s="8"/>
      <c r="F1410" s="8"/>
      <c r="G1410" s="8"/>
      <c r="H1410" s="8"/>
      <c r="I1410" s="9"/>
      <c r="J1410" s="6"/>
      <c r="K1410" s="6"/>
    </row>
    <row r="1411" spans="1:11" ht="14.25">
      <c r="A1411" s="1"/>
      <c r="B1411" s="2" t="s">
        <v>186</v>
      </c>
      <c r="C1411" s="429" t="s">
        <v>1976</v>
      </c>
      <c r="D1411" s="8"/>
      <c r="E1411" s="8"/>
      <c r="F1411" s="8"/>
      <c r="G1411" s="8"/>
      <c r="H1411" s="8"/>
      <c r="I1411" s="9"/>
      <c r="J1411" s="6"/>
      <c r="K1411" s="6"/>
    </row>
    <row r="1412" spans="1:11" ht="15.75">
      <c r="A1412" s="10"/>
      <c r="B1412" s="10"/>
      <c r="C1412" s="10"/>
      <c r="D1412" s="10"/>
      <c r="E1412" s="10"/>
      <c r="F1412" s="10"/>
      <c r="G1412" s="10"/>
      <c r="H1412" s="10"/>
      <c r="I1412" s="11"/>
      <c r="J1412" s="11"/>
      <c r="K1412" s="11"/>
    </row>
    <row r="1413" spans="1:11" ht="12.75" customHeight="1">
      <c r="A1413" s="913" t="s">
        <v>1635</v>
      </c>
      <c r="B1413" s="913" t="s">
        <v>1636</v>
      </c>
      <c r="C1413" s="930" t="s">
        <v>189</v>
      </c>
      <c r="D1413" s="931"/>
      <c r="E1413" s="931"/>
      <c r="F1413" s="907" t="s">
        <v>190</v>
      </c>
      <c r="G1413" s="907"/>
      <c r="H1413" s="907"/>
      <c r="I1413" s="907" t="s">
        <v>129</v>
      </c>
      <c r="J1413" s="907"/>
      <c r="K1413" s="907"/>
    </row>
    <row r="1414" spans="1:11" ht="34.5" thickBot="1">
      <c r="A1414" s="914"/>
      <c r="B1414" s="914"/>
      <c r="C1414" s="309" t="s">
        <v>1896</v>
      </c>
      <c r="D1414" s="309" t="s">
        <v>5263</v>
      </c>
      <c r="E1414" s="430" t="s">
        <v>1903</v>
      </c>
      <c r="F1414" s="309" t="s">
        <v>1896</v>
      </c>
      <c r="G1414" s="309" t="s">
        <v>5263</v>
      </c>
      <c r="H1414" s="309" t="s">
        <v>1903</v>
      </c>
      <c r="I1414" s="309" t="s">
        <v>1896</v>
      </c>
      <c r="J1414" s="309" t="s">
        <v>5263</v>
      </c>
      <c r="K1414" s="309" t="s">
        <v>1903</v>
      </c>
    </row>
    <row r="1415" spans="1:11" ht="15.75" thickTop="1">
      <c r="A1415" s="85"/>
      <c r="B1415" s="154" t="s">
        <v>28</v>
      </c>
      <c r="C1415" s="432">
        <f>SUM(C1416:C1460)</f>
        <v>0</v>
      </c>
      <c r="D1415" s="432">
        <f>SUM(D1416:D1460)</f>
        <v>0</v>
      </c>
      <c r="E1415" s="433" t="e">
        <f>D1415/C1415</f>
        <v>#DIV/0!</v>
      </c>
      <c r="F1415" s="432">
        <f>SUM(F1416:F1460)</f>
        <v>660</v>
      </c>
      <c r="G1415" s="432">
        <f>SUM(G1416:G1460)</f>
        <v>499</v>
      </c>
      <c r="H1415" s="433">
        <f>G1415/F1415</f>
        <v>0.7560606060606061</v>
      </c>
      <c r="I1415" s="432">
        <f>SUM(I1416:I1460)</f>
        <v>660</v>
      </c>
      <c r="J1415" s="432">
        <f>SUM(J1416:J1460)</f>
        <v>499</v>
      </c>
      <c r="K1415" s="433">
        <f>J1415/I1415</f>
        <v>0.7560606060606061</v>
      </c>
    </row>
    <row r="1416" spans="1:11" ht="14.25">
      <c r="A1416" s="155" t="s">
        <v>3229</v>
      </c>
      <c r="B1416" s="156" t="s">
        <v>3230</v>
      </c>
      <c r="C1416" s="157"/>
      <c r="D1416" s="157"/>
      <c r="E1416" s="431" t="e">
        <f t="shared" ref="E1416:E1459" si="343">D1416/C1416</f>
        <v>#DIV/0!</v>
      </c>
      <c r="F1416" s="426"/>
      <c r="G1416" s="426"/>
      <c r="H1416" s="431" t="e">
        <f t="shared" ref="H1416:H1459" si="344">G1416/F1416</f>
        <v>#DIV/0!</v>
      </c>
      <c r="I1416" s="426">
        <f>C1416+F1416</f>
        <v>0</v>
      </c>
      <c r="J1416" s="426">
        <f>D1416+G1416</f>
        <v>0</v>
      </c>
      <c r="K1416" s="431" t="e">
        <f t="shared" ref="K1416:K1459" si="345">J1416/I1416</f>
        <v>#DIV/0!</v>
      </c>
    </row>
    <row r="1417" spans="1:11" ht="14.25">
      <c r="A1417" s="158" t="s">
        <v>3231</v>
      </c>
      <c r="B1417" s="159" t="s">
        <v>3232</v>
      </c>
      <c r="C1417" s="157"/>
      <c r="D1417" s="157"/>
      <c r="E1417" s="431" t="e">
        <f t="shared" ref="E1417:E1458" si="346">D1417/C1417</f>
        <v>#DIV/0!</v>
      </c>
      <c r="F1417" s="426">
        <v>65</v>
      </c>
      <c r="G1417" s="426">
        <v>3</v>
      </c>
      <c r="H1417" s="431">
        <f t="shared" ref="H1417:H1458" si="347">G1417/F1417</f>
        <v>4.6153846153846156E-2</v>
      </c>
      <c r="I1417" s="463">
        <f t="shared" ref="I1417:I1458" si="348">C1417+F1417</f>
        <v>65</v>
      </c>
      <c r="J1417" s="463">
        <f t="shared" ref="J1417:J1458" si="349">D1417+G1417</f>
        <v>3</v>
      </c>
      <c r="K1417" s="431">
        <f t="shared" ref="K1417:K1458" si="350">J1417/I1417</f>
        <v>4.6153846153846156E-2</v>
      </c>
    </row>
    <row r="1418" spans="1:11" ht="14.25">
      <c r="A1418" s="158" t="s">
        <v>3233</v>
      </c>
      <c r="B1418" s="159" t="s">
        <v>3234</v>
      </c>
      <c r="C1418" s="157"/>
      <c r="D1418" s="157"/>
      <c r="E1418" s="431" t="e">
        <f t="shared" si="346"/>
        <v>#DIV/0!</v>
      </c>
      <c r="F1418" s="426">
        <v>36</v>
      </c>
      <c r="G1418" s="426">
        <v>36</v>
      </c>
      <c r="H1418" s="431">
        <f t="shared" si="347"/>
        <v>1</v>
      </c>
      <c r="I1418" s="463">
        <f t="shared" si="348"/>
        <v>36</v>
      </c>
      <c r="J1418" s="463">
        <f t="shared" si="349"/>
        <v>36</v>
      </c>
      <c r="K1418" s="431">
        <f t="shared" si="350"/>
        <v>1</v>
      </c>
    </row>
    <row r="1419" spans="1:11" ht="25.5">
      <c r="A1419" s="158" t="s">
        <v>3100</v>
      </c>
      <c r="B1419" s="159" t="s">
        <v>3235</v>
      </c>
      <c r="C1419" s="157"/>
      <c r="D1419" s="157"/>
      <c r="E1419" s="431" t="e">
        <f t="shared" ref="E1419:E1452" si="351">D1419/C1419</f>
        <v>#DIV/0!</v>
      </c>
      <c r="F1419" s="426">
        <v>60</v>
      </c>
      <c r="G1419" s="426">
        <v>34</v>
      </c>
      <c r="H1419" s="431">
        <f t="shared" ref="H1419:H1452" si="352">G1419/F1419</f>
        <v>0.56666666666666665</v>
      </c>
      <c r="I1419" s="463">
        <f t="shared" si="348"/>
        <v>60</v>
      </c>
      <c r="J1419" s="463">
        <f t="shared" si="349"/>
        <v>34</v>
      </c>
      <c r="K1419" s="431">
        <f t="shared" ref="K1419:K1452" si="353">J1419/I1419</f>
        <v>0.56666666666666665</v>
      </c>
    </row>
    <row r="1420" spans="1:11" ht="25.5">
      <c r="A1420" s="158" t="s">
        <v>3236</v>
      </c>
      <c r="B1420" s="159" t="s">
        <v>3237</v>
      </c>
      <c r="C1420" s="157"/>
      <c r="D1420" s="157"/>
      <c r="E1420" s="431" t="e">
        <f t="shared" si="351"/>
        <v>#DIV/0!</v>
      </c>
      <c r="F1420" s="426">
        <v>7</v>
      </c>
      <c r="G1420" s="426"/>
      <c r="H1420" s="431">
        <f t="shared" si="352"/>
        <v>0</v>
      </c>
      <c r="I1420" s="463">
        <f t="shared" si="348"/>
        <v>7</v>
      </c>
      <c r="J1420" s="463">
        <f t="shared" si="349"/>
        <v>0</v>
      </c>
      <c r="K1420" s="431">
        <f t="shared" si="353"/>
        <v>0</v>
      </c>
    </row>
    <row r="1421" spans="1:11" ht="25.5">
      <c r="A1421" s="158" t="s">
        <v>3238</v>
      </c>
      <c r="B1421" s="159" t="s">
        <v>3239</v>
      </c>
      <c r="C1421" s="157"/>
      <c r="D1421" s="157"/>
      <c r="E1421" s="431" t="e">
        <f t="shared" si="351"/>
        <v>#DIV/0!</v>
      </c>
      <c r="F1421" s="426">
        <v>12</v>
      </c>
      <c r="G1421" s="426">
        <v>13</v>
      </c>
      <c r="H1421" s="431">
        <f t="shared" si="352"/>
        <v>1.0833333333333333</v>
      </c>
      <c r="I1421" s="463">
        <f t="shared" si="348"/>
        <v>12</v>
      </c>
      <c r="J1421" s="463">
        <f t="shared" si="349"/>
        <v>13</v>
      </c>
      <c r="K1421" s="431">
        <f t="shared" si="353"/>
        <v>1.0833333333333333</v>
      </c>
    </row>
    <row r="1422" spans="1:11" ht="25.5">
      <c r="A1422" s="158" t="s">
        <v>1645</v>
      </c>
      <c r="B1422" s="159" t="s">
        <v>3240</v>
      </c>
      <c r="C1422" s="157"/>
      <c r="D1422" s="157"/>
      <c r="E1422" s="431" t="e">
        <f t="shared" si="351"/>
        <v>#DIV/0!</v>
      </c>
      <c r="F1422" s="426">
        <v>130</v>
      </c>
      <c r="G1422" s="426">
        <v>131</v>
      </c>
      <c r="H1422" s="431">
        <f t="shared" si="352"/>
        <v>1.0076923076923077</v>
      </c>
      <c r="I1422" s="463">
        <f t="shared" si="348"/>
        <v>130</v>
      </c>
      <c r="J1422" s="463">
        <f t="shared" si="349"/>
        <v>131</v>
      </c>
      <c r="K1422" s="431">
        <f t="shared" si="353"/>
        <v>1.0076923076923077</v>
      </c>
    </row>
    <row r="1423" spans="1:11" ht="14.25">
      <c r="A1423" s="158" t="s">
        <v>3241</v>
      </c>
      <c r="B1423" s="159" t="s">
        <v>3242</v>
      </c>
      <c r="C1423" s="157"/>
      <c r="D1423" s="157"/>
      <c r="E1423" s="431" t="e">
        <f t="shared" si="351"/>
        <v>#DIV/0!</v>
      </c>
      <c r="F1423" s="426">
        <v>25</v>
      </c>
      <c r="G1423" s="426">
        <v>3</v>
      </c>
      <c r="H1423" s="431">
        <f t="shared" si="352"/>
        <v>0.12</v>
      </c>
      <c r="I1423" s="463">
        <f t="shared" si="348"/>
        <v>25</v>
      </c>
      <c r="J1423" s="463">
        <f t="shared" si="349"/>
        <v>3</v>
      </c>
      <c r="K1423" s="431">
        <f t="shared" si="353"/>
        <v>0.12</v>
      </c>
    </row>
    <row r="1424" spans="1:11" ht="14.25">
      <c r="A1424" s="158" t="s">
        <v>3243</v>
      </c>
      <c r="B1424" s="159" t="s">
        <v>3244</v>
      </c>
      <c r="C1424" s="157"/>
      <c r="D1424" s="157"/>
      <c r="E1424" s="431" t="e">
        <f t="shared" si="351"/>
        <v>#DIV/0!</v>
      </c>
      <c r="F1424" s="426">
        <v>14</v>
      </c>
      <c r="G1424" s="426">
        <v>10</v>
      </c>
      <c r="H1424" s="431">
        <f t="shared" si="352"/>
        <v>0.7142857142857143</v>
      </c>
      <c r="I1424" s="463">
        <f t="shared" si="348"/>
        <v>14</v>
      </c>
      <c r="J1424" s="463">
        <f t="shared" si="349"/>
        <v>10</v>
      </c>
      <c r="K1424" s="431">
        <f t="shared" si="353"/>
        <v>0.7142857142857143</v>
      </c>
    </row>
    <row r="1425" spans="1:11" ht="14.25">
      <c r="A1425" s="158" t="s">
        <v>3245</v>
      </c>
      <c r="B1425" s="159" t="s">
        <v>3246</v>
      </c>
      <c r="C1425" s="157"/>
      <c r="D1425" s="157"/>
      <c r="E1425" s="431" t="e">
        <f t="shared" si="351"/>
        <v>#DIV/0!</v>
      </c>
      <c r="F1425" s="426">
        <v>2</v>
      </c>
      <c r="G1425" s="426">
        <v>3</v>
      </c>
      <c r="H1425" s="431">
        <f t="shared" si="352"/>
        <v>1.5</v>
      </c>
      <c r="I1425" s="463">
        <f t="shared" si="348"/>
        <v>2</v>
      </c>
      <c r="J1425" s="463">
        <f t="shared" si="349"/>
        <v>3</v>
      </c>
      <c r="K1425" s="431">
        <f t="shared" si="353"/>
        <v>1.5</v>
      </c>
    </row>
    <row r="1426" spans="1:11" ht="14.25">
      <c r="A1426" s="158" t="s">
        <v>3247</v>
      </c>
      <c r="B1426" s="159" t="s">
        <v>3248</v>
      </c>
      <c r="C1426" s="157"/>
      <c r="D1426" s="157"/>
      <c r="E1426" s="431" t="e">
        <f t="shared" si="351"/>
        <v>#DIV/0!</v>
      </c>
      <c r="F1426" s="426"/>
      <c r="G1426" s="426"/>
      <c r="H1426" s="431" t="e">
        <f t="shared" si="352"/>
        <v>#DIV/0!</v>
      </c>
      <c r="I1426" s="463">
        <f t="shared" si="348"/>
        <v>0</v>
      </c>
      <c r="J1426" s="463">
        <f t="shared" si="349"/>
        <v>0</v>
      </c>
      <c r="K1426" s="431" t="e">
        <f t="shared" si="353"/>
        <v>#DIV/0!</v>
      </c>
    </row>
    <row r="1427" spans="1:11" ht="14.25">
      <c r="A1427" s="158" t="s">
        <v>3249</v>
      </c>
      <c r="B1427" s="159" t="s">
        <v>3250</v>
      </c>
      <c r="C1427" s="157"/>
      <c r="D1427" s="157"/>
      <c r="E1427" s="431" t="e">
        <f t="shared" si="351"/>
        <v>#DIV/0!</v>
      </c>
      <c r="F1427" s="426">
        <v>4</v>
      </c>
      <c r="G1427" s="426">
        <v>2</v>
      </c>
      <c r="H1427" s="431">
        <f t="shared" si="352"/>
        <v>0.5</v>
      </c>
      <c r="I1427" s="463">
        <f t="shared" si="348"/>
        <v>4</v>
      </c>
      <c r="J1427" s="463">
        <f t="shared" si="349"/>
        <v>2</v>
      </c>
      <c r="K1427" s="431">
        <f t="shared" si="353"/>
        <v>0.5</v>
      </c>
    </row>
    <row r="1428" spans="1:11" ht="14.25">
      <c r="A1428" s="158" t="s">
        <v>3251</v>
      </c>
      <c r="B1428" s="159" t="s">
        <v>3252</v>
      </c>
      <c r="C1428" s="157"/>
      <c r="D1428" s="157"/>
      <c r="E1428" s="431" t="e">
        <f t="shared" si="351"/>
        <v>#DIV/0!</v>
      </c>
      <c r="F1428" s="426">
        <v>2</v>
      </c>
      <c r="G1428" s="426">
        <v>1</v>
      </c>
      <c r="H1428" s="431">
        <f t="shared" si="352"/>
        <v>0.5</v>
      </c>
      <c r="I1428" s="463">
        <f t="shared" si="348"/>
        <v>2</v>
      </c>
      <c r="J1428" s="463">
        <f t="shared" si="349"/>
        <v>1</v>
      </c>
      <c r="K1428" s="431">
        <f t="shared" si="353"/>
        <v>0.5</v>
      </c>
    </row>
    <row r="1429" spans="1:11" ht="14.25">
      <c r="A1429" s="158" t="s">
        <v>3253</v>
      </c>
      <c r="B1429" s="159" t="s">
        <v>3254</v>
      </c>
      <c r="C1429" s="157"/>
      <c r="D1429" s="157"/>
      <c r="E1429" s="431" t="e">
        <f t="shared" si="351"/>
        <v>#DIV/0!</v>
      </c>
      <c r="F1429" s="426">
        <v>25</v>
      </c>
      <c r="G1429" s="426">
        <v>12</v>
      </c>
      <c r="H1429" s="431">
        <f t="shared" si="352"/>
        <v>0.48</v>
      </c>
      <c r="I1429" s="463">
        <f t="shared" si="348"/>
        <v>25</v>
      </c>
      <c r="J1429" s="463">
        <f t="shared" si="349"/>
        <v>12</v>
      </c>
      <c r="K1429" s="431">
        <f t="shared" si="353"/>
        <v>0.48</v>
      </c>
    </row>
    <row r="1430" spans="1:11" ht="14.25">
      <c r="A1430" s="158" t="s">
        <v>3255</v>
      </c>
      <c r="B1430" s="159" t="s">
        <v>3256</v>
      </c>
      <c r="C1430" s="157"/>
      <c r="D1430" s="157"/>
      <c r="E1430" s="431" t="e">
        <f t="shared" si="351"/>
        <v>#DIV/0!</v>
      </c>
      <c r="F1430" s="426">
        <v>60</v>
      </c>
      <c r="G1430" s="426">
        <v>29</v>
      </c>
      <c r="H1430" s="431">
        <f t="shared" si="352"/>
        <v>0.48333333333333334</v>
      </c>
      <c r="I1430" s="463">
        <f t="shared" si="348"/>
        <v>60</v>
      </c>
      <c r="J1430" s="463">
        <f t="shared" si="349"/>
        <v>29</v>
      </c>
      <c r="K1430" s="431">
        <f t="shared" si="353"/>
        <v>0.48333333333333334</v>
      </c>
    </row>
    <row r="1431" spans="1:11" ht="14.25">
      <c r="A1431" s="158" t="s">
        <v>3257</v>
      </c>
      <c r="B1431" s="159" t="s">
        <v>3258</v>
      </c>
      <c r="C1431" s="157"/>
      <c r="D1431" s="157"/>
      <c r="E1431" s="431" t="e">
        <f t="shared" si="351"/>
        <v>#DIV/0!</v>
      </c>
      <c r="F1431" s="426">
        <v>2</v>
      </c>
      <c r="G1431" s="426">
        <v>1</v>
      </c>
      <c r="H1431" s="431">
        <f t="shared" si="352"/>
        <v>0.5</v>
      </c>
      <c r="I1431" s="463">
        <f t="shared" si="348"/>
        <v>2</v>
      </c>
      <c r="J1431" s="463">
        <f t="shared" si="349"/>
        <v>1</v>
      </c>
      <c r="K1431" s="431">
        <f t="shared" si="353"/>
        <v>0.5</v>
      </c>
    </row>
    <row r="1432" spans="1:11" ht="25.5">
      <c r="A1432" s="158" t="s">
        <v>3259</v>
      </c>
      <c r="B1432" s="159" t="s">
        <v>3260</v>
      </c>
      <c r="C1432" s="157"/>
      <c r="D1432" s="157"/>
      <c r="E1432" s="431" t="e">
        <f t="shared" si="351"/>
        <v>#DIV/0!</v>
      </c>
      <c r="F1432" s="426">
        <v>0</v>
      </c>
      <c r="G1432" s="426">
        <v>2</v>
      </c>
      <c r="H1432" s="431" t="e">
        <f t="shared" si="352"/>
        <v>#DIV/0!</v>
      </c>
      <c r="I1432" s="463">
        <f t="shared" si="348"/>
        <v>0</v>
      </c>
      <c r="J1432" s="463">
        <f t="shared" si="349"/>
        <v>2</v>
      </c>
      <c r="K1432" s="431" t="e">
        <f t="shared" si="353"/>
        <v>#DIV/0!</v>
      </c>
    </row>
    <row r="1433" spans="1:11" ht="14.25">
      <c r="A1433" s="158" t="s">
        <v>3261</v>
      </c>
      <c r="B1433" s="159" t="s">
        <v>3262</v>
      </c>
      <c r="C1433" s="157"/>
      <c r="D1433" s="157"/>
      <c r="E1433" s="431" t="e">
        <f t="shared" si="351"/>
        <v>#DIV/0!</v>
      </c>
      <c r="F1433" s="426">
        <v>8</v>
      </c>
      <c r="G1433" s="426">
        <v>3</v>
      </c>
      <c r="H1433" s="431">
        <f t="shared" si="352"/>
        <v>0.375</v>
      </c>
      <c r="I1433" s="463">
        <f t="shared" si="348"/>
        <v>8</v>
      </c>
      <c r="J1433" s="463">
        <f t="shared" si="349"/>
        <v>3</v>
      </c>
      <c r="K1433" s="431">
        <f t="shared" si="353"/>
        <v>0.375</v>
      </c>
    </row>
    <row r="1434" spans="1:11" ht="14.25">
      <c r="A1434" s="158" t="s">
        <v>3263</v>
      </c>
      <c r="B1434" s="159" t="s">
        <v>3264</v>
      </c>
      <c r="C1434" s="157"/>
      <c r="D1434" s="157"/>
      <c r="E1434" s="431" t="e">
        <f t="shared" si="351"/>
        <v>#DIV/0!</v>
      </c>
      <c r="F1434" s="426">
        <v>2</v>
      </c>
      <c r="G1434" s="426"/>
      <c r="H1434" s="431">
        <f t="shared" si="352"/>
        <v>0</v>
      </c>
      <c r="I1434" s="463">
        <f t="shared" si="348"/>
        <v>2</v>
      </c>
      <c r="J1434" s="463">
        <f t="shared" si="349"/>
        <v>0</v>
      </c>
      <c r="K1434" s="431">
        <f t="shared" si="353"/>
        <v>0</v>
      </c>
    </row>
    <row r="1435" spans="1:11" ht="14.25">
      <c r="A1435" s="158" t="s">
        <v>3265</v>
      </c>
      <c r="B1435" s="159" t="s">
        <v>3266</v>
      </c>
      <c r="C1435" s="157"/>
      <c r="D1435" s="157"/>
      <c r="E1435" s="431" t="e">
        <f t="shared" si="351"/>
        <v>#DIV/0!</v>
      </c>
      <c r="F1435" s="426">
        <v>2</v>
      </c>
      <c r="G1435" s="426"/>
      <c r="H1435" s="431">
        <f t="shared" si="352"/>
        <v>0</v>
      </c>
      <c r="I1435" s="463">
        <f t="shared" si="348"/>
        <v>2</v>
      </c>
      <c r="J1435" s="463">
        <f t="shared" si="349"/>
        <v>0</v>
      </c>
      <c r="K1435" s="431">
        <f t="shared" si="353"/>
        <v>0</v>
      </c>
    </row>
    <row r="1436" spans="1:11" ht="14.25">
      <c r="A1436" s="158" t="s">
        <v>3267</v>
      </c>
      <c r="B1436" s="159" t="s">
        <v>3268</v>
      </c>
      <c r="C1436" s="157"/>
      <c r="D1436" s="157"/>
      <c r="E1436" s="431" t="e">
        <f t="shared" si="351"/>
        <v>#DIV/0!</v>
      </c>
      <c r="F1436" s="426">
        <v>8</v>
      </c>
      <c r="G1436" s="426">
        <v>2</v>
      </c>
      <c r="H1436" s="431">
        <f t="shared" si="352"/>
        <v>0.25</v>
      </c>
      <c r="I1436" s="463">
        <f t="shared" si="348"/>
        <v>8</v>
      </c>
      <c r="J1436" s="463">
        <f t="shared" si="349"/>
        <v>2</v>
      </c>
      <c r="K1436" s="431">
        <f t="shared" si="353"/>
        <v>0.25</v>
      </c>
    </row>
    <row r="1437" spans="1:11" ht="14.25">
      <c r="A1437" s="158" t="s">
        <v>3269</v>
      </c>
      <c r="B1437" s="159" t="s">
        <v>3270</v>
      </c>
      <c r="C1437" s="157"/>
      <c r="D1437" s="157"/>
      <c r="E1437" s="431" t="e">
        <f t="shared" si="351"/>
        <v>#DIV/0!</v>
      </c>
      <c r="F1437" s="426">
        <v>11</v>
      </c>
      <c r="G1437" s="426">
        <v>8</v>
      </c>
      <c r="H1437" s="431">
        <f t="shared" si="352"/>
        <v>0.72727272727272729</v>
      </c>
      <c r="I1437" s="463">
        <f t="shared" si="348"/>
        <v>11</v>
      </c>
      <c r="J1437" s="463">
        <f t="shared" si="349"/>
        <v>8</v>
      </c>
      <c r="K1437" s="431">
        <f t="shared" si="353"/>
        <v>0.72727272727272729</v>
      </c>
    </row>
    <row r="1438" spans="1:11" ht="14.25">
      <c r="A1438" s="158" t="s">
        <v>3271</v>
      </c>
      <c r="B1438" s="159" t="s">
        <v>3272</v>
      </c>
      <c r="C1438" s="157"/>
      <c r="D1438" s="157"/>
      <c r="E1438" s="431" t="e">
        <f t="shared" si="351"/>
        <v>#DIV/0!</v>
      </c>
      <c r="F1438" s="426">
        <v>1</v>
      </c>
      <c r="G1438" s="426">
        <v>1</v>
      </c>
      <c r="H1438" s="431">
        <f t="shared" si="352"/>
        <v>1</v>
      </c>
      <c r="I1438" s="463">
        <f t="shared" si="348"/>
        <v>1</v>
      </c>
      <c r="J1438" s="463">
        <f t="shared" si="349"/>
        <v>1</v>
      </c>
      <c r="K1438" s="431">
        <f t="shared" si="353"/>
        <v>1</v>
      </c>
    </row>
    <row r="1439" spans="1:11" ht="14.25">
      <c r="A1439" s="158" t="s">
        <v>3273</v>
      </c>
      <c r="B1439" s="159" t="s">
        <v>3274</v>
      </c>
      <c r="C1439" s="157"/>
      <c r="D1439" s="157"/>
      <c r="E1439" s="431" t="e">
        <f t="shared" si="351"/>
        <v>#DIV/0!</v>
      </c>
      <c r="F1439" s="426">
        <v>36</v>
      </c>
      <c r="G1439" s="426">
        <v>9</v>
      </c>
      <c r="H1439" s="431">
        <f t="shared" si="352"/>
        <v>0.25</v>
      </c>
      <c r="I1439" s="463">
        <f t="shared" si="348"/>
        <v>36</v>
      </c>
      <c r="J1439" s="463">
        <f t="shared" si="349"/>
        <v>9</v>
      </c>
      <c r="K1439" s="431">
        <f t="shared" si="353"/>
        <v>0.25</v>
      </c>
    </row>
    <row r="1440" spans="1:11" ht="25.5">
      <c r="A1440" s="158" t="s">
        <v>3275</v>
      </c>
      <c r="B1440" s="159" t="s">
        <v>3276</v>
      </c>
      <c r="C1440" s="157"/>
      <c r="D1440" s="157"/>
      <c r="E1440" s="431" t="e">
        <f t="shared" si="351"/>
        <v>#DIV/0!</v>
      </c>
      <c r="F1440" s="426">
        <v>48</v>
      </c>
      <c r="G1440" s="426">
        <v>109</v>
      </c>
      <c r="H1440" s="431">
        <f t="shared" si="352"/>
        <v>2.2708333333333335</v>
      </c>
      <c r="I1440" s="463">
        <f t="shared" si="348"/>
        <v>48</v>
      </c>
      <c r="J1440" s="463">
        <f t="shared" si="349"/>
        <v>109</v>
      </c>
      <c r="K1440" s="431">
        <f t="shared" si="353"/>
        <v>2.2708333333333335</v>
      </c>
    </row>
    <row r="1441" spans="1:11" ht="25.5">
      <c r="A1441" s="158" t="s">
        <v>3277</v>
      </c>
      <c r="B1441" s="159" t="s">
        <v>3278</v>
      </c>
      <c r="C1441" s="157"/>
      <c r="D1441" s="157"/>
      <c r="E1441" s="431" t="e">
        <f t="shared" si="351"/>
        <v>#DIV/0!</v>
      </c>
      <c r="F1441" s="426">
        <v>15</v>
      </c>
      <c r="G1441" s="426">
        <v>52</v>
      </c>
      <c r="H1441" s="431">
        <f t="shared" si="352"/>
        <v>3.4666666666666668</v>
      </c>
      <c r="I1441" s="463">
        <f t="shared" si="348"/>
        <v>15</v>
      </c>
      <c r="J1441" s="463">
        <f t="shared" si="349"/>
        <v>52</v>
      </c>
      <c r="K1441" s="431">
        <f t="shared" si="353"/>
        <v>3.4666666666666668</v>
      </c>
    </row>
    <row r="1442" spans="1:11" ht="25.5">
      <c r="A1442" s="158" t="s">
        <v>3279</v>
      </c>
      <c r="B1442" s="159" t="s">
        <v>3280</v>
      </c>
      <c r="C1442" s="157"/>
      <c r="D1442" s="157"/>
      <c r="E1442" s="431" t="e">
        <f t="shared" si="351"/>
        <v>#DIV/0!</v>
      </c>
      <c r="F1442" s="426">
        <v>4</v>
      </c>
      <c r="G1442" s="426">
        <v>4</v>
      </c>
      <c r="H1442" s="431">
        <f t="shared" si="352"/>
        <v>1</v>
      </c>
      <c r="I1442" s="463">
        <f t="shared" si="348"/>
        <v>4</v>
      </c>
      <c r="J1442" s="463">
        <f t="shared" si="349"/>
        <v>4</v>
      </c>
      <c r="K1442" s="431">
        <f t="shared" si="353"/>
        <v>1</v>
      </c>
    </row>
    <row r="1443" spans="1:11" ht="25.5">
      <c r="A1443" s="158" t="s">
        <v>3281</v>
      </c>
      <c r="B1443" s="159" t="s">
        <v>3282</v>
      </c>
      <c r="C1443" s="157"/>
      <c r="D1443" s="157"/>
      <c r="E1443" s="431" t="e">
        <f t="shared" si="351"/>
        <v>#DIV/0!</v>
      </c>
      <c r="F1443" s="426">
        <v>6</v>
      </c>
      <c r="G1443" s="426"/>
      <c r="H1443" s="431">
        <f t="shared" si="352"/>
        <v>0</v>
      </c>
      <c r="I1443" s="463">
        <f t="shared" si="348"/>
        <v>6</v>
      </c>
      <c r="J1443" s="463">
        <f t="shared" si="349"/>
        <v>0</v>
      </c>
      <c r="K1443" s="431">
        <f t="shared" si="353"/>
        <v>0</v>
      </c>
    </row>
    <row r="1444" spans="1:11" ht="14.25">
      <c r="A1444" s="158" t="s">
        <v>3283</v>
      </c>
      <c r="B1444" s="159" t="s">
        <v>3284</v>
      </c>
      <c r="C1444" s="157"/>
      <c r="D1444" s="157"/>
      <c r="E1444" s="431" t="e">
        <f t="shared" si="351"/>
        <v>#DIV/0!</v>
      </c>
      <c r="F1444" s="426"/>
      <c r="G1444" s="426"/>
      <c r="H1444" s="431" t="e">
        <f t="shared" si="352"/>
        <v>#DIV/0!</v>
      </c>
      <c r="I1444" s="463">
        <f t="shared" si="348"/>
        <v>0</v>
      </c>
      <c r="J1444" s="463">
        <f t="shared" si="349"/>
        <v>0</v>
      </c>
      <c r="K1444" s="431" t="e">
        <f t="shared" si="353"/>
        <v>#DIV/0!</v>
      </c>
    </row>
    <row r="1445" spans="1:11" ht="25.5">
      <c r="A1445" s="158" t="s">
        <v>3285</v>
      </c>
      <c r="B1445" s="159" t="s">
        <v>3286</v>
      </c>
      <c r="C1445" s="157"/>
      <c r="D1445" s="157"/>
      <c r="E1445" s="431" t="e">
        <f t="shared" si="351"/>
        <v>#DIV/0!</v>
      </c>
      <c r="F1445" s="426">
        <v>2</v>
      </c>
      <c r="G1445" s="426"/>
      <c r="H1445" s="431">
        <f t="shared" si="352"/>
        <v>0</v>
      </c>
      <c r="I1445" s="463">
        <f t="shared" si="348"/>
        <v>2</v>
      </c>
      <c r="J1445" s="463">
        <f t="shared" si="349"/>
        <v>0</v>
      </c>
      <c r="K1445" s="431">
        <f t="shared" si="353"/>
        <v>0</v>
      </c>
    </row>
    <row r="1446" spans="1:11" ht="14.25">
      <c r="A1446" s="158" t="s">
        <v>3287</v>
      </c>
      <c r="B1446" s="159" t="s">
        <v>3288</v>
      </c>
      <c r="C1446" s="157"/>
      <c r="D1446" s="157"/>
      <c r="E1446" s="431" t="e">
        <f t="shared" si="351"/>
        <v>#DIV/0!</v>
      </c>
      <c r="F1446" s="426">
        <v>49</v>
      </c>
      <c r="G1446" s="426">
        <v>27</v>
      </c>
      <c r="H1446" s="431">
        <f t="shared" si="352"/>
        <v>0.55102040816326525</v>
      </c>
      <c r="I1446" s="463">
        <f t="shared" si="348"/>
        <v>49</v>
      </c>
      <c r="J1446" s="463">
        <f t="shared" si="349"/>
        <v>27</v>
      </c>
      <c r="K1446" s="431">
        <f t="shared" si="353"/>
        <v>0.55102040816326525</v>
      </c>
    </row>
    <row r="1447" spans="1:11" ht="14.25">
      <c r="A1447" s="158" t="s">
        <v>3289</v>
      </c>
      <c r="B1447" s="159" t="s">
        <v>3290</v>
      </c>
      <c r="C1447" s="157"/>
      <c r="D1447" s="157"/>
      <c r="E1447" s="431" t="e">
        <f t="shared" si="351"/>
        <v>#DIV/0!</v>
      </c>
      <c r="F1447" s="426">
        <v>3</v>
      </c>
      <c r="G1447" s="426">
        <v>4</v>
      </c>
      <c r="H1447" s="431">
        <f t="shared" si="352"/>
        <v>1.3333333333333333</v>
      </c>
      <c r="I1447" s="463">
        <f t="shared" si="348"/>
        <v>3</v>
      </c>
      <c r="J1447" s="463">
        <f t="shared" si="349"/>
        <v>4</v>
      </c>
      <c r="K1447" s="431">
        <f t="shared" si="353"/>
        <v>1.3333333333333333</v>
      </c>
    </row>
    <row r="1448" spans="1:11" ht="14.25">
      <c r="A1448" s="158" t="s">
        <v>3291</v>
      </c>
      <c r="B1448" s="159" t="s">
        <v>3292</v>
      </c>
      <c r="C1448" s="157"/>
      <c r="D1448" s="157"/>
      <c r="E1448" s="431" t="e">
        <f t="shared" si="351"/>
        <v>#DIV/0!</v>
      </c>
      <c r="F1448" s="426">
        <v>1</v>
      </c>
      <c r="G1448" s="426"/>
      <c r="H1448" s="431">
        <f t="shared" si="352"/>
        <v>0</v>
      </c>
      <c r="I1448" s="463">
        <f t="shared" si="348"/>
        <v>1</v>
      </c>
      <c r="J1448" s="463">
        <f t="shared" si="349"/>
        <v>0</v>
      </c>
      <c r="K1448" s="431">
        <f t="shared" si="353"/>
        <v>0</v>
      </c>
    </row>
    <row r="1449" spans="1:11" ht="14.25">
      <c r="A1449" s="158" t="s">
        <v>3293</v>
      </c>
      <c r="B1449" s="159" t="s">
        <v>3294</v>
      </c>
      <c r="C1449" s="157"/>
      <c r="D1449" s="157"/>
      <c r="E1449" s="431" t="e">
        <f t="shared" si="351"/>
        <v>#DIV/0!</v>
      </c>
      <c r="F1449" s="426">
        <v>1</v>
      </c>
      <c r="G1449" s="426"/>
      <c r="H1449" s="431">
        <f t="shared" si="352"/>
        <v>0</v>
      </c>
      <c r="I1449" s="463">
        <f t="shared" si="348"/>
        <v>1</v>
      </c>
      <c r="J1449" s="463">
        <f t="shared" si="349"/>
        <v>0</v>
      </c>
      <c r="K1449" s="431">
        <f t="shared" si="353"/>
        <v>0</v>
      </c>
    </row>
    <row r="1450" spans="1:11" ht="25.5">
      <c r="A1450" s="158" t="s">
        <v>3295</v>
      </c>
      <c r="B1450" s="159" t="s">
        <v>3296</v>
      </c>
      <c r="C1450" s="157"/>
      <c r="D1450" s="157"/>
      <c r="E1450" s="431" t="e">
        <f t="shared" si="351"/>
        <v>#DIV/0!</v>
      </c>
      <c r="F1450" s="426">
        <v>3</v>
      </c>
      <c r="G1450" s="426"/>
      <c r="H1450" s="431">
        <f t="shared" si="352"/>
        <v>0</v>
      </c>
      <c r="I1450" s="463">
        <f t="shared" si="348"/>
        <v>3</v>
      </c>
      <c r="J1450" s="463">
        <f t="shared" si="349"/>
        <v>0</v>
      </c>
      <c r="K1450" s="431">
        <f t="shared" si="353"/>
        <v>0</v>
      </c>
    </row>
    <row r="1451" spans="1:11" ht="14.25">
      <c r="A1451" s="158" t="s">
        <v>3297</v>
      </c>
      <c r="B1451" s="159" t="s">
        <v>3298</v>
      </c>
      <c r="C1451" s="157"/>
      <c r="D1451" s="157"/>
      <c r="E1451" s="431" t="e">
        <f t="shared" si="351"/>
        <v>#DIV/0!</v>
      </c>
      <c r="F1451" s="426">
        <v>1</v>
      </c>
      <c r="G1451" s="426"/>
      <c r="H1451" s="431">
        <f t="shared" si="352"/>
        <v>0</v>
      </c>
      <c r="I1451" s="463">
        <f t="shared" si="348"/>
        <v>1</v>
      </c>
      <c r="J1451" s="463">
        <f t="shared" si="349"/>
        <v>0</v>
      </c>
      <c r="K1451" s="431">
        <f t="shared" si="353"/>
        <v>0</v>
      </c>
    </row>
    <row r="1452" spans="1:11" ht="25.5">
      <c r="A1452" s="158" t="s">
        <v>3299</v>
      </c>
      <c r="B1452" s="159" t="s">
        <v>3300</v>
      </c>
      <c r="C1452" s="157"/>
      <c r="D1452" s="157"/>
      <c r="E1452" s="431" t="e">
        <f t="shared" si="351"/>
        <v>#DIV/0!</v>
      </c>
      <c r="F1452" s="426">
        <v>1</v>
      </c>
      <c r="G1452" s="426"/>
      <c r="H1452" s="431">
        <f t="shared" si="352"/>
        <v>0</v>
      </c>
      <c r="I1452" s="463">
        <f t="shared" si="348"/>
        <v>1</v>
      </c>
      <c r="J1452" s="463">
        <f t="shared" si="349"/>
        <v>0</v>
      </c>
      <c r="K1452" s="431">
        <f t="shared" si="353"/>
        <v>0</v>
      </c>
    </row>
    <row r="1453" spans="1:11" ht="25.5">
      <c r="A1453" s="158" t="s">
        <v>3301</v>
      </c>
      <c r="B1453" s="159" t="s">
        <v>3302</v>
      </c>
      <c r="C1453" s="157"/>
      <c r="D1453" s="157"/>
      <c r="E1453" s="431" t="e">
        <f t="shared" si="346"/>
        <v>#DIV/0!</v>
      </c>
      <c r="F1453" s="426">
        <v>1</v>
      </c>
      <c r="G1453" s="426"/>
      <c r="H1453" s="431">
        <f t="shared" si="347"/>
        <v>0</v>
      </c>
      <c r="I1453" s="463">
        <f t="shared" si="348"/>
        <v>1</v>
      </c>
      <c r="J1453" s="463">
        <f t="shared" si="349"/>
        <v>0</v>
      </c>
      <c r="K1453" s="431">
        <f t="shared" si="350"/>
        <v>0</v>
      </c>
    </row>
    <row r="1454" spans="1:11" ht="14.25">
      <c r="A1454" s="158" t="s">
        <v>3303</v>
      </c>
      <c r="B1454" s="159" t="s">
        <v>3304</v>
      </c>
      <c r="C1454" s="157"/>
      <c r="D1454" s="157"/>
      <c r="E1454" s="431" t="e">
        <f t="shared" si="346"/>
        <v>#DIV/0!</v>
      </c>
      <c r="F1454" s="426">
        <v>4</v>
      </c>
      <c r="G1454" s="426"/>
      <c r="H1454" s="431">
        <f t="shared" si="347"/>
        <v>0</v>
      </c>
      <c r="I1454" s="463">
        <f t="shared" si="348"/>
        <v>4</v>
      </c>
      <c r="J1454" s="463">
        <f t="shared" si="349"/>
        <v>0</v>
      </c>
      <c r="K1454" s="431">
        <f t="shared" si="350"/>
        <v>0</v>
      </c>
    </row>
    <row r="1455" spans="1:11" ht="25.5">
      <c r="A1455" s="158" t="s">
        <v>3305</v>
      </c>
      <c r="B1455" s="159" t="s">
        <v>3306</v>
      </c>
      <c r="C1455" s="157"/>
      <c r="D1455" s="157"/>
      <c r="E1455" s="431" t="e">
        <f t="shared" si="346"/>
        <v>#DIV/0!</v>
      </c>
      <c r="F1455" s="426">
        <v>5</v>
      </c>
      <c r="G1455" s="426"/>
      <c r="H1455" s="431">
        <f t="shared" si="347"/>
        <v>0</v>
      </c>
      <c r="I1455" s="463">
        <f t="shared" si="348"/>
        <v>5</v>
      </c>
      <c r="J1455" s="463">
        <f t="shared" si="349"/>
        <v>0</v>
      </c>
      <c r="K1455" s="431">
        <f t="shared" si="350"/>
        <v>0</v>
      </c>
    </row>
    <row r="1456" spans="1:11" ht="14.25">
      <c r="A1456" s="158" t="s">
        <v>3307</v>
      </c>
      <c r="B1456" s="159" t="s">
        <v>3308</v>
      </c>
      <c r="C1456" s="157"/>
      <c r="D1456" s="157"/>
      <c r="E1456" s="431" t="e">
        <f t="shared" si="346"/>
        <v>#DIV/0!</v>
      </c>
      <c r="F1456" s="426">
        <v>1</v>
      </c>
      <c r="G1456" s="426"/>
      <c r="H1456" s="431">
        <f t="shared" si="347"/>
        <v>0</v>
      </c>
      <c r="I1456" s="463">
        <f t="shared" si="348"/>
        <v>1</v>
      </c>
      <c r="J1456" s="463">
        <f t="shared" si="349"/>
        <v>0</v>
      </c>
      <c r="K1456" s="431">
        <f t="shared" si="350"/>
        <v>0</v>
      </c>
    </row>
    <row r="1457" spans="1:11" ht="14.25">
      <c r="A1457" s="158" t="s">
        <v>3309</v>
      </c>
      <c r="B1457" s="159" t="s">
        <v>3310</v>
      </c>
      <c r="C1457" s="157"/>
      <c r="D1457" s="157"/>
      <c r="E1457" s="431" t="e">
        <f t="shared" si="346"/>
        <v>#DIV/0!</v>
      </c>
      <c r="F1457" s="426">
        <v>1</v>
      </c>
      <c r="G1457" s="426"/>
      <c r="H1457" s="431">
        <f t="shared" si="347"/>
        <v>0</v>
      </c>
      <c r="I1457" s="463">
        <f t="shared" si="348"/>
        <v>1</v>
      </c>
      <c r="J1457" s="463">
        <f t="shared" si="349"/>
        <v>0</v>
      </c>
      <c r="K1457" s="431">
        <f t="shared" si="350"/>
        <v>0</v>
      </c>
    </row>
    <row r="1458" spans="1:11" ht="14.25">
      <c r="A1458" s="158" t="s">
        <v>3311</v>
      </c>
      <c r="B1458" s="159" t="s">
        <v>3312</v>
      </c>
      <c r="C1458" s="157"/>
      <c r="D1458" s="157"/>
      <c r="E1458" s="431" t="e">
        <f t="shared" si="346"/>
        <v>#DIV/0!</v>
      </c>
      <c r="F1458" s="426">
        <v>2</v>
      </c>
      <c r="G1458" s="426"/>
      <c r="H1458" s="431">
        <f t="shared" si="347"/>
        <v>0</v>
      </c>
      <c r="I1458" s="463">
        <f t="shared" si="348"/>
        <v>2</v>
      </c>
      <c r="J1458" s="463">
        <f t="shared" si="349"/>
        <v>0</v>
      </c>
      <c r="K1458" s="431">
        <f t="shared" si="350"/>
        <v>0</v>
      </c>
    </row>
    <row r="1459" spans="1:11" ht="14.25">
      <c r="A1459" s="158"/>
      <c r="B1459" s="159"/>
      <c r="C1459" s="157"/>
      <c r="D1459" s="157"/>
      <c r="E1459" s="431" t="e">
        <f t="shared" si="343"/>
        <v>#DIV/0!</v>
      </c>
      <c r="F1459" s="426"/>
      <c r="G1459" s="426"/>
      <c r="H1459" s="431" t="e">
        <f t="shared" si="344"/>
        <v>#DIV/0!</v>
      </c>
      <c r="I1459" s="463">
        <f t="shared" ref="I1459" si="354">C1459+F1459</f>
        <v>0</v>
      </c>
      <c r="J1459" s="463">
        <f t="shared" ref="J1459" si="355">D1459+G1459</f>
        <v>0</v>
      </c>
      <c r="K1459" s="431" t="e">
        <f t="shared" si="345"/>
        <v>#DIV/0!</v>
      </c>
    </row>
    <row r="1460" spans="1:11" ht="14.25">
      <c r="A1460" s="158"/>
      <c r="B1460" s="159"/>
      <c r="C1460" s="165"/>
      <c r="D1460" s="165"/>
      <c r="E1460" s="442"/>
      <c r="F1460" s="436"/>
      <c r="G1460" s="436"/>
      <c r="H1460" s="442"/>
      <c r="I1460" s="436"/>
      <c r="J1460" s="436"/>
      <c r="K1460" s="442"/>
    </row>
    <row r="1461" spans="1:11" ht="15">
      <c r="A1461" s="158"/>
      <c r="B1461" s="160" t="s">
        <v>1637</v>
      </c>
      <c r="C1461" s="443">
        <f>SUM(C1462:C1741)</f>
        <v>21900</v>
      </c>
      <c r="D1461" s="443">
        <f>SUM(D1462:D1741)</f>
        <v>11088</v>
      </c>
      <c r="E1461" s="444">
        <f t="shared" ref="E1461:E1509" si="356">D1461/C1461</f>
        <v>0.50630136986301366</v>
      </c>
      <c r="F1461" s="443">
        <f>SUM(F1462:F1741)</f>
        <v>50785</v>
      </c>
      <c r="G1461" s="443">
        <f>SUM(G1462:G1741)</f>
        <v>10439</v>
      </c>
      <c r="H1461" s="444">
        <f t="shared" ref="H1461:H1509" si="357">G1461/F1461</f>
        <v>0.20555282071477798</v>
      </c>
      <c r="I1461" s="435">
        <f t="shared" ref="I1461:I1509" si="358">C1461+F1461</f>
        <v>72685</v>
      </c>
      <c r="J1461" s="435">
        <f t="shared" ref="J1461:J1509" si="359">D1461+G1461</f>
        <v>21527</v>
      </c>
      <c r="K1461" s="444">
        <f t="shared" ref="K1461:K1509" si="360">J1461/I1461</f>
        <v>0.29616839788126847</v>
      </c>
    </row>
    <row r="1462" spans="1:11" ht="14.25">
      <c r="A1462" s="446" t="s">
        <v>3241</v>
      </c>
      <c r="B1462" s="447" t="s">
        <v>3242</v>
      </c>
      <c r="C1462" s="455">
        <v>470</v>
      </c>
      <c r="D1462" s="159">
        <v>201</v>
      </c>
      <c r="E1462" s="431">
        <f t="shared" si="356"/>
        <v>0.42765957446808511</v>
      </c>
      <c r="F1462" s="460"/>
      <c r="G1462" s="406"/>
      <c r="H1462" s="431" t="e">
        <f t="shared" si="357"/>
        <v>#DIV/0!</v>
      </c>
      <c r="I1462" s="426">
        <f t="shared" si="358"/>
        <v>470</v>
      </c>
      <c r="J1462" s="426">
        <f t="shared" si="359"/>
        <v>201</v>
      </c>
      <c r="K1462" s="431">
        <f t="shared" si="360"/>
        <v>0.42765957446808511</v>
      </c>
    </row>
    <row r="1463" spans="1:11" ht="25.5">
      <c r="A1463" s="446" t="s">
        <v>3313</v>
      </c>
      <c r="B1463" s="448" t="s">
        <v>3314</v>
      </c>
      <c r="C1463" s="456"/>
      <c r="D1463" s="157"/>
      <c r="E1463" s="431" t="e">
        <f t="shared" si="356"/>
        <v>#DIV/0!</v>
      </c>
      <c r="F1463" s="461"/>
      <c r="G1463" s="426"/>
      <c r="H1463" s="431" t="e">
        <f t="shared" si="357"/>
        <v>#DIV/0!</v>
      </c>
      <c r="I1463" s="426">
        <f t="shared" si="358"/>
        <v>0</v>
      </c>
      <c r="J1463" s="426">
        <f t="shared" si="359"/>
        <v>0</v>
      </c>
      <c r="K1463" s="431" t="e">
        <f t="shared" si="360"/>
        <v>#DIV/0!</v>
      </c>
    </row>
    <row r="1464" spans="1:11" ht="14.25">
      <c r="A1464" s="446" t="s">
        <v>2467</v>
      </c>
      <c r="B1464" s="448" t="s">
        <v>2468</v>
      </c>
      <c r="C1464" s="456">
        <v>1</v>
      </c>
      <c r="D1464" s="157"/>
      <c r="E1464" s="431">
        <f t="shared" si="356"/>
        <v>0</v>
      </c>
      <c r="F1464" s="461">
        <v>12</v>
      </c>
      <c r="G1464" s="426">
        <v>1</v>
      </c>
      <c r="H1464" s="431">
        <f t="shared" si="357"/>
        <v>8.3333333333333329E-2</v>
      </c>
      <c r="I1464" s="426">
        <f t="shared" si="358"/>
        <v>13</v>
      </c>
      <c r="J1464" s="426">
        <f t="shared" si="359"/>
        <v>1</v>
      </c>
      <c r="K1464" s="431">
        <f t="shared" si="360"/>
        <v>7.6923076923076927E-2</v>
      </c>
    </row>
    <row r="1465" spans="1:11" ht="14.25">
      <c r="A1465" s="446" t="s">
        <v>3315</v>
      </c>
      <c r="B1465" s="448" t="s">
        <v>3316</v>
      </c>
      <c r="C1465" s="456"/>
      <c r="D1465" s="157"/>
      <c r="E1465" s="431" t="e">
        <f t="shared" si="356"/>
        <v>#DIV/0!</v>
      </c>
      <c r="F1465" s="461">
        <v>4</v>
      </c>
      <c r="G1465" s="426">
        <v>1</v>
      </c>
      <c r="H1465" s="431">
        <f t="shared" si="357"/>
        <v>0.25</v>
      </c>
      <c r="I1465" s="426">
        <f t="shared" si="358"/>
        <v>4</v>
      </c>
      <c r="J1465" s="426">
        <f t="shared" si="359"/>
        <v>1</v>
      </c>
      <c r="K1465" s="431">
        <f t="shared" si="360"/>
        <v>0.25</v>
      </c>
    </row>
    <row r="1466" spans="1:11" ht="14.25">
      <c r="A1466" s="446" t="s">
        <v>3317</v>
      </c>
      <c r="B1466" s="448" t="s">
        <v>3318</v>
      </c>
      <c r="C1466" s="456"/>
      <c r="D1466" s="161"/>
      <c r="E1466" s="431" t="e">
        <f t="shared" si="356"/>
        <v>#DIV/0!</v>
      </c>
      <c r="F1466" s="461">
        <v>555</v>
      </c>
      <c r="G1466" s="426">
        <v>380</v>
      </c>
      <c r="H1466" s="431">
        <f t="shared" si="357"/>
        <v>0.68468468468468469</v>
      </c>
      <c r="I1466" s="426">
        <f t="shared" si="358"/>
        <v>555</v>
      </c>
      <c r="J1466" s="426">
        <f t="shared" si="359"/>
        <v>380</v>
      </c>
      <c r="K1466" s="431">
        <f t="shared" si="360"/>
        <v>0.68468468468468469</v>
      </c>
    </row>
    <row r="1467" spans="1:11" ht="14.25">
      <c r="A1467" s="446" t="s">
        <v>3287</v>
      </c>
      <c r="B1467" s="448" t="s">
        <v>3319</v>
      </c>
      <c r="C1467" s="456"/>
      <c r="D1467" s="161"/>
      <c r="E1467" s="431" t="e">
        <f t="shared" si="356"/>
        <v>#DIV/0!</v>
      </c>
      <c r="F1467" s="461"/>
      <c r="G1467" s="426"/>
      <c r="H1467" s="431" t="e">
        <f t="shared" si="357"/>
        <v>#DIV/0!</v>
      </c>
      <c r="I1467" s="426">
        <f t="shared" si="358"/>
        <v>0</v>
      </c>
      <c r="J1467" s="426">
        <f t="shared" si="359"/>
        <v>0</v>
      </c>
      <c r="K1467" s="431" t="e">
        <f t="shared" si="360"/>
        <v>#DIV/0!</v>
      </c>
    </row>
    <row r="1468" spans="1:11" ht="14.25">
      <c r="A1468" s="446" t="s">
        <v>3320</v>
      </c>
      <c r="B1468" s="448" t="s">
        <v>3321</v>
      </c>
      <c r="C1468" s="456">
        <v>460</v>
      </c>
      <c r="D1468" s="162">
        <v>217</v>
      </c>
      <c r="E1468" s="431">
        <f t="shared" si="356"/>
        <v>0.47173913043478261</v>
      </c>
      <c r="F1468" s="461">
        <v>29</v>
      </c>
      <c r="G1468" s="426">
        <v>3</v>
      </c>
      <c r="H1468" s="431">
        <f t="shared" si="357"/>
        <v>0.10344827586206896</v>
      </c>
      <c r="I1468" s="426">
        <f t="shared" si="358"/>
        <v>489</v>
      </c>
      <c r="J1468" s="426">
        <f t="shared" si="359"/>
        <v>220</v>
      </c>
      <c r="K1468" s="431">
        <f t="shared" si="360"/>
        <v>0.44989775051124742</v>
      </c>
    </row>
    <row r="1469" spans="1:11" ht="25.5">
      <c r="A1469" s="446" t="s">
        <v>2232</v>
      </c>
      <c r="B1469" s="448" t="s">
        <v>3322</v>
      </c>
      <c r="C1469" s="456"/>
      <c r="D1469" s="161"/>
      <c r="E1469" s="431" t="e">
        <f t="shared" si="356"/>
        <v>#DIV/0!</v>
      </c>
      <c r="F1469" s="461">
        <v>4</v>
      </c>
      <c r="G1469" s="426"/>
      <c r="H1469" s="431">
        <f t="shared" si="357"/>
        <v>0</v>
      </c>
      <c r="I1469" s="426">
        <f t="shared" si="358"/>
        <v>4</v>
      </c>
      <c r="J1469" s="426">
        <f t="shared" si="359"/>
        <v>0</v>
      </c>
      <c r="K1469" s="431">
        <f t="shared" si="360"/>
        <v>0</v>
      </c>
    </row>
    <row r="1470" spans="1:11" ht="14.25">
      <c r="A1470" s="446" t="s">
        <v>2189</v>
      </c>
      <c r="B1470" s="448" t="s">
        <v>2750</v>
      </c>
      <c r="C1470" s="456">
        <v>3</v>
      </c>
      <c r="D1470" s="161"/>
      <c r="E1470" s="431">
        <f t="shared" si="356"/>
        <v>0</v>
      </c>
      <c r="F1470" s="461">
        <v>32</v>
      </c>
      <c r="G1470" s="426"/>
      <c r="H1470" s="431">
        <f t="shared" si="357"/>
        <v>0</v>
      </c>
      <c r="I1470" s="426">
        <f t="shared" si="358"/>
        <v>35</v>
      </c>
      <c r="J1470" s="426">
        <f t="shared" si="359"/>
        <v>0</v>
      </c>
      <c r="K1470" s="431">
        <f t="shared" si="360"/>
        <v>0</v>
      </c>
    </row>
    <row r="1471" spans="1:11" ht="14.25">
      <c r="A1471" s="446" t="s">
        <v>3323</v>
      </c>
      <c r="B1471" s="448" t="s">
        <v>3324</v>
      </c>
      <c r="C1471" s="456"/>
      <c r="D1471" s="157"/>
      <c r="E1471" s="431" t="e">
        <f t="shared" si="356"/>
        <v>#DIV/0!</v>
      </c>
      <c r="F1471" s="461"/>
      <c r="G1471" s="426"/>
      <c r="H1471" s="431" t="e">
        <f t="shared" si="357"/>
        <v>#DIV/0!</v>
      </c>
      <c r="I1471" s="426">
        <f t="shared" si="358"/>
        <v>0</v>
      </c>
      <c r="J1471" s="426">
        <f t="shared" si="359"/>
        <v>0</v>
      </c>
      <c r="K1471" s="431" t="e">
        <f t="shared" si="360"/>
        <v>#DIV/0!</v>
      </c>
    </row>
    <row r="1472" spans="1:11" ht="14.25">
      <c r="A1472" s="446" t="s">
        <v>3325</v>
      </c>
      <c r="B1472" s="448" t="s">
        <v>3326</v>
      </c>
      <c r="C1472" s="456"/>
      <c r="D1472" s="157"/>
      <c r="E1472" s="431" t="e">
        <f t="shared" si="356"/>
        <v>#DIV/0!</v>
      </c>
      <c r="F1472" s="461"/>
      <c r="G1472" s="426"/>
      <c r="H1472" s="431" t="e">
        <f t="shared" si="357"/>
        <v>#DIV/0!</v>
      </c>
      <c r="I1472" s="426">
        <f t="shared" si="358"/>
        <v>0</v>
      </c>
      <c r="J1472" s="426">
        <f t="shared" si="359"/>
        <v>0</v>
      </c>
      <c r="K1472" s="431" t="e">
        <f t="shared" si="360"/>
        <v>#DIV/0!</v>
      </c>
    </row>
    <row r="1473" spans="1:11" ht="14.25">
      <c r="A1473" s="446" t="s">
        <v>3161</v>
      </c>
      <c r="B1473" s="448" t="s">
        <v>3162</v>
      </c>
      <c r="C1473" s="456"/>
      <c r="D1473" s="157"/>
      <c r="E1473" s="431" t="e">
        <f t="shared" si="356"/>
        <v>#DIV/0!</v>
      </c>
      <c r="F1473" s="461"/>
      <c r="G1473" s="426"/>
      <c r="H1473" s="431" t="e">
        <f t="shared" si="357"/>
        <v>#DIV/0!</v>
      </c>
      <c r="I1473" s="426">
        <f t="shared" si="358"/>
        <v>0</v>
      </c>
      <c r="J1473" s="426">
        <f t="shared" si="359"/>
        <v>0</v>
      </c>
      <c r="K1473" s="431" t="e">
        <f t="shared" si="360"/>
        <v>#DIV/0!</v>
      </c>
    </row>
    <row r="1474" spans="1:11" ht="14.25">
      <c r="A1474" s="446" t="s">
        <v>3163</v>
      </c>
      <c r="B1474" s="448" t="s">
        <v>3164</v>
      </c>
      <c r="C1474" s="456"/>
      <c r="D1474" s="161"/>
      <c r="E1474" s="431" t="e">
        <f t="shared" si="356"/>
        <v>#DIV/0!</v>
      </c>
      <c r="F1474" s="461"/>
      <c r="G1474" s="426"/>
      <c r="H1474" s="431" t="e">
        <f t="shared" si="357"/>
        <v>#DIV/0!</v>
      </c>
      <c r="I1474" s="426">
        <f t="shared" si="358"/>
        <v>0</v>
      </c>
      <c r="J1474" s="426">
        <f t="shared" si="359"/>
        <v>0</v>
      </c>
      <c r="K1474" s="431" t="e">
        <f t="shared" si="360"/>
        <v>#DIV/0!</v>
      </c>
    </row>
    <row r="1475" spans="1:11" ht="14.25">
      <c r="A1475" s="446" t="s">
        <v>3327</v>
      </c>
      <c r="B1475" s="448" t="s">
        <v>3328</v>
      </c>
      <c r="C1475" s="456"/>
      <c r="D1475" s="161"/>
      <c r="E1475" s="431" t="e">
        <f t="shared" si="356"/>
        <v>#DIV/0!</v>
      </c>
      <c r="F1475" s="461"/>
      <c r="G1475" s="426"/>
      <c r="H1475" s="431" t="e">
        <f t="shared" si="357"/>
        <v>#DIV/0!</v>
      </c>
      <c r="I1475" s="426">
        <f t="shared" si="358"/>
        <v>0</v>
      </c>
      <c r="J1475" s="426">
        <f t="shared" si="359"/>
        <v>0</v>
      </c>
      <c r="K1475" s="431" t="e">
        <f t="shared" si="360"/>
        <v>#DIV/0!</v>
      </c>
    </row>
    <row r="1476" spans="1:11" ht="14.25">
      <c r="A1476" s="446" t="s">
        <v>2985</v>
      </c>
      <c r="B1476" s="448" t="s">
        <v>3165</v>
      </c>
      <c r="C1476" s="456"/>
      <c r="D1476" s="162"/>
      <c r="E1476" s="431" t="e">
        <f t="shared" si="356"/>
        <v>#DIV/0!</v>
      </c>
      <c r="F1476" s="461"/>
      <c r="G1476" s="426"/>
      <c r="H1476" s="431" t="e">
        <f t="shared" si="357"/>
        <v>#DIV/0!</v>
      </c>
      <c r="I1476" s="426">
        <f t="shared" si="358"/>
        <v>0</v>
      </c>
      <c r="J1476" s="426">
        <f t="shared" si="359"/>
        <v>0</v>
      </c>
      <c r="K1476" s="431" t="e">
        <f t="shared" si="360"/>
        <v>#DIV/0!</v>
      </c>
    </row>
    <row r="1477" spans="1:11" ht="25.5">
      <c r="A1477" s="446" t="s">
        <v>3329</v>
      </c>
      <c r="B1477" s="448" t="s">
        <v>3330</v>
      </c>
      <c r="C1477" s="456"/>
      <c r="D1477" s="161"/>
      <c r="E1477" s="431" t="e">
        <f t="shared" si="356"/>
        <v>#DIV/0!</v>
      </c>
      <c r="F1477" s="461"/>
      <c r="G1477" s="426"/>
      <c r="H1477" s="431" t="e">
        <f t="shared" si="357"/>
        <v>#DIV/0!</v>
      </c>
      <c r="I1477" s="426">
        <f t="shared" si="358"/>
        <v>0</v>
      </c>
      <c r="J1477" s="426">
        <f t="shared" si="359"/>
        <v>0</v>
      </c>
      <c r="K1477" s="431" t="e">
        <f t="shared" si="360"/>
        <v>#DIV/0!</v>
      </c>
    </row>
    <row r="1478" spans="1:11" ht="14.25">
      <c r="A1478" s="446" t="s">
        <v>2159</v>
      </c>
      <c r="B1478" s="448" t="s">
        <v>3166</v>
      </c>
      <c r="C1478" s="456"/>
      <c r="D1478" s="161"/>
      <c r="E1478" s="431" t="e">
        <f t="shared" si="356"/>
        <v>#DIV/0!</v>
      </c>
      <c r="F1478" s="461">
        <v>10</v>
      </c>
      <c r="G1478" s="426"/>
      <c r="H1478" s="431">
        <f t="shared" si="357"/>
        <v>0</v>
      </c>
      <c r="I1478" s="426">
        <f t="shared" si="358"/>
        <v>10</v>
      </c>
      <c r="J1478" s="426">
        <f t="shared" si="359"/>
        <v>0</v>
      </c>
      <c r="K1478" s="431">
        <f t="shared" si="360"/>
        <v>0</v>
      </c>
    </row>
    <row r="1479" spans="1:11" ht="14.25">
      <c r="A1479" s="446" t="s">
        <v>2160</v>
      </c>
      <c r="B1479" s="448" t="s">
        <v>3331</v>
      </c>
      <c r="C1479" s="456"/>
      <c r="D1479" s="157"/>
      <c r="E1479" s="431" t="e">
        <f t="shared" si="356"/>
        <v>#DIV/0!</v>
      </c>
      <c r="F1479" s="461">
        <v>2</v>
      </c>
      <c r="G1479" s="426"/>
      <c r="H1479" s="431">
        <f t="shared" si="357"/>
        <v>0</v>
      </c>
      <c r="I1479" s="426">
        <f t="shared" si="358"/>
        <v>2</v>
      </c>
      <c r="J1479" s="426">
        <f t="shared" si="359"/>
        <v>0</v>
      </c>
      <c r="K1479" s="431">
        <f t="shared" si="360"/>
        <v>0</v>
      </c>
    </row>
    <row r="1480" spans="1:11" ht="14.25">
      <c r="A1480" s="446" t="s">
        <v>2820</v>
      </c>
      <c r="B1480" s="448" t="s">
        <v>3332</v>
      </c>
      <c r="C1480" s="456"/>
      <c r="D1480" s="157"/>
      <c r="E1480" s="431" t="e">
        <f t="shared" si="356"/>
        <v>#DIV/0!</v>
      </c>
      <c r="F1480" s="461"/>
      <c r="G1480" s="426"/>
      <c r="H1480" s="431" t="e">
        <f t="shared" si="357"/>
        <v>#DIV/0!</v>
      </c>
      <c r="I1480" s="426">
        <f t="shared" si="358"/>
        <v>0</v>
      </c>
      <c r="J1480" s="426">
        <f t="shared" si="359"/>
        <v>0</v>
      </c>
      <c r="K1480" s="431" t="e">
        <f t="shared" si="360"/>
        <v>#DIV/0!</v>
      </c>
    </row>
    <row r="1481" spans="1:11" ht="14.25">
      <c r="A1481" s="446" t="s">
        <v>2094</v>
      </c>
      <c r="B1481" s="448" t="s">
        <v>3167</v>
      </c>
      <c r="C1481" s="456">
        <v>6</v>
      </c>
      <c r="D1481" s="157"/>
      <c r="E1481" s="431">
        <f t="shared" si="356"/>
        <v>0</v>
      </c>
      <c r="F1481" s="461">
        <v>4683</v>
      </c>
      <c r="G1481" s="426">
        <v>465</v>
      </c>
      <c r="H1481" s="431">
        <f t="shared" si="357"/>
        <v>9.9295323510570146E-2</v>
      </c>
      <c r="I1481" s="426">
        <f t="shared" si="358"/>
        <v>4689</v>
      </c>
      <c r="J1481" s="426">
        <f t="shared" si="359"/>
        <v>465</v>
      </c>
      <c r="K1481" s="431">
        <f t="shared" si="360"/>
        <v>9.9168266154830459E-2</v>
      </c>
    </row>
    <row r="1482" spans="1:11" ht="14.25">
      <c r="A1482" s="446" t="s">
        <v>2963</v>
      </c>
      <c r="B1482" s="448" t="s">
        <v>2964</v>
      </c>
      <c r="C1482" s="456"/>
      <c r="D1482" s="161"/>
      <c r="E1482" s="431" t="e">
        <f t="shared" si="356"/>
        <v>#DIV/0!</v>
      </c>
      <c r="F1482" s="461"/>
      <c r="G1482" s="426">
        <v>1</v>
      </c>
      <c r="H1482" s="431" t="e">
        <f t="shared" si="357"/>
        <v>#DIV/0!</v>
      </c>
      <c r="I1482" s="426">
        <f t="shared" si="358"/>
        <v>0</v>
      </c>
      <c r="J1482" s="426">
        <f t="shared" si="359"/>
        <v>1</v>
      </c>
      <c r="K1482" s="431" t="e">
        <f t="shared" si="360"/>
        <v>#DIV/0!</v>
      </c>
    </row>
    <row r="1483" spans="1:11" ht="25.5">
      <c r="A1483" s="446" t="s">
        <v>2600</v>
      </c>
      <c r="B1483" s="448" t="s">
        <v>2446</v>
      </c>
      <c r="C1483" s="456"/>
      <c r="D1483" s="161"/>
      <c r="E1483" s="431" t="e">
        <f t="shared" si="356"/>
        <v>#DIV/0!</v>
      </c>
      <c r="F1483" s="461">
        <v>9</v>
      </c>
      <c r="G1483" s="426"/>
      <c r="H1483" s="431">
        <f t="shared" si="357"/>
        <v>0</v>
      </c>
      <c r="I1483" s="426">
        <f t="shared" si="358"/>
        <v>9</v>
      </c>
      <c r="J1483" s="426">
        <f t="shared" si="359"/>
        <v>0</v>
      </c>
      <c r="K1483" s="431">
        <f t="shared" si="360"/>
        <v>0</v>
      </c>
    </row>
    <row r="1484" spans="1:11" ht="14.25">
      <c r="A1484" s="446" t="s">
        <v>2161</v>
      </c>
      <c r="B1484" s="448" t="s">
        <v>3060</v>
      </c>
      <c r="C1484" s="456"/>
      <c r="D1484" s="162"/>
      <c r="E1484" s="431" t="e">
        <f t="shared" si="356"/>
        <v>#DIV/0!</v>
      </c>
      <c r="F1484" s="461">
        <v>25</v>
      </c>
      <c r="G1484" s="426">
        <v>17</v>
      </c>
      <c r="H1484" s="431">
        <f t="shared" si="357"/>
        <v>0.68</v>
      </c>
      <c r="I1484" s="426">
        <f t="shared" si="358"/>
        <v>25</v>
      </c>
      <c r="J1484" s="426">
        <f t="shared" si="359"/>
        <v>17</v>
      </c>
      <c r="K1484" s="431">
        <f t="shared" si="360"/>
        <v>0.68</v>
      </c>
    </row>
    <row r="1485" spans="1:11" ht="14.25">
      <c r="A1485" s="446" t="s">
        <v>2162</v>
      </c>
      <c r="B1485" s="448" t="s">
        <v>3061</v>
      </c>
      <c r="C1485" s="456"/>
      <c r="D1485" s="161"/>
      <c r="E1485" s="431" t="e">
        <f t="shared" si="356"/>
        <v>#DIV/0!</v>
      </c>
      <c r="F1485" s="461">
        <v>127</v>
      </c>
      <c r="G1485" s="426">
        <v>1</v>
      </c>
      <c r="H1485" s="431">
        <f t="shared" si="357"/>
        <v>7.874015748031496E-3</v>
      </c>
      <c r="I1485" s="426">
        <f t="shared" si="358"/>
        <v>127</v>
      </c>
      <c r="J1485" s="426">
        <f t="shared" si="359"/>
        <v>1</v>
      </c>
      <c r="K1485" s="431">
        <f t="shared" si="360"/>
        <v>7.874015748031496E-3</v>
      </c>
    </row>
    <row r="1486" spans="1:11" ht="14.25">
      <c r="A1486" s="446" t="s">
        <v>2102</v>
      </c>
      <c r="B1486" s="448" t="s">
        <v>2508</v>
      </c>
      <c r="C1486" s="456">
        <v>12</v>
      </c>
      <c r="D1486" s="161"/>
      <c r="E1486" s="431">
        <f t="shared" si="356"/>
        <v>0</v>
      </c>
      <c r="F1486" s="461">
        <v>204</v>
      </c>
      <c r="G1486" s="426"/>
      <c r="H1486" s="431">
        <f t="shared" si="357"/>
        <v>0</v>
      </c>
      <c r="I1486" s="426">
        <f t="shared" si="358"/>
        <v>216</v>
      </c>
      <c r="J1486" s="426">
        <f t="shared" si="359"/>
        <v>0</v>
      </c>
      <c r="K1486" s="431">
        <f t="shared" si="360"/>
        <v>0</v>
      </c>
    </row>
    <row r="1487" spans="1:11" ht="14.25">
      <c r="A1487" s="446" t="s">
        <v>3333</v>
      </c>
      <c r="B1487" s="448" t="s">
        <v>3334</v>
      </c>
      <c r="C1487" s="456">
        <v>1</v>
      </c>
      <c r="D1487" s="157"/>
      <c r="E1487" s="431">
        <f t="shared" si="356"/>
        <v>0</v>
      </c>
      <c r="F1487" s="461"/>
      <c r="G1487" s="426"/>
      <c r="H1487" s="431" t="e">
        <f t="shared" si="357"/>
        <v>#DIV/0!</v>
      </c>
      <c r="I1487" s="426">
        <f t="shared" si="358"/>
        <v>1</v>
      </c>
      <c r="J1487" s="426">
        <f t="shared" si="359"/>
        <v>0</v>
      </c>
      <c r="K1487" s="431">
        <f t="shared" si="360"/>
        <v>0</v>
      </c>
    </row>
    <row r="1488" spans="1:11" ht="14.25">
      <c r="A1488" s="446" t="s">
        <v>3335</v>
      </c>
      <c r="B1488" s="448" t="s">
        <v>3336</v>
      </c>
      <c r="C1488" s="456">
        <v>2</v>
      </c>
      <c r="D1488" s="157"/>
      <c r="E1488" s="431">
        <f t="shared" si="356"/>
        <v>0</v>
      </c>
      <c r="F1488" s="461">
        <v>22</v>
      </c>
      <c r="G1488" s="426">
        <v>2</v>
      </c>
      <c r="H1488" s="431">
        <f t="shared" si="357"/>
        <v>9.0909090909090912E-2</v>
      </c>
      <c r="I1488" s="426">
        <f t="shared" si="358"/>
        <v>24</v>
      </c>
      <c r="J1488" s="426">
        <f t="shared" si="359"/>
        <v>2</v>
      </c>
      <c r="K1488" s="431">
        <f t="shared" si="360"/>
        <v>8.3333333333333329E-2</v>
      </c>
    </row>
    <row r="1489" spans="1:11" ht="14.25">
      <c r="A1489" s="446" t="s">
        <v>3337</v>
      </c>
      <c r="B1489" s="448" t="s">
        <v>3338</v>
      </c>
      <c r="C1489" s="456">
        <v>1246</v>
      </c>
      <c r="D1489" s="157">
        <v>894</v>
      </c>
      <c r="E1489" s="431">
        <f t="shared" si="356"/>
        <v>0.7174959871589085</v>
      </c>
      <c r="F1489" s="461">
        <v>1736</v>
      </c>
      <c r="G1489" s="426">
        <v>446</v>
      </c>
      <c r="H1489" s="431">
        <f t="shared" si="357"/>
        <v>0.25691244239631339</v>
      </c>
      <c r="I1489" s="426">
        <f t="shared" si="358"/>
        <v>2982</v>
      </c>
      <c r="J1489" s="426">
        <f t="shared" si="359"/>
        <v>1340</v>
      </c>
      <c r="K1489" s="431">
        <f t="shared" si="360"/>
        <v>0.4493628437290409</v>
      </c>
    </row>
    <row r="1490" spans="1:11" ht="25.5">
      <c r="A1490" s="449" t="s">
        <v>3339</v>
      </c>
      <c r="B1490" s="450" t="s">
        <v>3340</v>
      </c>
      <c r="C1490" s="456"/>
      <c r="D1490" s="161"/>
      <c r="E1490" s="431" t="e">
        <f t="shared" si="356"/>
        <v>#DIV/0!</v>
      </c>
      <c r="F1490" s="461">
        <v>1</v>
      </c>
      <c r="G1490" s="426">
        <v>3</v>
      </c>
      <c r="H1490" s="431">
        <f t="shared" si="357"/>
        <v>3</v>
      </c>
      <c r="I1490" s="426">
        <f t="shared" si="358"/>
        <v>1</v>
      </c>
      <c r="J1490" s="426">
        <f t="shared" si="359"/>
        <v>3</v>
      </c>
      <c r="K1490" s="431">
        <f t="shared" si="360"/>
        <v>3</v>
      </c>
    </row>
    <row r="1491" spans="1:11" ht="25.5">
      <c r="A1491" s="451" t="s">
        <v>3341</v>
      </c>
      <c r="B1491" s="452" t="s">
        <v>3342</v>
      </c>
      <c r="C1491" s="456"/>
      <c r="D1491" s="161"/>
      <c r="E1491" s="431" t="e">
        <f t="shared" si="356"/>
        <v>#DIV/0!</v>
      </c>
      <c r="F1491" s="461"/>
      <c r="G1491" s="426"/>
      <c r="H1491" s="431" t="e">
        <f t="shared" si="357"/>
        <v>#DIV/0!</v>
      </c>
      <c r="I1491" s="426">
        <f t="shared" si="358"/>
        <v>0</v>
      </c>
      <c r="J1491" s="426">
        <f t="shared" si="359"/>
        <v>0</v>
      </c>
      <c r="K1491" s="431" t="e">
        <f t="shared" si="360"/>
        <v>#DIV/0!</v>
      </c>
    </row>
    <row r="1492" spans="1:11" ht="14.25">
      <c r="A1492" s="451" t="s">
        <v>3343</v>
      </c>
      <c r="B1492" s="452" t="s">
        <v>3344</v>
      </c>
      <c r="C1492" s="456"/>
      <c r="D1492" s="162"/>
      <c r="E1492" s="431" t="e">
        <f t="shared" si="356"/>
        <v>#DIV/0!</v>
      </c>
      <c r="F1492" s="461">
        <v>8</v>
      </c>
      <c r="G1492" s="426">
        <v>14</v>
      </c>
      <c r="H1492" s="431">
        <f t="shared" si="357"/>
        <v>1.75</v>
      </c>
      <c r="I1492" s="426">
        <f t="shared" si="358"/>
        <v>8</v>
      </c>
      <c r="J1492" s="426">
        <f t="shared" si="359"/>
        <v>14</v>
      </c>
      <c r="K1492" s="431">
        <f t="shared" si="360"/>
        <v>1.75</v>
      </c>
    </row>
    <row r="1493" spans="1:11" ht="25.5">
      <c r="A1493" s="453" t="s">
        <v>3345</v>
      </c>
      <c r="B1493" s="454" t="s">
        <v>3346</v>
      </c>
      <c r="C1493" s="456"/>
      <c r="D1493" s="161"/>
      <c r="E1493" s="431" t="e">
        <f t="shared" si="356"/>
        <v>#DIV/0!</v>
      </c>
      <c r="F1493" s="461">
        <v>1</v>
      </c>
      <c r="G1493" s="426">
        <v>1</v>
      </c>
      <c r="H1493" s="431">
        <f t="shared" si="357"/>
        <v>1</v>
      </c>
      <c r="I1493" s="426">
        <f t="shared" si="358"/>
        <v>1</v>
      </c>
      <c r="J1493" s="426">
        <f t="shared" si="359"/>
        <v>1</v>
      </c>
      <c r="K1493" s="431">
        <f t="shared" si="360"/>
        <v>1</v>
      </c>
    </row>
    <row r="1494" spans="1:11" ht="14.25">
      <c r="A1494" s="458" t="s">
        <v>2120</v>
      </c>
      <c r="B1494" s="459" t="s">
        <v>2450</v>
      </c>
      <c r="C1494" s="456">
        <v>88</v>
      </c>
      <c r="D1494" s="161">
        <v>54</v>
      </c>
      <c r="E1494" s="431">
        <f t="shared" si="356"/>
        <v>0.61363636363636365</v>
      </c>
      <c r="F1494" s="461">
        <v>3848</v>
      </c>
      <c r="G1494" s="426">
        <v>80</v>
      </c>
      <c r="H1494" s="431">
        <f t="shared" si="357"/>
        <v>2.0790020790020791E-2</v>
      </c>
      <c r="I1494" s="426">
        <f t="shared" si="358"/>
        <v>3936</v>
      </c>
      <c r="J1494" s="426">
        <f t="shared" si="359"/>
        <v>134</v>
      </c>
      <c r="K1494" s="431">
        <f t="shared" si="360"/>
        <v>3.4044715447154469E-2</v>
      </c>
    </row>
    <row r="1495" spans="1:11" ht="14.25">
      <c r="A1495" s="458" t="s">
        <v>3347</v>
      </c>
      <c r="B1495" s="459" t="s">
        <v>3348</v>
      </c>
      <c r="C1495" s="456">
        <v>8891</v>
      </c>
      <c r="D1495" s="157">
        <v>4932</v>
      </c>
      <c r="E1495" s="431">
        <f t="shared" si="356"/>
        <v>0.55471825441457656</v>
      </c>
      <c r="F1495" s="461">
        <v>1032</v>
      </c>
      <c r="G1495" s="426">
        <v>259</v>
      </c>
      <c r="H1495" s="431">
        <f t="shared" si="357"/>
        <v>0.25096899224806202</v>
      </c>
      <c r="I1495" s="426">
        <f t="shared" si="358"/>
        <v>9923</v>
      </c>
      <c r="J1495" s="426">
        <f t="shared" si="359"/>
        <v>5191</v>
      </c>
      <c r="K1495" s="431">
        <f t="shared" si="360"/>
        <v>0.52312808626423457</v>
      </c>
    </row>
    <row r="1496" spans="1:11" ht="14.25">
      <c r="A1496" s="446" t="s">
        <v>3349</v>
      </c>
      <c r="B1496" s="448" t="s">
        <v>3350</v>
      </c>
      <c r="C1496" s="456">
        <v>5</v>
      </c>
      <c r="D1496" s="157"/>
      <c r="E1496" s="431">
        <f t="shared" si="356"/>
        <v>0</v>
      </c>
      <c r="F1496" s="461">
        <v>6</v>
      </c>
      <c r="G1496" s="426">
        <v>2</v>
      </c>
      <c r="H1496" s="431">
        <f t="shared" si="357"/>
        <v>0.33333333333333331</v>
      </c>
      <c r="I1496" s="426">
        <f t="shared" si="358"/>
        <v>11</v>
      </c>
      <c r="J1496" s="426">
        <f t="shared" si="359"/>
        <v>2</v>
      </c>
      <c r="K1496" s="431">
        <f t="shared" si="360"/>
        <v>0.18181818181818182</v>
      </c>
    </row>
    <row r="1497" spans="1:11" ht="14.25">
      <c r="A1497" s="446" t="s">
        <v>3351</v>
      </c>
      <c r="B1497" s="448" t="s">
        <v>3352</v>
      </c>
      <c r="C1497" s="456">
        <v>2</v>
      </c>
      <c r="D1497" s="161">
        <v>1</v>
      </c>
      <c r="E1497" s="431">
        <f t="shared" si="356"/>
        <v>0.5</v>
      </c>
      <c r="F1497" s="461">
        <v>12</v>
      </c>
      <c r="G1497" s="426">
        <v>7</v>
      </c>
      <c r="H1497" s="431">
        <f t="shared" si="357"/>
        <v>0.58333333333333337</v>
      </c>
      <c r="I1497" s="426">
        <f t="shared" si="358"/>
        <v>14</v>
      </c>
      <c r="J1497" s="426">
        <f t="shared" si="359"/>
        <v>8</v>
      </c>
      <c r="K1497" s="431">
        <f t="shared" si="360"/>
        <v>0.5714285714285714</v>
      </c>
    </row>
    <row r="1498" spans="1:11" ht="14.25">
      <c r="A1498" s="446" t="s">
        <v>3353</v>
      </c>
      <c r="B1498" s="448" t="s">
        <v>3354</v>
      </c>
      <c r="C1498" s="456"/>
      <c r="D1498" s="161"/>
      <c r="E1498" s="431" t="e">
        <f t="shared" si="356"/>
        <v>#DIV/0!</v>
      </c>
      <c r="F1498" s="461">
        <v>1</v>
      </c>
      <c r="G1498" s="426"/>
      <c r="H1498" s="431">
        <f t="shared" si="357"/>
        <v>0</v>
      </c>
      <c r="I1498" s="426">
        <f t="shared" si="358"/>
        <v>1</v>
      </c>
      <c r="J1498" s="426">
        <f t="shared" si="359"/>
        <v>0</v>
      </c>
      <c r="K1498" s="431">
        <f t="shared" si="360"/>
        <v>0</v>
      </c>
    </row>
    <row r="1499" spans="1:11" ht="14.25">
      <c r="A1499" s="446" t="s">
        <v>3283</v>
      </c>
      <c r="B1499" s="448" t="s">
        <v>3284</v>
      </c>
      <c r="C1499" s="456"/>
      <c r="D1499" s="162"/>
      <c r="E1499" s="431" t="e">
        <f t="shared" si="356"/>
        <v>#DIV/0!</v>
      </c>
      <c r="F1499" s="461"/>
      <c r="G1499" s="426"/>
      <c r="H1499" s="431" t="e">
        <f t="shared" si="357"/>
        <v>#DIV/0!</v>
      </c>
      <c r="I1499" s="426">
        <f t="shared" si="358"/>
        <v>0</v>
      </c>
      <c r="J1499" s="426">
        <f t="shared" si="359"/>
        <v>0</v>
      </c>
      <c r="K1499" s="431" t="e">
        <f t="shared" si="360"/>
        <v>#DIV/0!</v>
      </c>
    </row>
    <row r="1500" spans="1:11" ht="25.5">
      <c r="A1500" s="446" t="s">
        <v>3355</v>
      </c>
      <c r="B1500" s="448" t="s">
        <v>3240</v>
      </c>
      <c r="C1500" s="456"/>
      <c r="D1500" s="161"/>
      <c r="E1500" s="431" t="e">
        <f t="shared" si="356"/>
        <v>#DIV/0!</v>
      </c>
      <c r="F1500" s="461">
        <v>27</v>
      </c>
      <c r="G1500" s="426">
        <v>27</v>
      </c>
      <c r="H1500" s="431">
        <f t="shared" si="357"/>
        <v>1</v>
      </c>
      <c r="I1500" s="426">
        <f t="shared" si="358"/>
        <v>27</v>
      </c>
      <c r="J1500" s="426">
        <f t="shared" si="359"/>
        <v>27</v>
      </c>
      <c r="K1500" s="431">
        <f t="shared" si="360"/>
        <v>1</v>
      </c>
    </row>
    <row r="1501" spans="1:11" ht="14.25">
      <c r="A1501" s="446" t="s">
        <v>3356</v>
      </c>
      <c r="B1501" s="448" t="s">
        <v>3357</v>
      </c>
      <c r="C1501" s="456"/>
      <c r="D1501" s="161">
        <v>1</v>
      </c>
      <c r="E1501" s="431" t="e">
        <f t="shared" si="356"/>
        <v>#DIV/0!</v>
      </c>
      <c r="F1501" s="461">
        <v>70</v>
      </c>
      <c r="G1501" s="426">
        <v>74</v>
      </c>
      <c r="H1501" s="431">
        <f t="shared" si="357"/>
        <v>1.0571428571428572</v>
      </c>
      <c r="I1501" s="426">
        <f t="shared" si="358"/>
        <v>70</v>
      </c>
      <c r="J1501" s="426">
        <f t="shared" si="359"/>
        <v>75</v>
      </c>
      <c r="K1501" s="431">
        <f t="shared" si="360"/>
        <v>1.0714285714285714</v>
      </c>
    </row>
    <row r="1502" spans="1:11" ht="14.25">
      <c r="A1502" s="446" t="s">
        <v>3358</v>
      </c>
      <c r="B1502" s="448" t="s">
        <v>3359</v>
      </c>
      <c r="C1502" s="456"/>
      <c r="D1502" s="157"/>
      <c r="E1502" s="431" t="e">
        <f t="shared" si="356"/>
        <v>#DIV/0!</v>
      </c>
      <c r="F1502" s="461">
        <v>16</v>
      </c>
      <c r="G1502" s="426">
        <v>4</v>
      </c>
      <c r="H1502" s="431">
        <f t="shared" si="357"/>
        <v>0.25</v>
      </c>
      <c r="I1502" s="426">
        <f t="shared" si="358"/>
        <v>16</v>
      </c>
      <c r="J1502" s="426">
        <f t="shared" si="359"/>
        <v>4</v>
      </c>
      <c r="K1502" s="431">
        <f t="shared" si="360"/>
        <v>0.25</v>
      </c>
    </row>
    <row r="1503" spans="1:11" ht="14.25">
      <c r="A1503" s="446" t="s">
        <v>3360</v>
      </c>
      <c r="B1503" s="448" t="s">
        <v>3361</v>
      </c>
      <c r="C1503" s="456"/>
      <c r="D1503" s="157"/>
      <c r="E1503" s="431" t="e">
        <f t="shared" si="356"/>
        <v>#DIV/0!</v>
      </c>
      <c r="F1503" s="461">
        <v>43</v>
      </c>
      <c r="G1503" s="426">
        <v>10</v>
      </c>
      <c r="H1503" s="431">
        <f t="shared" si="357"/>
        <v>0.23255813953488372</v>
      </c>
      <c r="I1503" s="426">
        <f t="shared" si="358"/>
        <v>43</v>
      </c>
      <c r="J1503" s="426">
        <f t="shared" si="359"/>
        <v>10</v>
      </c>
      <c r="K1503" s="431">
        <f t="shared" si="360"/>
        <v>0.23255813953488372</v>
      </c>
    </row>
    <row r="1504" spans="1:11" ht="14.25">
      <c r="A1504" s="446" t="s">
        <v>3362</v>
      </c>
      <c r="B1504" s="448" t="s">
        <v>3363</v>
      </c>
      <c r="C1504" s="456"/>
      <c r="D1504" s="157"/>
      <c r="E1504" s="431" t="e">
        <f t="shared" si="356"/>
        <v>#DIV/0!</v>
      </c>
      <c r="F1504" s="461">
        <v>54</v>
      </c>
      <c r="G1504" s="426">
        <v>86</v>
      </c>
      <c r="H1504" s="431">
        <f t="shared" si="357"/>
        <v>1.5925925925925926</v>
      </c>
      <c r="I1504" s="426">
        <f t="shared" si="358"/>
        <v>54</v>
      </c>
      <c r="J1504" s="426">
        <f t="shared" si="359"/>
        <v>86</v>
      </c>
      <c r="K1504" s="431">
        <f t="shared" si="360"/>
        <v>1.5925925925925926</v>
      </c>
    </row>
    <row r="1505" spans="1:11" ht="14.25">
      <c r="A1505" s="446" t="s">
        <v>3364</v>
      </c>
      <c r="B1505" s="448" t="s">
        <v>3365</v>
      </c>
      <c r="C1505" s="456"/>
      <c r="D1505" s="161"/>
      <c r="E1505" s="431" t="e">
        <f t="shared" si="356"/>
        <v>#DIV/0!</v>
      </c>
      <c r="F1505" s="461">
        <v>26</v>
      </c>
      <c r="G1505" s="426">
        <v>2</v>
      </c>
      <c r="H1505" s="431">
        <f t="shared" si="357"/>
        <v>7.6923076923076927E-2</v>
      </c>
      <c r="I1505" s="426">
        <f t="shared" si="358"/>
        <v>26</v>
      </c>
      <c r="J1505" s="426">
        <f t="shared" si="359"/>
        <v>2</v>
      </c>
      <c r="K1505" s="431">
        <f t="shared" si="360"/>
        <v>7.6923076923076927E-2</v>
      </c>
    </row>
    <row r="1506" spans="1:11" ht="14.25">
      <c r="A1506" s="446" t="s">
        <v>2188</v>
      </c>
      <c r="B1506" s="448" t="s">
        <v>2763</v>
      </c>
      <c r="C1506" s="456">
        <v>1</v>
      </c>
      <c r="D1506" s="161"/>
      <c r="E1506" s="431">
        <f t="shared" si="356"/>
        <v>0</v>
      </c>
      <c r="F1506" s="461">
        <v>215</v>
      </c>
      <c r="G1506" s="463">
        <v>51</v>
      </c>
      <c r="H1506" s="431">
        <f t="shared" si="357"/>
        <v>0.23720930232558141</v>
      </c>
      <c r="I1506" s="426">
        <f t="shared" si="358"/>
        <v>216</v>
      </c>
      <c r="J1506" s="426">
        <f t="shared" si="359"/>
        <v>51</v>
      </c>
      <c r="K1506" s="431">
        <f t="shared" si="360"/>
        <v>0.2361111111111111</v>
      </c>
    </row>
    <row r="1507" spans="1:11" ht="25.5">
      <c r="A1507" s="446" t="s">
        <v>2832</v>
      </c>
      <c r="B1507" s="448" t="s">
        <v>3366</v>
      </c>
      <c r="C1507" s="456"/>
      <c r="D1507" s="162"/>
      <c r="E1507" s="431" t="e">
        <f t="shared" si="356"/>
        <v>#DIV/0!</v>
      </c>
      <c r="F1507" s="461">
        <v>3</v>
      </c>
      <c r="G1507" s="426">
        <v>1</v>
      </c>
      <c r="H1507" s="431">
        <f t="shared" si="357"/>
        <v>0.33333333333333331</v>
      </c>
      <c r="I1507" s="426">
        <f t="shared" si="358"/>
        <v>3</v>
      </c>
      <c r="J1507" s="426">
        <f t="shared" si="359"/>
        <v>1</v>
      </c>
      <c r="K1507" s="431">
        <f t="shared" si="360"/>
        <v>0.33333333333333331</v>
      </c>
    </row>
    <row r="1508" spans="1:11" ht="14.25">
      <c r="A1508" s="446" t="s">
        <v>2766</v>
      </c>
      <c r="B1508" s="448" t="s">
        <v>2767</v>
      </c>
      <c r="C1508" s="456"/>
      <c r="D1508" s="161"/>
      <c r="E1508" s="431" t="e">
        <f t="shared" si="356"/>
        <v>#DIV/0!</v>
      </c>
      <c r="F1508" s="456">
        <v>1</v>
      </c>
      <c r="G1508" s="456"/>
      <c r="H1508" s="431">
        <f t="shared" si="357"/>
        <v>0</v>
      </c>
      <c r="I1508" s="426">
        <f t="shared" si="358"/>
        <v>1</v>
      </c>
      <c r="J1508" s="426">
        <f t="shared" si="359"/>
        <v>0</v>
      </c>
      <c r="K1508" s="431">
        <f t="shared" si="360"/>
        <v>0</v>
      </c>
    </row>
    <row r="1509" spans="1:11" ht="14.25">
      <c r="A1509" s="446" t="s">
        <v>3015</v>
      </c>
      <c r="B1509" s="448" t="s">
        <v>3016</v>
      </c>
      <c r="C1509" s="456"/>
      <c r="D1509" s="161">
        <v>1</v>
      </c>
      <c r="E1509" s="431" t="e">
        <f t="shared" si="356"/>
        <v>#DIV/0!</v>
      </c>
      <c r="F1509" s="456"/>
      <c r="G1509" s="456">
        <v>12</v>
      </c>
      <c r="H1509" s="431" t="e">
        <f t="shared" si="357"/>
        <v>#DIV/0!</v>
      </c>
      <c r="I1509" s="426">
        <f t="shared" si="358"/>
        <v>0</v>
      </c>
      <c r="J1509" s="426">
        <f t="shared" si="359"/>
        <v>13</v>
      </c>
      <c r="K1509" s="431" t="e">
        <f t="shared" si="360"/>
        <v>#DIV/0!</v>
      </c>
    </row>
    <row r="1510" spans="1:11" ht="14.25">
      <c r="A1510" s="446" t="s">
        <v>3017</v>
      </c>
      <c r="B1510" s="448" t="s">
        <v>3018</v>
      </c>
      <c r="C1510" s="456"/>
      <c r="D1510" s="157"/>
      <c r="E1510" s="431" t="e">
        <f t="shared" ref="E1510:E1658" si="361">D1510/C1510</f>
        <v>#DIV/0!</v>
      </c>
      <c r="F1510" s="456"/>
      <c r="G1510" s="456"/>
      <c r="H1510" s="431" t="e">
        <f t="shared" ref="H1510:H1658" si="362">G1510/F1510</f>
        <v>#DIV/0!</v>
      </c>
      <c r="I1510" s="426">
        <f t="shared" ref="I1510:I1658" si="363">C1510+F1510</f>
        <v>0</v>
      </c>
      <c r="J1510" s="426">
        <f t="shared" ref="J1510:J1658" si="364">D1510+G1510</f>
        <v>0</v>
      </c>
      <c r="K1510" s="431" t="e">
        <f t="shared" ref="K1510:K1658" si="365">J1510/I1510</f>
        <v>#DIV/0!</v>
      </c>
    </row>
    <row r="1511" spans="1:11" ht="25.5">
      <c r="A1511" s="446" t="s">
        <v>2768</v>
      </c>
      <c r="B1511" s="448" t="s">
        <v>2769</v>
      </c>
      <c r="C1511" s="456"/>
      <c r="D1511" s="157"/>
      <c r="E1511" s="431" t="e">
        <f t="shared" si="361"/>
        <v>#DIV/0!</v>
      </c>
      <c r="F1511" s="456"/>
      <c r="G1511" s="456">
        <v>5</v>
      </c>
      <c r="H1511" s="431" t="e">
        <f t="shared" si="362"/>
        <v>#DIV/0!</v>
      </c>
      <c r="I1511" s="426">
        <f t="shared" si="363"/>
        <v>0</v>
      </c>
      <c r="J1511" s="426">
        <f t="shared" si="364"/>
        <v>5</v>
      </c>
      <c r="K1511" s="431" t="e">
        <f t="shared" si="365"/>
        <v>#DIV/0!</v>
      </c>
    </row>
    <row r="1512" spans="1:11" ht="14.25">
      <c r="A1512" s="446" t="s">
        <v>2655</v>
      </c>
      <c r="B1512" s="448" t="s">
        <v>2656</v>
      </c>
      <c r="C1512" s="456"/>
      <c r="D1512" s="161"/>
      <c r="E1512" s="431" t="e">
        <f t="shared" si="361"/>
        <v>#DIV/0!</v>
      </c>
      <c r="F1512" s="461">
        <v>9</v>
      </c>
      <c r="G1512" s="426">
        <v>54</v>
      </c>
      <c r="H1512" s="431">
        <f t="shared" si="362"/>
        <v>6</v>
      </c>
      <c r="I1512" s="426">
        <f t="shared" si="363"/>
        <v>9</v>
      </c>
      <c r="J1512" s="426">
        <f t="shared" si="364"/>
        <v>54</v>
      </c>
      <c r="K1512" s="431">
        <f t="shared" si="365"/>
        <v>6</v>
      </c>
    </row>
    <row r="1513" spans="1:11" ht="14.25">
      <c r="A1513" s="446" t="s">
        <v>2130</v>
      </c>
      <c r="B1513" s="448" t="s">
        <v>3369</v>
      </c>
      <c r="C1513" s="456"/>
      <c r="D1513" s="161"/>
      <c r="E1513" s="431" t="e">
        <f t="shared" si="361"/>
        <v>#DIV/0!</v>
      </c>
      <c r="F1513" s="461">
        <v>2</v>
      </c>
      <c r="G1513" s="426"/>
      <c r="H1513" s="431">
        <f t="shared" si="362"/>
        <v>0</v>
      </c>
      <c r="I1513" s="426">
        <f t="shared" si="363"/>
        <v>2</v>
      </c>
      <c r="J1513" s="426">
        <f t="shared" si="364"/>
        <v>0</v>
      </c>
      <c r="K1513" s="431">
        <f t="shared" si="365"/>
        <v>0</v>
      </c>
    </row>
    <row r="1514" spans="1:11" ht="14.25">
      <c r="A1514" s="446" t="s">
        <v>3370</v>
      </c>
      <c r="B1514" s="448" t="s">
        <v>3371</v>
      </c>
      <c r="C1514" s="456"/>
      <c r="D1514" s="162"/>
      <c r="E1514" s="431" t="e">
        <f t="shared" si="361"/>
        <v>#DIV/0!</v>
      </c>
      <c r="F1514" s="461">
        <v>17</v>
      </c>
      <c r="G1514" s="426">
        <v>8</v>
      </c>
      <c r="H1514" s="431">
        <f t="shared" si="362"/>
        <v>0.47058823529411764</v>
      </c>
      <c r="I1514" s="426">
        <f t="shared" si="363"/>
        <v>17</v>
      </c>
      <c r="J1514" s="426">
        <f t="shared" si="364"/>
        <v>8</v>
      </c>
      <c r="K1514" s="431">
        <f t="shared" si="365"/>
        <v>0.47058823529411764</v>
      </c>
    </row>
    <row r="1515" spans="1:11" ht="14.25">
      <c r="A1515" s="446" t="s">
        <v>3372</v>
      </c>
      <c r="B1515" s="448" t="s">
        <v>3373</v>
      </c>
      <c r="C1515" s="456"/>
      <c r="D1515" s="161"/>
      <c r="E1515" s="431" t="e">
        <f t="shared" si="361"/>
        <v>#DIV/0!</v>
      </c>
      <c r="F1515" s="461">
        <v>29</v>
      </c>
      <c r="G1515" s="426">
        <v>24</v>
      </c>
      <c r="H1515" s="431">
        <f t="shared" si="362"/>
        <v>0.82758620689655171</v>
      </c>
      <c r="I1515" s="426">
        <f t="shared" si="363"/>
        <v>29</v>
      </c>
      <c r="J1515" s="426">
        <f t="shared" si="364"/>
        <v>24</v>
      </c>
      <c r="K1515" s="431">
        <f t="shared" si="365"/>
        <v>0.82758620689655171</v>
      </c>
    </row>
    <row r="1516" spans="1:11" ht="25.5">
      <c r="A1516" s="446" t="s">
        <v>3374</v>
      </c>
      <c r="B1516" s="448" t="s">
        <v>3375</v>
      </c>
      <c r="C1516" s="456"/>
      <c r="D1516" s="157"/>
      <c r="E1516" s="431" t="e">
        <f t="shared" si="361"/>
        <v>#DIV/0!</v>
      </c>
      <c r="F1516" s="461"/>
      <c r="G1516" s="426"/>
      <c r="H1516" s="431" t="e">
        <f t="shared" si="362"/>
        <v>#DIV/0!</v>
      </c>
      <c r="I1516" s="426">
        <f t="shared" si="363"/>
        <v>0</v>
      </c>
      <c r="J1516" s="426">
        <f t="shared" si="364"/>
        <v>0</v>
      </c>
      <c r="K1516" s="431" t="e">
        <f t="shared" si="365"/>
        <v>#DIV/0!</v>
      </c>
    </row>
    <row r="1517" spans="1:11" ht="14.25">
      <c r="A1517" s="446" t="s">
        <v>3376</v>
      </c>
      <c r="B1517" s="448" t="s">
        <v>3377</v>
      </c>
      <c r="C1517" s="456"/>
      <c r="D1517" s="157"/>
      <c r="E1517" s="431" t="e">
        <f t="shared" si="361"/>
        <v>#DIV/0!</v>
      </c>
      <c r="F1517" s="461">
        <v>4</v>
      </c>
      <c r="G1517" s="426"/>
      <c r="H1517" s="431">
        <f t="shared" si="362"/>
        <v>0</v>
      </c>
      <c r="I1517" s="426">
        <f t="shared" si="363"/>
        <v>4</v>
      </c>
      <c r="J1517" s="426">
        <f t="shared" si="364"/>
        <v>0</v>
      </c>
      <c r="K1517" s="431">
        <f t="shared" si="365"/>
        <v>0</v>
      </c>
    </row>
    <row r="1518" spans="1:11" ht="14.25">
      <c r="A1518" s="446" t="s">
        <v>3378</v>
      </c>
      <c r="B1518" s="448" t="s">
        <v>3379</v>
      </c>
      <c r="C1518" s="456"/>
      <c r="D1518" s="161"/>
      <c r="E1518" s="431" t="e">
        <f t="shared" si="361"/>
        <v>#DIV/0!</v>
      </c>
      <c r="F1518" s="461">
        <v>1</v>
      </c>
      <c r="G1518" s="426"/>
      <c r="H1518" s="431">
        <f t="shared" si="362"/>
        <v>0</v>
      </c>
      <c r="I1518" s="426">
        <f t="shared" si="363"/>
        <v>1</v>
      </c>
      <c r="J1518" s="426">
        <f t="shared" si="364"/>
        <v>0</v>
      </c>
      <c r="K1518" s="431">
        <f t="shared" si="365"/>
        <v>0</v>
      </c>
    </row>
    <row r="1519" spans="1:11" ht="14.25">
      <c r="A1519" s="446" t="s">
        <v>3380</v>
      </c>
      <c r="B1519" s="448" t="s">
        <v>3381</v>
      </c>
      <c r="C1519" s="456"/>
      <c r="D1519" s="161"/>
      <c r="E1519" s="431" t="e">
        <f t="shared" si="361"/>
        <v>#DIV/0!</v>
      </c>
      <c r="F1519" s="461">
        <v>228</v>
      </c>
      <c r="G1519" s="426">
        <v>71</v>
      </c>
      <c r="H1519" s="431">
        <f t="shared" si="362"/>
        <v>0.31140350877192985</v>
      </c>
      <c r="I1519" s="426">
        <f t="shared" si="363"/>
        <v>228</v>
      </c>
      <c r="J1519" s="426">
        <f t="shared" si="364"/>
        <v>71</v>
      </c>
      <c r="K1519" s="431">
        <f t="shared" si="365"/>
        <v>0.31140350877192985</v>
      </c>
    </row>
    <row r="1520" spans="1:11" ht="25.5">
      <c r="A1520" s="446" t="s">
        <v>3382</v>
      </c>
      <c r="B1520" s="448" t="s">
        <v>3383</v>
      </c>
      <c r="C1520" s="456"/>
      <c r="D1520" s="162"/>
      <c r="E1520" s="431" t="e">
        <f t="shared" si="361"/>
        <v>#DIV/0!</v>
      </c>
      <c r="F1520" s="461">
        <v>243</v>
      </c>
      <c r="G1520" s="426">
        <v>42</v>
      </c>
      <c r="H1520" s="431">
        <f t="shared" si="362"/>
        <v>0.1728395061728395</v>
      </c>
      <c r="I1520" s="426">
        <f t="shared" si="363"/>
        <v>243</v>
      </c>
      <c r="J1520" s="426">
        <f t="shared" si="364"/>
        <v>42</v>
      </c>
      <c r="K1520" s="431">
        <f t="shared" si="365"/>
        <v>0.1728395061728395</v>
      </c>
    </row>
    <row r="1521" spans="1:11" ht="25.5">
      <c r="A1521" s="446" t="s">
        <v>3384</v>
      </c>
      <c r="B1521" s="448" t="s">
        <v>3385</v>
      </c>
      <c r="C1521" s="456"/>
      <c r="D1521" s="161"/>
      <c r="E1521" s="431" t="e">
        <f t="shared" si="361"/>
        <v>#DIV/0!</v>
      </c>
      <c r="F1521" s="461">
        <v>249</v>
      </c>
      <c r="G1521" s="426">
        <v>157</v>
      </c>
      <c r="H1521" s="431">
        <f t="shared" si="362"/>
        <v>0.63052208835341361</v>
      </c>
      <c r="I1521" s="426">
        <f t="shared" si="363"/>
        <v>249</v>
      </c>
      <c r="J1521" s="426">
        <f t="shared" si="364"/>
        <v>157</v>
      </c>
      <c r="K1521" s="431">
        <f t="shared" si="365"/>
        <v>0.63052208835341361</v>
      </c>
    </row>
    <row r="1522" spans="1:11" ht="14.25">
      <c r="A1522" s="446" t="s">
        <v>3386</v>
      </c>
      <c r="B1522" s="448" t="s">
        <v>3387</v>
      </c>
      <c r="C1522" s="456"/>
      <c r="D1522" s="161"/>
      <c r="E1522" s="431" t="e">
        <f t="shared" si="361"/>
        <v>#DIV/0!</v>
      </c>
      <c r="F1522" s="461">
        <v>367</v>
      </c>
      <c r="G1522" s="426">
        <v>299</v>
      </c>
      <c r="H1522" s="431">
        <f t="shared" si="362"/>
        <v>0.81471389645776571</v>
      </c>
      <c r="I1522" s="426">
        <f t="shared" si="363"/>
        <v>367</v>
      </c>
      <c r="J1522" s="426">
        <f t="shared" si="364"/>
        <v>299</v>
      </c>
      <c r="K1522" s="431">
        <f t="shared" si="365"/>
        <v>0.81471389645776571</v>
      </c>
    </row>
    <row r="1523" spans="1:11" ht="14.25">
      <c r="A1523" s="446" t="s">
        <v>3388</v>
      </c>
      <c r="B1523" s="448" t="s">
        <v>3389</v>
      </c>
      <c r="C1523" s="456"/>
      <c r="D1523" s="161"/>
      <c r="E1523" s="431" t="e">
        <f t="shared" si="361"/>
        <v>#DIV/0!</v>
      </c>
      <c r="F1523" s="461">
        <v>2</v>
      </c>
      <c r="G1523" s="426">
        <v>4</v>
      </c>
      <c r="H1523" s="431">
        <f t="shared" si="362"/>
        <v>2</v>
      </c>
      <c r="I1523" s="426">
        <f t="shared" si="363"/>
        <v>2</v>
      </c>
      <c r="J1523" s="426">
        <f t="shared" si="364"/>
        <v>4</v>
      </c>
      <c r="K1523" s="431">
        <f t="shared" si="365"/>
        <v>2</v>
      </c>
    </row>
    <row r="1524" spans="1:11" ht="14.25">
      <c r="A1524" s="446" t="s">
        <v>3390</v>
      </c>
      <c r="B1524" s="448" t="s">
        <v>3391</v>
      </c>
      <c r="C1524" s="456"/>
      <c r="D1524" s="162"/>
      <c r="E1524" s="431" t="e">
        <f t="shared" si="361"/>
        <v>#DIV/0!</v>
      </c>
      <c r="F1524" s="461"/>
      <c r="G1524" s="426"/>
      <c r="H1524" s="431" t="e">
        <f t="shared" si="362"/>
        <v>#DIV/0!</v>
      </c>
      <c r="I1524" s="426">
        <f t="shared" si="363"/>
        <v>0</v>
      </c>
      <c r="J1524" s="426">
        <f t="shared" si="364"/>
        <v>0</v>
      </c>
      <c r="K1524" s="431" t="e">
        <f t="shared" si="365"/>
        <v>#DIV/0!</v>
      </c>
    </row>
    <row r="1525" spans="1:11" ht="14.25">
      <c r="A1525" s="446" t="s">
        <v>3392</v>
      </c>
      <c r="B1525" s="448" t="s">
        <v>3393</v>
      </c>
      <c r="C1525" s="456"/>
      <c r="D1525" s="161"/>
      <c r="E1525" s="431" t="e">
        <f t="shared" si="361"/>
        <v>#DIV/0!</v>
      </c>
      <c r="F1525" s="461">
        <v>2</v>
      </c>
      <c r="G1525" s="426">
        <v>2</v>
      </c>
      <c r="H1525" s="431">
        <f t="shared" si="362"/>
        <v>1</v>
      </c>
      <c r="I1525" s="426">
        <f t="shared" si="363"/>
        <v>2</v>
      </c>
      <c r="J1525" s="426">
        <f t="shared" si="364"/>
        <v>2</v>
      </c>
      <c r="K1525" s="431">
        <f t="shared" si="365"/>
        <v>1</v>
      </c>
    </row>
    <row r="1526" spans="1:11" ht="14.25">
      <c r="A1526" s="446" t="s">
        <v>3394</v>
      </c>
      <c r="B1526" s="448" t="s">
        <v>3395</v>
      </c>
      <c r="C1526" s="456"/>
      <c r="D1526" s="161"/>
      <c r="E1526" s="431" t="e">
        <f t="shared" si="361"/>
        <v>#DIV/0!</v>
      </c>
      <c r="F1526" s="461"/>
      <c r="G1526" s="426"/>
      <c r="H1526" s="431" t="e">
        <f t="shared" si="362"/>
        <v>#DIV/0!</v>
      </c>
      <c r="I1526" s="426">
        <f t="shared" si="363"/>
        <v>0</v>
      </c>
      <c r="J1526" s="426">
        <f t="shared" si="364"/>
        <v>0</v>
      </c>
      <c r="K1526" s="431" t="e">
        <f t="shared" si="365"/>
        <v>#DIV/0!</v>
      </c>
    </row>
    <row r="1527" spans="1:11" ht="14.25">
      <c r="A1527" s="446" t="s">
        <v>3396</v>
      </c>
      <c r="B1527" s="448" t="s">
        <v>3397</v>
      </c>
      <c r="C1527" s="456"/>
      <c r="D1527" s="157"/>
      <c r="E1527" s="431" t="e">
        <f t="shared" si="361"/>
        <v>#DIV/0!</v>
      </c>
      <c r="F1527" s="461">
        <v>152</v>
      </c>
      <c r="G1527" s="426">
        <v>99</v>
      </c>
      <c r="H1527" s="431">
        <f t="shared" si="362"/>
        <v>0.65131578947368418</v>
      </c>
      <c r="I1527" s="426">
        <f t="shared" si="363"/>
        <v>152</v>
      </c>
      <c r="J1527" s="426">
        <f t="shared" si="364"/>
        <v>99</v>
      </c>
      <c r="K1527" s="431">
        <f t="shared" si="365"/>
        <v>0.65131578947368418</v>
      </c>
    </row>
    <row r="1528" spans="1:11" ht="14.25">
      <c r="A1528" s="446" t="s">
        <v>3398</v>
      </c>
      <c r="B1528" s="448" t="s">
        <v>3399</v>
      </c>
      <c r="C1528" s="456"/>
      <c r="D1528" s="157"/>
      <c r="E1528" s="431" t="e">
        <f t="shared" si="361"/>
        <v>#DIV/0!</v>
      </c>
      <c r="F1528" s="461">
        <v>24</v>
      </c>
      <c r="G1528" s="426">
        <v>15</v>
      </c>
      <c r="H1528" s="431">
        <f t="shared" si="362"/>
        <v>0.625</v>
      </c>
      <c r="I1528" s="426">
        <f t="shared" si="363"/>
        <v>24</v>
      </c>
      <c r="J1528" s="426">
        <f t="shared" si="364"/>
        <v>15</v>
      </c>
      <c r="K1528" s="431">
        <f t="shared" si="365"/>
        <v>0.625</v>
      </c>
    </row>
    <row r="1529" spans="1:11" ht="14.25">
      <c r="A1529" s="446" t="s">
        <v>3400</v>
      </c>
      <c r="B1529" s="448" t="s">
        <v>3401</v>
      </c>
      <c r="C1529" s="456"/>
      <c r="D1529" s="157"/>
      <c r="E1529" s="431" t="e">
        <f t="shared" si="361"/>
        <v>#DIV/0!</v>
      </c>
      <c r="F1529" s="461">
        <v>59</v>
      </c>
      <c r="G1529" s="426">
        <v>66</v>
      </c>
      <c r="H1529" s="431">
        <f t="shared" si="362"/>
        <v>1.1186440677966101</v>
      </c>
      <c r="I1529" s="426">
        <f t="shared" si="363"/>
        <v>59</v>
      </c>
      <c r="J1529" s="426">
        <f t="shared" si="364"/>
        <v>66</v>
      </c>
      <c r="K1529" s="431">
        <f t="shared" si="365"/>
        <v>1.1186440677966101</v>
      </c>
    </row>
    <row r="1530" spans="1:11" ht="14.25">
      <c r="A1530" s="446" t="s">
        <v>3402</v>
      </c>
      <c r="B1530" s="448" t="s">
        <v>3403</v>
      </c>
      <c r="C1530" s="456"/>
      <c r="D1530" s="161"/>
      <c r="E1530" s="431" t="e">
        <f t="shared" si="361"/>
        <v>#DIV/0!</v>
      </c>
      <c r="F1530" s="461">
        <v>4</v>
      </c>
      <c r="G1530" s="426">
        <v>1</v>
      </c>
      <c r="H1530" s="431">
        <f t="shared" si="362"/>
        <v>0.25</v>
      </c>
      <c r="I1530" s="426">
        <f t="shared" si="363"/>
        <v>4</v>
      </c>
      <c r="J1530" s="426">
        <f t="shared" si="364"/>
        <v>1</v>
      </c>
      <c r="K1530" s="431">
        <f t="shared" si="365"/>
        <v>0.25</v>
      </c>
    </row>
    <row r="1531" spans="1:11" ht="14.25">
      <c r="A1531" s="446" t="s">
        <v>3404</v>
      </c>
      <c r="B1531" s="448" t="s">
        <v>3405</v>
      </c>
      <c r="C1531" s="456"/>
      <c r="D1531" s="161"/>
      <c r="E1531" s="431" t="e">
        <f t="shared" si="361"/>
        <v>#DIV/0!</v>
      </c>
      <c r="F1531" s="461">
        <v>15</v>
      </c>
      <c r="G1531" s="426">
        <v>11</v>
      </c>
      <c r="H1531" s="431">
        <f t="shared" si="362"/>
        <v>0.73333333333333328</v>
      </c>
      <c r="I1531" s="426">
        <f t="shared" si="363"/>
        <v>15</v>
      </c>
      <c r="J1531" s="426">
        <f t="shared" si="364"/>
        <v>11</v>
      </c>
      <c r="K1531" s="431">
        <f t="shared" si="365"/>
        <v>0.73333333333333328</v>
      </c>
    </row>
    <row r="1532" spans="1:11" ht="25.5">
      <c r="A1532" s="446" t="s">
        <v>3406</v>
      </c>
      <c r="B1532" s="448" t="s">
        <v>3407</v>
      </c>
      <c r="C1532" s="456"/>
      <c r="D1532" s="162"/>
      <c r="E1532" s="431" t="e">
        <f t="shared" si="361"/>
        <v>#DIV/0!</v>
      </c>
      <c r="F1532" s="461"/>
      <c r="G1532" s="426"/>
      <c r="H1532" s="431" t="e">
        <f t="shared" si="362"/>
        <v>#DIV/0!</v>
      </c>
      <c r="I1532" s="426">
        <f t="shared" si="363"/>
        <v>0</v>
      </c>
      <c r="J1532" s="426">
        <f t="shared" si="364"/>
        <v>0</v>
      </c>
      <c r="K1532" s="431" t="e">
        <f t="shared" si="365"/>
        <v>#DIV/0!</v>
      </c>
    </row>
    <row r="1533" spans="1:11" ht="14.25">
      <c r="A1533" s="446" t="s">
        <v>3177</v>
      </c>
      <c r="B1533" s="448" t="s">
        <v>3408</v>
      </c>
      <c r="C1533" s="456"/>
      <c r="D1533" s="161"/>
      <c r="E1533" s="431" t="e">
        <f t="shared" si="361"/>
        <v>#DIV/0!</v>
      </c>
      <c r="F1533" s="461"/>
      <c r="G1533" s="426"/>
      <c r="H1533" s="431" t="e">
        <f t="shared" si="362"/>
        <v>#DIV/0!</v>
      </c>
      <c r="I1533" s="426">
        <f t="shared" si="363"/>
        <v>0</v>
      </c>
      <c r="J1533" s="426">
        <f t="shared" si="364"/>
        <v>0</v>
      </c>
      <c r="K1533" s="431" t="e">
        <f t="shared" si="365"/>
        <v>#DIV/0!</v>
      </c>
    </row>
    <row r="1534" spans="1:11" ht="14.25">
      <c r="A1534" s="446" t="s">
        <v>2956</v>
      </c>
      <c r="B1534" s="448" t="s">
        <v>3409</v>
      </c>
      <c r="C1534" s="456"/>
      <c r="D1534" s="161"/>
      <c r="E1534" s="431" t="e">
        <f t="shared" si="361"/>
        <v>#DIV/0!</v>
      </c>
      <c r="F1534" s="461">
        <v>60</v>
      </c>
      <c r="G1534" s="426"/>
      <c r="H1534" s="431">
        <f t="shared" si="362"/>
        <v>0</v>
      </c>
      <c r="I1534" s="426">
        <f t="shared" si="363"/>
        <v>60</v>
      </c>
      <c r="J1534" s="426">
        <f t="shared" si="364"/>
        <v>0</v>
      </c>
      <c r="K1534" s="431">
        <f t="shared" si="365"/>
        <v>0</v>
      </c>
    </row>
    <row r="1535" spans="1:11" ht="14.25">
      <c r="A1535" s="446" t="s">
        <v>2175</v>
      </c>
      <c r="B1535" s="448" t="s">
        <v>3182</v>
      </c>
      <c r="C1535" s="456"/>
      <c r="D1535" s="157"/>
      <c r="E1535" s="431" t="e">
        <f t="shared" si="361"/>
        <v>#DIV/0!</v>
      </c>
      <c r="F1535" s="461"/>
      <c r="G1535" s="426"/>
      <c r="H1535" s="431" t="e">
        <f t="shared" si="362"/>
        <v>#DIV/0!</v>
      </c>
      <c r="I1535" s="426">
        <f t="shared" si="363"/>
        <v>0</v>
      </c>
      <c r="J1535" s="426">
        <f t="shared" si="364"/>
        <v>0</v>
      </c>
      <c r="K1535" s="431" t="e">
        <f t="shared" si="365"/>
        <v>#DIV/0!</v>
      </c>
    </row>
    <row r="1536" spans="1:11" ht="14.25">
      <c r="A1536" s="446" t="s">
        <v>2133</v>
      </c>
      <c r="B1536" s="448" t="s">
        <v>3410</v>
      </c>
      <c r="C1536" s="456"/>
      <c r="D1536" s="157"/>
      <c r="E1536" s="431" t="e">
        <f t="shared" si="361"/>
        <v>#DIV/0!</v>
      </c>
      <c r="F1536" s="461">
        <v>1</v>
      </c>
      <c r="G1536" s="426">
        <v>2</v>
      </c>
      <c r="H1536" s="431">
        <f t="shared" si="362"/>
        <v>2</v>
      </c>
      <c r="I1536" s="426">
        <f t="shared" si="363"/>
        <v>1</v>
      </c>
      <c r="J1536" s="426">
        <f t="shared" si="364"/>
        <v>2</v>
      </c>
      <c r="K1536" s="431">
        <f t="shared" si="365"/>
        <v>2</v>
      </c>
    </row>
    <row r="1537" spans="1:11" ht="14.25">
      <c r="A1537" s="446" t="s">
        <v>3411</v>
      </c>
      <c r="B1537" s="448" t="s">
        <v>3412</v>
      </c>
      <c r="C1537" s="456"/>
      <c r="D1537" s="157"/>
      <c r="E1537" s="431" t="e">
        <f t="shared" si="361"/>
        <v>#DIV/0!</v>
      </c>
      <c r="F1537" s="461"/>
      <c r="G1537" s="426"/>
      <c r="H1537" s="431" t="e">
        <f t="shared" si="362"/>
        <v>#DIV/0!</v>
      </c>
      <c r="I1537" s="426">
        <f t="shared" si="363"/>
        <v>0</v>
      </c>
      <c r="J1537" s="426">
        <f t="shared" si="364"/>
        <v>0</v>
      </c>
      <c r="K1537" s="431" t="e">
        <f t="shared" si="365"/>
        <v>#DIV/0!</v>
      </c>
    </row>
    <row r="1538" spans="1:11" ht="14.25">
      <c r="A1538" s="446" t="s">
        <v>3413</v>
      </c>
      <c r="B1538" s="448" t="s">
        <v>3414</v>
      </c>
      <c r="C1538" s="456">
        <v>1</v>
      </c>
      <c r="D1538" s="161"/>
      <c r="E1538" s="431">
        <f t="shared" si="361"/>
        <v>0</v>
      </c>
      <c r="F1538" s="461">
        <v>293</v>
      </c>
      <c r="G1538" s="426">
        <v>3</v>
      </c>
      <c r="H1538" s="431">
        <f t="shared" si="362"/>
        <v>1.0238907849829351E-2</v>
      </c>
      <c r="I1538" s="426">
        <f t="shared" si="363"/>
        <v>294</v>
      </c>
      <c r="J1538" s="426">
        <f t="shared" si="364"/>
        <v>3</v>
      </c>
      <c r="K1538" s="431">
        <f t="shared" si="365"/>
        <v>1.020408163265306E-2</v>
      </c>
    </row>
    <row r="1539" spans="1:11" ht="14.25">
      <c r="A1539" s="446" t="s">
        <v>3415</v>
      </c>
      <c r="B1539" s="448" t="s">
        <v>3416</v>
      </c>
      <c r="C1539" s="456">
        <v>4</v>
      </c>
      <c r="D1539" s="161"/>
      <c r="E1539" s="431">
        <f t="shared" si="361"/>
        <v>0</v>
      </c>
      <c r="F1539" s="461">
        <v>96</v>
      </c>
      <c r="G1539" s="426"/>
      <c r="H1539" s="431">
        <f t="shared" si="362"/>
        <v>0</v>
      </c>
      <c r="I1539" s="426">
        <f t="shared" si="363"/>
        <v>100</v>
      </c>
      <c r="J1539" s="426">
        <f t="shared" si="364"/>
        <v>0</v>
      </c>
      <c r="K1539" s="431">
        <f t="shared" si="365"/>
        <v>0</v>
      </c>
    </row>
    <row r="1540" spans="1:11" ht="14.25">
      <c r="A1540" s="446" t="s">
        <v>3417</v>
      </c>
      <c r="B1540" s="448" t="s">
        <v>3418</v>
      </c>
      <c r="C1540" s="456"/>
      <c r="D1540" s="162"/>
      <c r="E1540" s="431" t="e">
        <f t="shared" si="361"/>
        <v>#DIV/0!</v>
      </c>
      <c r="F1540" s="461">
        <v>3</v>
      </c>
      <c r="G1540" s="426"/>
      <c r="H1540" s="431">
        <f t="shared" si="362"/>
        <v>0</v>
      </c>
      <c r="I1540" s="426">
        <f t="shared" si="363"/>
        <v>3</v>
      </c>
      <c r="J1540" s="426">
        <f t="shared" si="364"/>
        <v>0</v>
      </c>
      <c r="K1540" s="431">
        <f t="shared" si="365"/>
        <v>0</v>
      </c>
    </row>
    <row r="1541" spans="1:11" ht="14.25">
      <c r="A1541" s="446" t="s">
        <v>3419</v>
      </c>
      <c r="B1541" s="448" t="s">
        <v>3420</v>
      </c>
      <c r="C1541" s="456"/>
      <c r="D1541" s="161"/>
      <c r="E1541" s="431" t="e">
        <f t="shared" si="361"/>
        <v>#DIV/0!</v>
      </c>
      <c r="F1541" s="461">
        <v>54</v>
      </c>
      <c r="G1541" s="426"/>
      <c r="H1541" s="431">
        <f t="shared" si="362"/>
        <v>0</v>
      </c>
      <c r="I1541" s="426">
        <f t="shared" si="363"/>
        <v>54</v>
      </c>
      <c r="J1541" s="426">
        <f t="shared" si="364"/>
        <v>0</v>
      </c>
      <c r="K1541" s="431">
        <f t="shared" si="365"/>
        <v>0</v>
      </c>
    </row>
    <row r="1542" spans="1:11" ht="25.5">
      <c r="A1542" s="446" t="s">
        <v>2791</v>
      </c>
      <c r="B1542" s="448" t="s">
        <v>2792</v>
      </c>
      <c r="C1542" s="456"/>
      <c r="D1542" s="161"/>
      <c r="E1542" s="431" t="e">
        <f t="shared" si="361"/>
        <v>#DIV/0!</v>
      </c>
      <c r="F1542" s="461">
        <v>102</v>
      </c>
      <c r="G1542" s="426"/>
      <c r="H1542" s="431">
        <f t="shared" si="362"/>
        <v>0</v>
      </c>
      <c r="I1542" s="426">
        <f t="shared" si="363"/>
        <v>102</v>
      </c>
      <c r="J1542" s="426">
        <f t="shared" si="364"/>
        <v>0</v>
      </c>
      <c r="K1542" s="431">
        <f t="shared" si="365"/>
        <v>0</v>
      </c>
    </row>
    <row r="1543" spans="1:11" ht="14.25">
      <c r="A1543" s="446" t="s">
        <v>2176</v>
      </c>
      <c r="B1543" s="448" t="s">
        <v>3421</v>
      </c>
      <c r="C1543" s="456">
        <v>3</v>
      </c>
      <c r="D1543" s="157"/>
      <c r="E1543" s="431">
        <f t="shared" si="361"/>
        <v>0</v>
      </c>
      <c r="F1543" s="456">
        <v>46</v>
      </c>
      <c r="G1543" s="426">
        <v>5</v>
      </c>
      <c r="H1543" s="431">
        <f t="shared" si="362"/>
        <v>0.10869565217391304</v>
      </c>
      <c r="I1543" s="426">
        <f t="shared" si="363"/>
        <v>49</v>
      </c>
      <c r="J1543" s="426">
        <f t="shared" si="364"/>
        <v>5</v>
      </c>
      <c r="K1543" s="431">
        <f t="shared" si="365"/>
        <v>0.10204081632653061</v>
      </c>
    </row>
    <row r="1544" spans="1:11" ht="14.25">
      <c r="A1544" s="446" t="s">
        <v>2134</v>
      </c>
      <c r="B1544" s="448" t="s">
        <v>2594</v>
      </c>
      <c r="C1544" s="456">
        <v>129</v>
      </c>
      <c r="D1544" s="157">
        <v>77</v>
      </c>
      <c r="E1544" s="431">
        <f t="shared" si="361"/>
        <v>0.5968992248062015</v>
      </c>
      <c r="F1544" s="456">
        <v>1</v>
      </c>
      <c r="G1544" s="426"/>
      <c r="H1544" s="431">
        <f t="shared" si="362"/>
        <v>0</v>
      </c>
      <c r="I1544" s="426">
        <f t="shared" si="363"/>
        <v>130</v>
      </c>
      <c r="J1544" s="426">
        <f t="shared" si="364"/>
        <v>77</v>
      </c>
      <c r="K1544" s="431">
        <f t="shared" si="365"/>
        <v>0.59230769230769231</v>
      </c>
    </row>
    <row r="1545" spans="1:11" ht="14.25">
      <c r="A1545" s="446" t="s">
        <v>3422</v>
      </c>
      <c r="B1545" s="448" t="s">
        <v>3423</v>
      </c>
      <c r="C1545" s="456"/>
      <c r="D1545" s="157"/>
      <c r="E1545" s="431" t="e">
        <f t="shared" si="361"/>
        <v>#DIV/0!</v>
      </c>
      <c r="F1545" s="456"/>
      <c r="G1545" s="426"/>
      <c r="H1545" s="431" t="e">
        <f t="shared" si="362"/>
        <v>#DIV/0!</v>
      </c>
      <c r="I1545" s="426">
        <f t="shared" si="363"/>
        <v>0</v>
      </c>
      <c r="J1545" s="426">
        <f t="shared" si="364"/>
        <v>0</v>
      </c>
      <c r="K1545" s="431" t="e">
        <f t="shared" si="365"/>
        <v>#DIV/0!</v>
      </c>
    </row>
    <row r="1546" spans="1:11" ht="25.5">
      <c r="A1546" s="449" t="s">
        <v>3147</v>
      </c>
      <c r="B1546" s="450" t="s">
        <v>3424</v>
      </c>
      <c r="C1546" s="456">
        <v>818</v>
      </c>
      <c r="D1546" s="161">
        <v>189</v>
      </c>
      <c r="E1546" s="431">
        <f t="shared" si="361"/>
        <v>0.23105134474327629</v>
      </c>
      <c r="F1546" s="456">
        <v>893</v>
      </c>
      <c r="G1546" s="426">
        <v>22</v>
      </c>
      <c r="H1546" s="431">
        <f t="shared" si="362"/>
        <v>2.463605823068309E-2</v>
      </c>
      <c r="I1546" s="426">
        <f t="shared" si="363"/>
        <v>1711</v>
      </c>
      <c r="J1546" s="426">
        <f t="shared" si="364"/>
        <v>211</v>
      </c>
      <c r="K1546" s="431">
        <f t="shared" si="365"/>
        <v>0.12331969608416131</v>
      </c>
    </row>
    <row r="1547" spans="1:11" ht="14.25">
      <c r="A1547" s="451" t="s">
        <v>2436</v>
      </c>
      <c r="B1547" s="452" t="s">
        <v>3185</v>
      </c>
      <c r="C1547" s="456">
        <v>1646</v>
      </c>
      <c r="D1547" s="161">
        <v>7</v>
      </c>
      <c r="E1547" s="431">
        <f t="shared" si="361"/>
        <v>4.2527339003645198E-3</v>
      </c>
      <c r="F1547" s="456">
        <v>3918</v>
      </c>
      <c r="G1547" s="426"/>
      <c r="H1547" s="431">
        <f t="shared" si="362"/>
        <v>0</v>
      </c>
      <c r="I1547" s="426">
        <f t="shared" si="363"/>
        <v>5564</v>
      </c>
      <c r="J1547" s="426">
        <f t="shared" si="364"/>
        <v>7</v>
      </c>
      <c r="K1547" s="431">
        <f t="shared" si="365"/>
        <v>1.2580877066858376E-3</v>
      </c>
    </row>
    <row r="1548" spans="1:11" ht="14.25">
      <c r="A1548" s="451" t="s">
        <v>3425</v>
      </c>
      <c r="B1548" s="452" t="s">
        <v>3426</v>
      </c>
      <c r="C1548" s="456"/>
      <c r="D1548" s="162"/>
      <c r="E1548" s="431" t="e">
        <f t="shared" si="361"/>
        <v>#DIV/0!</v>
      </c>
      <c r="F1548" s="456">
        <v>1509</v>
      </c>
      <c r="G1548" s="426"/>
      <c r="H1548" s="431">
        <f t="shared" si="362"/>
        <v>0</v>
      </c>
      <c r="I1548" s="426">
        <f t="shared" si="363"/>
        <v>1509</v>
      </c>
      <c r="J1548" s="426">
        <f t="shared" si="364"/>
        <v>0</v>
      </c>
      <c r="K1548" s="431">
        <f t="shared" si="365"/>
        <v>0</v>
      </c>
    </row>
    <row r="1549" spans="1:11" ht="25.5">
      <c r="A1549" s="453" t="s">
        <v>3187</v>
      </c>
      <c r="B1549" s="454" t="s">
        <v>3188</v>
      </c>
      <c r="C1549" s="456"/>
      <c r="D1549" s="161"/>
      <c r="E1549" s="431" t="e">
        <f t="shared" si="361"/>
        <v>#DIV/0!</v>
      </c>
      <c r="F1549" s="456"/>
      <c r="G1549" s="426"/>
      <c r="H1549" s="431" t="e">
        <f t="shared" si="362"/>
        <v>#DIV/0!</v>
      </c>
      <c r="I1549" s="426">
        <f t="shared" si="363"/>
        <v>0</v>
      </c>
      <c r="J1549" s="426">
        <f t="shared" si="364"/>
        <v>0</v>
      </c>
      <c r="K1549" s="431" t="e">
        <f t="shared" si="365"/>
        <v>#DIV/0!</v>
      </c>
    </row>
    <row r="1550" spans="1:11" ht="14.25">
      <c r="A1550" s="458" t="s">
        <v>2846</v>
      </c>
      <c r="B1550" s="459" t="s">
        <v>3189</v>
      </c>
      <c r="C1550" s="456">
        <v>0</v>
      </c>
      <c r="D1550" s="161"/>
      <c r="E1550" s="431" t="e">
        <f t="shared" si="361"/>
        <v>#DIV/0!</v>
      </c>
      <c r="F1550" s="456"/>
      <c r="G1550" s="426"/>
      <c r="H1550" s="431" t="e">
        <f t="shared" si="362"/>
        <v>#DIV/0!</v>
      </c>
      <c r="I1550" s="426">
        <f t="shared" si="363"/>
        <v>0</v>
      </c>
      <c r="J1550" s="426">
        <f t="shared" si="364"/>
        <v>0</v>
      </c>
      <c r="K1550" s="431" t="e">
        <f t="shared" si="365"/>
        <v>#DIV/0!</v>
      </c>
    </row>
    <row r="1551" spans="1:11" ht="14.25">
      <c r="A1551" s="458" t="s">
        <v>2850</v>
      </c>
      <c r="B1551" s="459" t="s">
        <v>3190</v>
      </c>
      <c r="C1551" s="456">
        <v>0</v>
      </c>
      <c r="D1551" s="157"/>
      <c r="E1551" s="431" t="e">
        <f t="shared" si="361"/>
        <v>#DIV/0!</v>
      </c>
      <c r="F1551" s="456">
        <v>3</v>
      </c>
      <c r="G1551" s="426"/>
      <c r="H1551" s="431">
        <f t="shared" si="362"/>
        <v>0</v>
      </c>
      <c r="I1551" s="426">
        <f t="shared" si="363"/>
        <v>3</v>
      </c>
      <c r="J1551" s="426">
        <f t="shared" si="364"/>
        <v>0</v>
      </c>
      <c r="K1551" s="431">
        <f t="shared" si="365"/>
        <v>0</v>
      </c>
    </row>
    <row r="1552" spans="1:11" ht="25.5">
      <c r="A1552" s="446" t="s">
        <v>2177</v>
      </c>
      <c r="B1552" s="448" t="s">
        <v>3191</v>
      </c>
      <c r="C1552" s="456"/>
      <c r="D1552" s="161"/>
      <c r="E1552" s="431" t="e">
        <f t="shared" si="361"/>
        <v>#DIV/0!</v>
      </c>
      <c r="F1552" s="456">
        <v>1178</v>
      </c>
      <c r="G1552" s="426">
        <v>563</v>
      </c>
      <c r="H1552" s="431">
        <f t="shared" si="362"/>
        <v>0.47792869269949068</v>
      </c>
      <c r="I1552" s="426">
        <f t="shared" si="363"/>
        <v>1178</v>
      </c>
      <c r="J1552" s="426">
        <f t="shared" si="364"/>
        <v>563</v>
      </c>
      <c r="K1552" s="431">
        <f t="shared" si="365"/>
        <v>0.47792869269949068</v>
      </c>
    </row>
    <row r="1553" spans="1:11" ht="25.5">
      <c r="A1553" s="446" t="s">
        <v>2180</v>
      </c>
      <c r="B1553" s="448" t="s">
        <v>3192</v>
      </c>
      <c r="C1553" s="456"/>
      <c r="D1553" s="162"/>
      <c r="E1553" s="431" t="e">
        <f t="shared" si="361"/>
        <v>#DIV/0!</v>
      </c>
      <c r="F1553" s="456">
        <v>636</v>
      </c>
      <c r="G1553" s="426">
        <v>594</v>
      </c>
      <c r="H1553" s="431">
        <f t="shared" si="362"/>
        <v>0.93396226415094341</v>
      </c>
      <c r="I1553" s="426">
        <f t="shared" si="363"/>
        <v>636</v>
      </c>
      <c r="J1553" s="426">
        <f t="shared" si="364"/>
        <v>594</v>
      </c>
      <c r="K1553" s="431">
        <f t="shared" si="365"/>
        <v>0.93396226415094341</v>
      </c>
    </row>
    <row r="1554" spans="1:11" ht="25.5">
      <c r="A1554" s="446" t="s">
        <v>2149</v>
      </c>
      <c r="B1554" s="448" t="s">
        <v>2800</v>
      </c>
      <c r="C1554" s="456">
        <v>15</v>
      </c>
      <c r="D1554" s="161">
        <v>3</v>
      </c>
      <c r="E1554" s="431">
        <f t="shared" si="361"/>
        <v>0.2</v>
      </c>
      <c r="F1554" s="456">
        <v>1640</v>
      </c>
      <c r="G1554" s="426">
        <v>580</v>
      </c>
      <c r="H1554" s="431">
        <f t="shared" si="362"/>
        <v>0.35365853658536583</v>
      </c>
      <c r="I1554" s="426">
        <f t="shared" si="363"/>
        <v>1655</v>
      </c>
      <c r="J1554" s="426">
        <f t="shared" si="364"/>
        <v>583</v>
      </c>
      <c r="K1554" s="431">
        <f t="shared" si="365"/>
        <v>0.35226586102719032</v>
      </c>
    </row>
    <row r="1555" spans="1:11" ht="25.5">
      <c r="A1555" s="446" t="s">
        <v>2151</v>
      </c>
      <c r="B1555" s="448" t="s">
        <v>3194</v>
      </c>
      <c r="C1555" s="456"/>
      <c r="D1555" s="161"/>
      <c r="E1555" s="431" t="e">
        <f t="shared" si="361"/>
        <v>#DIV/0!</v>
      </c>
      <c r="F1555" s="456">
        <v>1016</v>
      </c>
      <c r="G1555" s="426">
        <v>196</v>
      </c>
      <c r="H1555" s="431">
        <f t="shared" si="362"/>
        <v>0.19291338582677164</v>
      </c>
      <c r="I1555" s="426">
        <f t="shared" si="363"/>
        <v>1016</v>
      </c>
      <c r="J1555" s="426">
        <f t="shared" si="364"/>
        <v>196</v>
      </c>
      <c r="K1555" s="431">
        <f t="shared" si="365"/>
        <v>0.19291338582677164</v>
      </c>
    </row>
    <row r="1556" spans="1:11" ht="25.5">
      <c r="A1556" s="446" t="s">
        <v>2153</v>
      </c>
      <c r="B1556" s="448" t="s">
        <v>2805</v>
      </c>
      <c r="C1556" s="456">
        <v>2</v>
      </c>
      <c r="D1556" s="157"/>
      <c r="E1556" s="431">
        <f t="shared" si="361"/>
        <v>0</v>
      </c>
      <c r="F1556" s="456">
        <v>1889</v>
      </c>
      <c r="G1556" s="426">
        <v>203</v>
      </c>
      <c r="H1556" s="431">
        <f t="shared" si="362"/>
        <v>0.10746426680783483</v>
      </c>
      <c r="I1556" s="426">
        <f t="shared" si="363"/>
        <v>1891</v>
      </c>
      <c r="J1556" s="426">
        <f t="shared" si="364"/>
        <v>203</v>
      </c>
      <c r="K1556" s="431">
        <f t="shared" si="365"/>
        <v>0.10735060814383923</v>
      </c>
    </row>
    <row r="1557" spans="1:11" ht="25.5">
      <c r="A1557" s="446" t="s">
        <v>2154</v>
      </c>
      <c r="B1557" s="448" t="s">
        <v>2806</v>
      </c>
      <c r="C1557" s="456">
        <v>2</v>
      </c>
      <c r="D1557" s="157"/>
      <c r="E1557" s="431">
        <f t="shared" si="361"/>
        <v>0</v>
      </c>
      <c r="F1557" s="456">
        <v>1534</v>
      </c>
      <c r="G1557" s="426">
        <v>593</v>
      </c>
      <c r="H1557" s="431">
        <f t="shared" si="362"/>
        <v>0.38657105606258146</v>
      </c>
      <c r="I1557" s="426">
        <f t="shared" si="363"/>
        <v>1536</v>
      </c>
      <c r="J1557" s="426">
        <f t="shared" si="364"/>
        <v>593</v>
      </c>
      <c r="K1557" s="431">
        <f t="shared" si="365"/>
        <v>0.38606770833333331</v>
      </c>
    </row>
    <row r="1558" spans="1:11" ht="25.5">
      <c r="A1558" s="446" t="s">
        <v>2155</v>
      </c>
      <c r="B1558" s="448" t="s">
        <v>2807</v>
      </c>
      <c r="C1558" s="456">
        <v>5</v>
      </c>
      <c r="D1558" s="157">
        <v>1</v>
      </c>
      <c r="E1558" s="431">
        <f t="shared" si="361"/>
        <v>0.2</v>
      </c>
      <c r="F1558" s="456">
        <v>3825</v>
      </c>
      <c r="G1558" s="426">
        <v>612</v>
      </c>
      <c r="H1558" s="431">
        <f t="shared" si="362"/>
        <v>0.16</v>
      </c>
      <c r="I1558" s="426">
        <f t="shared" si="363"/>
        <v>3830</v>
      </c>
      <c r="J1558" s="426">
        <f t="shared" si="364"/>
        <v>613</v>
      </c>
      <c r="K1558" s="431">
        <f t="shared" si="365"/>
        <v>0.16005221932114883</v>
      </c>
    </row>
    <row r="1559" spans="1:11" ht="25.5">
      <c r="A1559" s="446" t="s">
        <v>2158</v>
      </c>
      <c r="B1559" s="448" t="s">
        <v>2967</v>
      </c>
      <c r="C1559" s="456"/>
      <c r="D1559" s="161"/>
      <c r="E1559" s="431" t="e">
        <f t="shared" si="361"/>
        <v>#DIV/0!</v>
      </c>
      <c r="F1559" s="456">
        <v>751</v>
      </c>
      <c r="G1559" s="426">
        <v>62</v>
      </c>
      <c r="H1559" s="431">
        <f t="shared" si="362"/>
        <v>8.2556591211717711E-2</v>
      </c>
      <c r="I1559" s="426">
        <f t="shared" si="363"/>
        <v>751</v>
      </c>
      <c r="J1559" s="426">
        <f t="shared" si="364"/>
        <v>62</v>
      </c>
      <c r="K1559" s="431">
        <f t="shared" si="365"/>
        <v>8.2556591211717711E-2</v>
      </c>
    </row>
    <row r="1560" spans="1:11" ht="25.5">
      <c r="A1560" s="446" t="s">
        <v>2182</v>
      </c>
      <c r="B1560" s="448" t="s">
        <v>3427</v>
      </c>
      <c r="C1560" s="456"/>
      <c r="D1560" s="161"/>
      <c r="E1560" s="431" t="e">
        <f t="shared" si="361"/>
        <v>#DIV/0!</v>
      </c>
      <c r="F1560" s="456">
        <v>9</v>
      </c>
      <c r="G1560" s="426"/>
      <c r="H1560" s="431">
        <f t="shared" si="362"/>
        <v>0</v>
      </c>
      <c r="I1560" s="426">
        <f t="shared" si="363"/>
        <v>9</v>
      </c>
      <c r="J1560" s="426">
        <f t="shared" si="364"/>
        <v>0</v>
      </c>
      <c r="K1560" s="431">
        <f t="shared" si="365"/>
        <v>0</v>
      </c>
    </row>
    <row r="1561" spans="1:11" ht="25.5">
      <c r="A1561" s="446" t="s">
        <v>2183</v>
      </c>
      <c r="B1561" s="448" t="s">
        <v>3428</v>
      </c>
      <c r="C1561" s="456"/>
      <c r="D1561" s="162"/>
      <c r="E1561" s="431" t="e">
        <f t="shared" si="361"/>
        <v>#DIV/0!</v>
      </c>
      <c r="F1561" s="456">
        <v>5</v>
      </c>
      <c r="G1561" s="426"/>
      <c r="H1561" s="431">
        <f t="shared" si="362"/>
        <v>0</v>
      </c>
      <c r="I1561" s="426">
        <f t="shared" si="363"/>
        <v>5</v>
      </c>
      <c r="J1561" s="426">
        <f t="shared" si="364"/>
        <v>0</v>
      </c>
      <c r="K1561" s="431">
        <f t="shared" si="365"/>
        <v>0</v>
      </c>
    </row>
    <row r="1562" spans="1:11" ht="25.5">
      <c r="A1562" s="446" t="s">
        <v>2235</v>
      </c>
      <c r="B1562" s="448" t="s">
        <v>3429</v>
      </c>
      <c r="C1562" s="456"/>
      <c r="D1562" s="161"/>
      <c r="E1562" s="431" t="e">
        <f t="shared" si="361"/>
        <v>#DIV/0!</v>
      </c>
      <c r="F1562" s="456">
        <v>4</v>
      </c>
      <c r="G1562" s="426">
        <v>4</v>
      </c>
      <c r="H1562" s="431">
        <f t="shared" si="362"/>
        <v>1</v>
      </c>
      <c r="I1562" s="426">
        <f t="shared" si="363"/>
        <v>4</v>
      </c>
      <c r="J1562" s="426">
        <f t="shared" si="364"/>
        <v>4</v>
      </c>
      <c r="K1562" s="431">
        <f t="shared" si="365"/>
        <v>1</v>
      </c>
    </row>
    <row r="1563" spans="1:11" ht="25.5">
      <c r="A1563" s="446" t="s">
        <v>3195</v>
      </c>
      <c r="B1563" s="448" t="s">
        <v>3196</v>
      </c>
      <c r="C1563" s="456"/>
      <c r="D1563" s="161"/>
      <c r="E1563" s="431" t="e">
        <f t="shared" si="361"/>
        <v>#DIV/0!</v>
      </c>
      <c r="F1563" s="456">
        <v>6</v>
      </c>
      <c r="G1563" s="426"/>
      <c r="H1563" s="431">
        <f t="shared" si="362"/>
        <v>0</v>
      </c>
      <c r="I1563" s="426">
        <f t="shared" si="363"/>
        <v>6</v>
      </c>
      <c r="J1563" s="426">
        <f t="shared" si="364"/>
        <v>0</v>
      </c>
      <c r="K1563" s="431">
        <f t="shared" si="365"/>
        <v>0</v>
      </c>
    </row>
    <row r="1564" spans="1:11" ht="25.5">
      <c r="A1564" s="446" t="s">
        <v>2185</v>
      </c>
      <c r="B1564" s="448" t="s">
        <v>3198</v>
      </c>
      <c r="C1564" s="456"/>
      <c r="D1564" s="157"/>
      <c r="E1564" s="431" t="e">
        <f t="shared" si="361"/>
        <v>#DIV/0!</v>
      </c>
      <c r="F1564" s="456">
        <v>146</v>
      </c>
      <c r="G1564" s="426"/>
      <c r="H1564" s="431">
        <f t="shared" si="362"/>
        <v>0</v>
      </c>
      <c r="I1564" s="426">
        <f t="shared" si="363"/>
        <v>146</v>
      </c>
      <c r="J1564" s="426">
        <f t="shared" si="364"/>
        <v>0</v>
      </c>
      <c r="K1564" s="431">
        <f t="shared" si="365"/>
        <v>0</v>
      </c>
    </row>
    <row r="1565" spans="1:11" ht="14.25">
      <c r="A1565" s="446" t="s">
        <v>2236</v>
      </c>
      <c r="B1565" s="448" t="s">
        <v>3199</v>
      </c>
      <c r="C1565" s="456"/>
      <c r="D1565" s="157"/>
      <c r="E1565" s="431" t="e">
        <f t="shared" si="361"/>
        <v>#DIV/0!</v>
      </c>
      <c r="F1565" s="456"/>
      <c r="G1565" s="426"/>
      <c r="H1565" s="431" t="e">
        <f t="shared" si="362"/>
        <v>#DIV/0!</v>
      </c>
      <c r="I1565" s="426">
        <f t="shared" si="363"/>
        <v>0</v>
      </c>
      <c r="J1565" s="426">
        <f t="shared" si="364"/>
        <v>0</v>
      </c>
      <c r="K1565" s="431" t="e">
        <f t="shared" si="365"/>
        <v>#DIV/0!</v>
      </c>
    </row>
    <row r="1566" spans="1:11" ht="14.25">
      <c r="A1566" s="446" t="s">
        <v>3430</v>
      </c>
      <c r="B1566" s="448" t="s">
        <v>3431</v>
      </c>
      <c r="C1566" s="456"/>
      <c r="D1566" s="157"/>
      <c r="E1566" s="431" t="e">
        <f t="shared" si="361"/>
        <v>#DIV/0!</v>
      </c>
      <c r="F1566" s="456"/>
      <c r="G1566" s="426"/>
      <c r="H1566" s="431" t="e">
        <f t="shared" si="362"/>
        <v>#DIV/0!</v>
      </c>
      <c r="I1566" s="426">
        <f t="shared" si="363"/>
        <v>0</v>
      </c>
      <c r="J1566" s="426">
        <f t="shared" si="364"/>
        <v>0</v>
      </c>
      <c r="K1566" s="431" t="e">
        <f t="shared" si="365"/>
        <v>#DIV/0!</v>
      </c>
    </row>
    <row r="1567" spans="1:11" ht="14.25">
      <c r="A1567" s="446" t="s">
        <v>3432</v>
      </c>
      <c r="B1567" s="448" t="s">
        <v>3433</v>
      </c>
      <c r="C1567" s="456"/>
      <c r="D1567" s="161"/>
      <c r="E1567" s="431" t="e">
        <f t="shared" si="361"/>
        <v>#DIV/0!</v>
      </c>
      <c r="F1567" s="456"/>
      <c r="G1567" s="426"/>
      <c r="H1567" s="431" t="e">
        <f t="shared" si="362"/>
        <v>#DIV/0!</v>
      </c>
      <c r="I1567" s="426">
        <f t="shared" si="363"/>
        <v>0</v>
      </c>
      <c r="J1567" s="426">
        <f t="shared" si="364"/>
        <v>0</v>
      </c>
      <c r="K1567" s="431" t="e">
        <f t="shared" si="365"/>
        <v>#DIV/0!</v>
      </c>
    </row>
    <row r="1568" spans="1:11" ht="25.5">
      <c r="A1568" s="446" t="s">
        <v>2865</v>
      </c>
      <c r="B1568" s="448" t="s">
        <v>3200</v>
      </c>
      <c r="C1568" s="456"/>
      <c r="D1568" s="161"/>
      <c r="E1568" s="431" t="e">
        <f t="shared" si="361"/>
        <v>#DIV/0!</v>
      </c>
      <c r="F1568" s="456">
        <v>2343</v>
      </c>
      <c r="G1568" s="426">
        <v>4</v>
      </c>
      <c r="H1568" s="431">
        <f t="shared" si="362"/>
        <v>1.7072129748186087E-3</v>
      </c>
      <c r="I1568" s="426">
        <f t="shared" si="363"/>
        <v>2343</v>
      </c>
      <c r="J1568" s="426">
        <f t="shared" si="364"/>
        <v>4</v>
      </c>
      <c r="K1568" s="431">
        <f t="shared" si="365"/>
        <v>1.7072129748186087E-3</v>
      </c>
    </row>
    <row r="1569" spans="1:11" ht="14.25">
      <c r="A1569" s="446" t="s">
        <v>2810</v>
      </c>
      <c r="B1569" s="448" t="s">
        <v>2811</v>
      </c>
      <c r="C1569" s="456"/>
      <c r="D1569" s="162"/>
      <c r="E1569" s="431" t="e">
        <f t="shared" si="361"/>
        <v>#DIV/0!</v>
      </c>
      <c r="F1569" s="456">
        <v>43</v>
      </c>
      <c r="G1569" s="426">
        <v>24</v>
      </c>
      <c r="H1569" s="431">
        <f t="shared" si="362"/>
        <v>0.55813953488372092</v>
      </c>
      <c r="I1569" s="426">
        <f t="shared" si="363"/>
        <v>43</v>
      </c>
      <c r="J1569" s="426">
        <f t="shared" si="364"/>
        <v>24</v>
      </c>
      <c r="K1569" s="431">
        <f t="shared" si="365"/>
        <v>0.55813953488372092</v>
      </c>
    </row>
    <row r="1570" spans="1:11" ht="25.5">
      <c r="A1570" s="446" t="s">
        <v>2187</v>
      </c>
      <c r="B1570" s="448" t="s">
        <v>2812</v>
      </c>
      <c r="C1570" s="456">
        <v>1</v>
      </c>
      <c r="D1570" s="161"/>
      <c r="E1570" s="431">
        <f t="shared" si="361"/>
        <v>0</v>
      </c>
      <c r="F1570" s="456">
        <v>1199</v>
      </c>
      <c r="G1570" s="426">
        <v>32</v>
      </c>
      <c r="H1570" s="431">
        <f t="shared" si="362"/>
        <v>2.6688907422852376E-2</v>
      </c>
      <c r="I1570" s="426">
        <f t="shared" si="363"/>
        <v>1200</v>
      </c>
      <c r="J1570" s="426">
        <f t="shared" si="364"/>
        <v>32</v>
      </c>
      <c r="K1570" s="431">
        <f t="shared" si="365"/>
        <v>2.6666666666666668E-2</v>
      </c>
    </row>
    <row r="1571" spans="1:11" ht="25.5">
      <c r="A1571" s="446" t="s">
        <v>3434</v>
      </c>
      <c r="B1571" s="448" t="s">
        <v>3435</v>
      </c>
      <c r="C1571" s="456"/>
      <c r="D1571" s="161"/>
      <c r="E1571" s="431" t="e">
        <f t="shared" si="361"/>
        <v>#DIV/0!</v>
      </c>
      <c r="F1571" s="456"/>
      <c r="G1571" s="426"/>
      <c r="H1571" s="431" t="e">
        <f t="shared" si="362"/>
        <v>#DIV/0!</v>
      </c>
      <c r="I1571" s="426">
        <f t="shared" si="363"/>
        <v>0</v>
      </c>
      <c r="J1571" s="426">
        <f t="shared" si="364"/>
        <v>0</v>
      </c>
      <c r="K1571" s="431" t="e">
        <f t="shared" si="365"/>
        <v>#DIV/0!</v>
      </c>
    </row>
    <row r="1572" spans="1:11" ht="25.5">
      <c r="A1572" s="446" t="s">
        <v>3201</v>
      </c>
      <c r="B1572" s="448" t="s">
        <v>3202</v>
      </c>
      <c r="C1572" s="456"/>
      <c r="D1572" s="157"/>
      <c r="E1572" s="431" t="e">
        <f t="shared" si="361"/>
        <v>#DIV/0!</v>
      </c>
      <c r="F1572" s="456">
        <v>2223</v>
      </c>
      <c r="G1572" s="426">
        <v>4</v>
      </c>
      <c r="H1572" s="431">
        <f t="shared" si="362"/>
        <v>1.7993702204228521E-3</v>
      </c>
      <c r="I1572" s="426">
        <f t="shared" si="363"/>
        <v>2223</v>
      </c>
      <c r="J1572" s="426">
        <f t="shared" si="364"/>
        <v>4</v>
      </c>
      <c r="K1572" s="431">
        <f t="shared" si="365"/>
        <v>1.7993702204228521E-3</v>
      </c>
    </row>
    <row r="1573" spans="1:11" ht="25.5">
      <c r="A1573" s="446" t="s">
        <v>3436</v>
      </c>
      <c r="B1573" s="448" t="s">
        <v>3437</v>
      </c>
      <c r="C1573" s="456"/>
      <c r="D1573" s="157"/>
      <c r="E1573" s="431" t="e">
        <f t="shared" si="361"/>
        <v>#DIV/0!</v>
      </c>
      <c r="F1573" s="456">
        <v>1</v>
      </c>
      <c r="G1573" s="426"/>
      <c r="H1573" s="431">
        <f t="shared" si="362"/>
        <v>0</v>
      </c>
      <c r="I1573" s="426">
        <f t="shared" si="363"/>
        <v>1</v>
      </c>
      <c r="J1573" s="426">
        <f t="shared" si="364"/>
        <v>0</v>
      </c>
      <c r="K1573" s="431">
        <f t="shared" si="365"/>
        <v>0</v>
      </c>
    </row>
    <row r="1574" spans="1:11" ht="25.5">
      <c r="A1574" s="446" t="s">
        <v>3438</v>
      </c>
      <c r="B1574" s="448" t="s">
        <v>3439</v>
      </c>
      <c r="C1574" s="456"/>
      <c r="D1574" s="157"/>
      <c r="E1574" s="431" t="e">
        <f t="shared" si="361"/>
        <v>#DIV/0!</v>
      </c>
      <c r="F1574" s="456">
        <v>32</v>
      </c>
      <c r="G1574" s="426"/>
      <c r="H1574" s="431">
        <f t="shared" si="362"/>
        <v>0</v>
      </c>
      <c r="I1574" s="426">
        <f t="shared" si="363"/>
        <v>32</v>
      </c>
      <c r="J1574" s="426">
        <f t="shared" si="364"/>
        <v>0</v>
      </c>
      <c r="K1574" s="431">
        <f t="shared" si="365"/>
        <v>0</v>
      </c>
    </row>
    <row r="1575" spans="1:11" ht="25.5">
      <c r="A1575" s="449" t="s">
        <v>3210</v>
      </c>
      <c r="B1575" s="450" t="s">
        <v>3440</v>
      </c>
      <c r="C1575" s="456"/>
      <c r="D1575" s="161"/>
      <c r="E1575" s="431" t="e">
        <f t="shared" si="361"/>
        <v>#DIV/0!</v>
      </c>
      <c r="F1575" s="456">
        <v>33</v>
      </c>
      <c r="G1575" s="426">
        <v>1</v>
      </c>
      <c r="H1575" s="431">
        <f t="shared" si="362"/>
        <v>3.0303030303030304E-2</v>
      </c>
      <c r="I1575" s="426">
        <f t="shared" si="363"/>
        <v>33</v>
      </c>
      <c r="J1575" s="426">
        <f t="shared" si="364"/>
        <v>1</v>
      </c>
      <c r="K1575" s="431">
        <f t="shared" si="365"/>
        <v>3.0303030303030304E-2</v>
      </c>
    </row>
    <row r="1576" spans="1:11" ht="25.5">
      <c r="A1576" s="451" t="s">
        <v>2485</v>
      </c>
      <c r="B1576" s="452" t="s">
        <v>2486</v>
      </c>
      <c r="C1576" s="456"/>
      <c r="D1576" s="161"/>
      <c r="E1576" s="431" t="e">
        <f t="shared" si="361"/>
        <v>#DIV/0!</v>
      </c>
      <c r="F1576" s="456"/>
      <c r="G1576" s="426"/>
      <c r="H1576" s="431" t="e">
        <f t="shared" si="362"/>
        <v>#DIV/0!</v>
      </c>
      <c r="I1576" s="426">
        <f t="shared" si="363"/>
        <v>0</v>
      </c>
      <c r="J1576" s="426">
        <f t="shared" si="364"/>
        <v>0</v>
      </c>
      <c r="K1576" s="431" t="e">
        <f t="shared" si="365"/>
        <v>#DIV/0!</v>
      </c>
    </row>
    <row r="1577" spans="1:11" ht="14.25">
      <c r="A1577" s="451" t="s">
        <v>3168</v>
      </c>
      <c r="B1577" s="452" t="s">
        <v>3169</v>
      </c>
      <c r="C1577" s="456"/>
      <c r="D1577" s="162"/>
      <c r="E1577" s="431" t="e">
        <f t="shared" si="361"/>
        <v>#DIV/0!</v>
      </c>
      <c r="F1577" s="456">
        <v>805</v>
      </c>
      <c r="G1577" s="426">
        <v>151</v>
      </c>
      <c r="H1577" s="431">
        <f t="shared" si="362"/>
        <v>0.18757763975155278</v>
      </c>
      <c r="I1577" s="426">
        <f t="shared" si="363"/>
        <v>805</v>
      </c>
      <c r="J1577" s="426">
        <f t="shared" si="364"/>
        <v>151</v>
      </c>
      <c r="K1577" s="431">
        <f t="shared" si="365"/>
        <v>0.18757763975155278</v>
      </c>
    </row>
    <row r="1578" spans="1:11" ht="25.5">
      <c r="A1578" s="453" t="s">
        <v>3441</v>
      </c>
      <c r="B1578" s="454" t="s">
        <v>3442</v>
      </c>
      <c r="C1578" s="456"/>
      <c r="D1578" s="161"/>
      <c r="E1578" s="431" t="e">
        <f t="shared" si="361"/>
        <v>#DIV/0!</v>
      </c>
      <c r="F1578" s="456">
        <v>29</v>
      </c>
      <c r="G1578" s="426"/>
      <c r="H1578" s="431">
        <f t="shared" si="362"/>
        <v>0</v>
      </c>
      <c r="I1578" s="426">
        <f t="shared" si="363"/>
        <v>29</v>
      </c>
      <c r="J1578" s="426">
        <f t="shared" si="364"/>
        <v>0</v>
      </c>
      <c r="K1578" s="431">
        <f t="shared" si="365"/>
        <v>0</v>
      </c>
    </row>
    <row r="1579" spans="1:11" ht="14.25">
      <c r="A1579" s="458" t="s">
        <v>3443</v>
      </c>
      <c r="B1579" s="459" t="s">
        <v>3444</v>
      </c>
      <c r="C1579" s="456">
        <v>0</v>
      </c>
      <c r="D1579" s="161"/>
      <c r="E1579" s="431" t="e">
        <f t="shared" si="361"/>
        <v>#DIV/0!</v>
      </c>
      <c r="F1579" s="456">
        <v>289</v>
      </c>
      <c r="G1579" s="426"/>
      <c r="H1579" s="431">
        <f t="shared" si="362"/>
        <v>0</v>
      </c>
      <c r="I1579" s="426">
        <f t="shared" si="363"/>
        <v>289</v>
      </c>
      <c r="J1579" s="426">
        <f t="shared" si="364"/>
        <v>0</v>
      </c>
      <c r="K1579" s="431">
        <f t="shared" si="365"/>
        <v>0</v>
      </c>
    </row>
    <row r="1580" spans="1:11" ht="14.25">
      <c r="A1580" s="458" t="s">
        <v>3445</v>
      </c>
      <c r="B1580" s="459" t="s">
        <v>3446</v>
      </c>
      <c r="C1580" s="456">
        <v>0</v>
      </c>
      <c r="D1580" s="157"/>
      <c r="E1580" s="431" t="e">
        <f t="shared" si="361"/>
        <v>#DIV/0!</v>
      </c>
      <c r="F1580" s="456"/>
      <c r="G1580" s="426"/>
      <c r="H1580" s="431" t="e">
        <f t="shared" si="362"/>
        <v>#DIV/0!</v>
      </c>
      <c r="I1580" s="426">
        <f t="shared" si="363"/>
        <v>0</v>
      </c>
      <c r="J1580" s="426">
        <f t="shared" si="364"/>
        <v>0</v>
      </c>
      <c r="K1580" s="431" t="e">
        <f t="shared" si="365"/>
        <v>#DIV/0!</v>
      </c>
    </row>
    <row r="1581" spans="1:11" ht="25.5">
      <c r="A1581" s="446" t="s">
        <v>3447</v>
      </c>
      <c r="B1581" s="448" t="s">
        <v>3448</v>
      </c>
      <c r="C1581" s="456">
        <v>2335</v>
      </c>
      <c r="D1581" s="157">
        <v>1095</v>
      </c>
      <c r="E1581" s="431">
        <f t="shared" si="361"/>
        <v>0.46895074946466808</v>
      </c>
      <c r="F1581" s="461">
        <v>491</v>
      </c>
      <c r="G1581" s="426">
        <v>192</v>
      </c>
      <c r="H1581" s="431">
        <f t="shared" si="362"/>
        <v>0.3910386965376782</v>
      </c>
      <c r="I1581" s="426">
        <f t="shared" si="363"/>
        <v>2826</v>
      </c>
      <c r="J1581" s="426">
        <f t="shared" si="364"/>
        <v>1287</v>
      </c>
      <c r="K1581" s="431">
        <f t="shared" si="365"/>
        <v>0.45541401273885351</v>
      </c>
    </row>
    <row r="1582" spans="1:11" ht="14.25">
      <c r="A1582" s="446" t="s">
        <v>3449</v>
      </c>
      <c r="B1582" s="448" t="s">
        <v>3450</v>
      </c>
      <c r="C1582" s="456">
        <v>2674</v>
      </c>
      <c r="D1582" s="161">
        <v>1338</v>
      </c>
      <c r="E1582" s="431">
        <f t="shared" si="361"/>
        <v>0.5003739715781601</v>
      </c>
      <c r="F1582" s="461">
        <v>642</v>
      </c>
      <c r="G1582" s="426">
        <v>294</v>
      </c>
      <c r="H1582" s="431">
        <f t="shared" si="362"/>
        <v>0.45794392523364486</v>
      </c>
      <c r="I1582" s="426">
        <f t="shared" si="363"/>
        <v>3316</v>
      </c>
      <c r="J1582" s="426">
        <f t="shared" si="364"/>
        <v>1632</v>
      </c>
      <c r="K1582" s="431">
        <f t="shared" si="365"/>
        <v>0.49215922798552475</v>
      </c>
    </row>
    <row r="1583" spans="1:11" ht="14.25">
      <c r="A1583" s="446" t="s">
        <v>2604</v>
      </c>
      <c r="B1583" s="448" t="s">
        <v>3171</v>
      </c>
      <c r="C1583" s="456">
        <v>3</v>
      </c>
      <c r="D1583" s="161"/>
      <c r="E1583" s="431">
        <f t="shared" si="361"/>
        <v>0</v>
      </c>
      <c r="F1583" s="461">
        <v>3</v>
      </c>
      <c r="G1583" s="426">
        <v>2</v>
      </c>
      <c r="H1583" s="431">
        <f t="shared" si="362"/>
        <v>0.66666666666666663</v>
      </c>
      <c r="I1583" s="426">
        <f t="shared" si="363"/>
        <v>6</v>
      </c>
      <c r="J1583" s="426">
        <f t="shared" si="364"/>
        <v>2</v>
      </c>
      <c r="K1583" s="431">
        <f t="shared" si="365"/>
        <v>0.33333333333333331</v>
      </c>
    </row>
    <row r="1584" spans="1:11" ht="14.25">
      <c r="A1584" s="446" t="s">
        <v>2856</v>
      </c>
      <c r="B1584" s="448" t="s">
        <v>2935</v>
      </c>
      <c r="C1584" s="456"/>
      <c r="D1584" s="162"/>
      <c r="E1584" s="431" t="e">
        <f t="shared" si="361"/>
        <v>#DIV/0!</v>
      </c>
      <c r="F1584" s="461">
        <v>2</v>
      </c>
      <c r="G1584" s="426"/>
      <c r="H1584" s="431">
        <f t="shared" si="362"/>
        <v>0</v>
      </c>
      <c r="I1584" s="426">
        <f t="shared" si="363"/>
        <v>2</v>
      </c>
      <c r="J1584" s="426">
        <f t="shared" si="364"/>
        <v>0</v>
      </c>
      <c r="K1584" s="431">
        <f t="shared" si="365"/>
        <v>0</v>
      </c>
    </row>
    <row r="1585" spans="1:11" ht="14.25">
      <c r="A1585" s="446" t="s">
        <v>3180</v>
      </c>
      <c r="B1585" s="448" t="s">
        <v>3181</v>
      </c>
      <c r="C1585" s="456"/>
      <c r="D1585" s="161"/>
      <c r="E1585" s="431" t="e">
        <f t="shared" si="361"/>
        <v>#DIV/0!</v>
      </c>
      <c r="F1585" s="461">
        <v>3</v>
      </c>
      <c r="G1585" s="426"/>
      <c r="H1585" s="431">
        <f t="shared" si="362"/>
        <v>0</v>
      </c>
      <c r="I1585" s="426">
        <f t="shared" si="363"/>
        <v>3</v>
      </c>
      <c r="J1585" s="426">
        <f t="shared" si="364"/>
        <v>0</v>
      </c>
      <c r="K1585" s="431">
        <f t="shared" si="365"/>
        <v>0</v>
      </c>
    </row>
    <row r="1586" spans="1:11" ht="14.25">
      <c r="A1586" s="446" t="s">
        <v>2780</v>
      </c>
      <c r="B1586" s="448" t="s">
        <v>2781</v>
      </c>
      <c r="C1586" s="456"/>
      <c r="D1586" s="161"/>
      <c r="E1586" s="431" t="e">
        <f t="shared" si="361"/>
        <v>#DIV/0!</v>
      </c>
      <c r="F1586" s="461">
        <v>2</v>
      </c>
      <c r="G1586" s="426"/>
      <c r="H1586" s="431">
        <f t="shared" si="362"/>
        <v>0</v>
      </c>
      <c r="I1586" s="426">
        <f t="shared" si="363"/>
        <v>2</v>
      </c>
      <c r="J1586" s="426">
        <f t="shared" si="364"/>
        <v>0</v>
      </c>
      <c r="K1586" s="431">
        <f t="shared" si="365"/>
        <v>0</v>
      </c>
    </row>
    <row r="1587" spans="1:11" ht="25.5">
      <c r="A1587" s="446" t="s">
        <v>2174</v>
      </c>
      <c r="B1587" s="448" t="s">
        <v>2589</v>
      </c>
      <c r="C1587" s="456"/>
      <c r="D1587" s="157"/>
      <c r="E1587" s="431" t="e">
        <f t="shared" si="361"/>
        <v>#DIV/0!</v>
      </c>
      <c r="F1587" s="461">
        <v>1</v>
      </c>
      <c r="G1587" s="426"/>
      <c r="H1587" s="431">
        <f t="shared" si="362"/>
        <v>0</v>
      </c>
      <c r="I1587" s="426">
        <f t="shared" si="363"/>
        <v>1</v>
      </c>
      <c r="J1587" s="426">
        <f t="shared" si="364"/>
        <v>0</v>
      </c>
      <c r="K1587" s="431">
        <f t="shared" si="365"/>
        <v>0</v>
      </c>
    </row>
    <row r="1588" spans="1:11" ht="14.25">
      <c r="A1588" s="446" t="s">
        <v>2131</v>
      </c>
      <c r="B1588" s="448" t="s">
        <v>2786</v>
      </c>
      <c r="C1588" s="456"/>
      <c r="D1588" s="157"/>
      <c r="E1588" s="431" t="e">
        <f t="shared" si="361"/>
        <v>#DIV/0!</v>
      </c>
      <c r="F1588" s="461">
        <v>129</v>
      </c>
      <c r="G1588" s="426">
        <v>199</v>
      </c>
      <c r="H1588" s="431">
        <f t="shared" si="362"/>
        <v>1.5426356589147288</v>
      </c>
      <c r="I1588" s="426">
        <f t="shared" si="363"/>
        <v>129</v>
      </c>
      <c r="J1588" s="426">
        <f t="shared" si="364"/>
        <v>199</v>
      </c>
      <c r="K1588" s="431">
        <f t="shared" si="365"/>
        <v>1.5426356589147288</v>
      </c>
    </row>
    <row r="1589" spans="1:11" ht="25.5">
      <c r="A1589" s="446" t="s">
        <v>3451</v>
      </c>
      <c r="B1589" s="448" t="s">
        <v>3452</v>
      </c>
      <c r="C1589" s="456"/>
      <c r="D1589" s="157"/>
      <c r="E1589" s="431" t="e">
        <f t="shared" si="361"/>
        <v>#DIV/0!</v>
      </c>
      <c r="F1589" s="461">
        <v>38</v>
      </c>
      <c r="G1589" s="426">
        <v>1</v>
      </c>
      <c r="H1589" s="431">
        <f t="shared" si="362"/>
        <v>2.6315789473684209E-2</v>
      </c>
      <c r="I1589" s="426">
        <f t="shared" si="363"/>
        <v>38</v>
      </c>
      <c r="J1589" s="426">
        <f t="shared" si="364"/>
        <v>1</v>
      </c>
      <c r="K1589" s="431">
        <f t="shared" si="365"/>
        <v>2.6315789473684209E-2</v>
      </c>
    </row>
    <row r="1590" spans="1:11" ht="14.25">
      <c r="A1590" s="446" t="s">
        <v>3453</v>
      </c>
      <c r="B1590" s="448" t="s">
        <v>3454</v>
      </c>
      <c r="C1590" s="456">
        <v>1</v>
      </c>
      <c r="D1590" s="161"/>
      <c r="E1590" s="431">
        <f t="shared" si="361"/>
        <v>0</v>
      </c>
      <c r="F1590" s="461">
        <v>371</v>
      </c>
      <c r="G1590" s="426"/>
      <c r="H1590" s="431">
        <f t="shared" si="362"/>
        <v>0</v>
      </c>
      <c r="I1590" s="426">
        <f t="shared" si="363"/>
        <v>372</v>
      </c>
      <c r="J1590" s="426">
        <f t="shared" si="364"/>
        <v>0</v>
      </c>
      <c r="K1590" s="431">
        <f t="shared" si="365"/>
        <v>0</v>
      </c>
    </row>
    <row r="1591" spans="1:11" ht="14.25">
      <c r="A1591" s="446" t="s">
        <v>3455</v>
      </c>
      <c r="B1591" s="448" t="s">
        <v>3456</v>
      </c>
      <c r="C1591" s="456"/>
      <c r="D1591" s="161"/>
      <c r="E1591" s="431" t="e">
        <f t="shared" si="361"/>
        <v>#DIV/0!</v>
      </c>
      <c r="F1591" s="461">
        <v>518</v>
      </c>
      <c r="G1591" s="426"/>
      <c r="H1591" s="431">
        <f t="shared" si="362"/>
        <v>0</v>
      </c>
      <c r="I1591" s="426">
        <f t="shared" si="363"/>
        <v>518</v>
      </c>
      <c r="J1591" s="426">
        <f t="shared" si="364"/>
        <v>0</v>
      </c>
      <c r="K1591" s="431">
        <f t="shared" si="365"/>
        <v>0</v>
      </c>
    </row>
    <row r="1592" spans="1:11" ht="14.25">
      <c r="A1592" s="446" t="s">
        <v>3457</v>
      </c>
      <c r="B1592" s="448" t="s">
        <v>3458</v>
      </c>
      <c r="C1592" s="456"/>
      <c r="D1592" s="162"/>
      <c r="E1592" s="431" t="e">
        <f t="shared" si="361"/>
        <v>#DIV/0!</v>
      </c>
      <c r="F1592" s="461">
        <v>1</v>
      </c>
      <c r="G1592" s="426"/>
      <c r="H1592" s="431">
        <f t="shared" si="362"/>
        <v>0</v>
      </c>
      <c r="I1592" s="426">
        <f t="shared" si="363"/>
        <v>1</v>
      </c>
      <c r="J1592" s="426">
        <f t="shared" si="364"/>
        <v>0</v>
      </c>
      <c r="K1592" s="431">
        <f t="shared" si="365"/>
        <v>0</v>
      </c>
    </row>
    <row r="1593" spans="1:11" ht="14.25">
      <c r="A1593" s="446" t="s">
        <v>3065</v>
      </c>
      <c r="B1593" s="448" t="s">
        <v>3066</v>
      </c>
      <c r="C1593" s="456"/>
      <c r="D1593" s="161"/>
      <c r="E1593" s="431" t="e">
        <f t="shared" si="361"/>
        <v>#DIV/0!</v>
      </c>
      <c r="F1593" s="461"/>
      <c r="G1593" s="426"/>
      <c r="H1593" s="431" t="e">
        <f t="shared" si="362"/>
        <v>#DIV/0!</v>
      </c>
      <c r="I1593" s="426">
        <f t="shared" si="363"/>
        <v>0</v>
      </c>
      <c r="J1593" s="426">
        <f t="shared" si="364"/>
        <v>0</v>
      </c>
      <c r="K1593" s="431" t="e">
        <f t="shared" si="365"/>
        <v>#DIV/0!</v>
      </c>
    </row>
    <row r="1594" spans="1:11" ht="14.25">
      <c r="A1594" s="446" t="s">
        <v>3309</v>
      </c>
      <c r="B1594" s="448" t="s">
        <v>3459</v>
      </c>
      <c r="C1594" s="456"/>
      <c r="D1594" s="161"/>
      <c r="E1594" s="431" t="e">
        <f t="shared" si="361"/>
        <v>#DIV/0!</v>
      </c>
      <c r="F1594" s="461"/>
      <c r="G1594" s="426"/>
      <c r="H1594" s="431" t="e">
        <f t="shared" si="362"/>
        <v>#DIV/0!</v>
      </c>
      <c r="I1594" s="426">
        <f t="shared" si="363"/>
        <v>0</v>
      </c>
      <c r="J1594" s="426">
        <f t="shared" si="364"/>
        <v>0</v>
      </c>
      <c r="K1594" s="431" t="e">
        <f t="shared" si="365"/>
        <v>#DIV/0!</v>
      </c>
    </row>
    <row r="1595" spans="1:11" ht="14.25">
      <c r="A1595" s="446" t="s">
        <v>3460</v>
      </c>
      <c r="B1595" s="448" t="s">
        <v>3461</v>
      </c>
      <c r="C1595" s="456"/>
      <c r="D1595" s="157"/>
      <c r="E1595" s="431" t="e">
        <f t="shared" si="361"/>
        <v>#DIV/0!</v>
      </c>
      <c r="F1595" s="461"/>
      <c r="G1595" s="426"/>
      <c r="H1595" s="431" t="e">
        <f t="shared" si="362"/>
        <v>#DIV/0!</v>
      </c>
      <c r="I1595" s="426">
        <f t="shared" si="363"/>
        <v>0</v>
      </c>
      <c r="J1595" s="426">
        <f t="shared" si="364"/>
        <v>0</v>
      </c>
      <c r="K1595" s="431" t="e">
        <f t="shared" si="365"/>
        <v>#DIV/0!</v>
      </c>
    </row>
    <row r="1596" spans="1:11" ht="14.25">
      <c r="A1596" s="446" t="s">
        <v>3462</v>
      </c>
      <c r="B1596" s="448" t="s">
        <v>3463</v>
      </c>
      <c r="C1596" s="456"/>
      <c r="D1596" s="157"/>
      <c r="E1596" s="431" t="e">
        <f t="shared" si="361"/>
        <v>#DIV/0!</v>
      </c>
      <c r="F1596" s="461"/>
      <c r="G1596" s="426"/>
      <c r="H1596" s="431" t="e">
        <f t="shared" si="362"/>
        <v>#DIV/0!</v>
      </c>
      <c r="I1596" s="426">
        <f t="shared" si="363"/>
        <v>0</v>
      </c>
      <c r="J1596" s="426">
        <f t="shared" si="364"/>
        <v>0</v>
      </c>
      <c r="K1596" s="431" t="e">
        <f t="shared" si="365"/>
        <v>#DIV/0!</v>
      </c>
    </row>
    <row r="1597" spans="1:11" ht="25.5">
      <c r="A1597" s="446" t="s">
        <v>3355</v>
      </c>
      <c r="B1597" s="448" t="s">
        <v>3240</v>
      </c>
      <c r="C1597" s="456"/>
      <c r="D1597" s="157"/>
      <c r="E1597" s="431" t="e">
        <f t="shared" si="361"/>
        <v>#DIV/0!</v>
      </c>
      <c r="F1597" s="461"/>
      <c r="G1597" s="426"/>
      <c r="H1597" s="431" t="e">
        <f t="shared" si="362"/>
        <v>#DIV/0!</v>
      </c>
      <c r="I1597" s="426">
        <f t="shared" si="363"/>
        <v>0</v>
      </c>
      <c r="J1597" s="426">
        <f t="shared" si="364"/>
        <v>0</v>
      </c>
      <c r="K1597" s="431" t="e">
        <f t="shared" si="365"/>
        <v>#DIV/0!</v>
      </c>
    </row>
    <row r="1598" spans="1:11" ht="25.5">
      <c r="A1598" s="446" t="s">
        <v>3464</v>
      </c>
      <c r="B1598" s="448" t="s">
        <v>3465</v>
      </c>
      <c r="C1598" s="456"/>
      <c r="D1598" s="161"/>
      <c r="E1598" s="431" t="e">
        <f t="shared" si="361"/>
        <v>#DIV/0!</v>
      </c>
      <c r="F1598" s="461"/>
      <c r="G1598" s="426"/>
      <c r="H1598" s="431" t="e">
        <f t="shared" si="362"/>
        <v>#DIV/0!</v>
      </c>
      <c r="I1598" s="426">
        <f t="shared" si="363"/>
        <v>0</v>
      </c>
      <c r="J1598" s="426">
        <f t="shared" si="364"/>
        <v>0</v>
      </c>
      <c r="K1598" s="431" t="e">
        <f t="shared" si="365"/>
        <v>#DIV/0!</v>
      </c>
    </row>
    <row r="1599" spans="1:11" ht="14.25">
      <c r="A1599" s="446" t="s">
        <v>3466</v>
      </c>
      <c r="B1599" s="448" t="s">
        <v>3467</v>
      </c>
      <c r="C1599" s="456"/>
      <c r="D1599" s="161"/>
      <c r="E1599" s="431" t="e">
        <f t="shared" si="361"/>
        <v>#DIV/0!</v>
      </c>
      <c r="F1599" s="461">
        <v>1</v>
      </c>
      <c r="G1599" s="426"/>
      <c r="H1599" s="431">
        <f t="shared" si="362"/>
        <v>0</v>
      </c>
      <c r="I1599" s="426">
        <f t="shared" si="363"/>
        <v>1</v>
      </c>
      <c r="J1599" s="426">
        <f t="shared" si="364"/>
        <v>0</v>
      </c>
      <c r="K1599" s="431">
        <f t="shared" si="365"/>
        <v>0</v>
      </c>
    </row>
    <row r="1600" spans="1:11" ht="14.25">
      <c r="A1600" s="446" t="s">
        <v>3468</v>
      </c>
      <c r="B1600" s="448" t="s">
        <v>3469</v>
      </c>
      <c r="C1600" s="456"/>
      <c r="D1600" s="162"/>
      <c r="E1600" s="431" t="e">
        <f t="shared" si="361"/>
        <v>#DIV/0!</v>
      </c>
      <c r="F1600" s="461">
        <v>11</v>
      </c>
      <c r="G1600" s="426">
        <v>7</v>
      </c>
      <c r="H1600" s="431">
        <f t="shared" si="362"/>
        <v>0.63636363636363635</v>
      </c>
      <c r="I1600" s="426">
        <f t="shared" si="363"/>
        <v>11</v>
      </c>
      <c r="J1600" s="426">
        <f t="shared" si="364"/>
        <v>7</v>
      </c>
      <c r="K1600" s="431">
        <f t="shared" si="365"/>
        <v>0.63636363636363635</v>
      </c>
    </row>
    <row r="1601" spans="1:11" ht="14.25">
      <c r="A1601" s="446" t="s">
        <v>3470</v>
      </c>
      <c r="B1601" s="448" t="s">
        <v>3471</v>
      </c>
      <c r="C1601" s="456"/>
      <c r="D1601" s="161"/>
      <c r="E1601" s="431" t="e">
        <f t="shared" si="361"/>
        <v>#DIV/0!</v>
      </c>
      <c r="F1601" s="461">
        <v>2</v>
      </c>
      <c r="G1601" s="426"/>
      <c r="H1601" s="431">
        <f t="shared" si="362"/>
        <v>0</v>
      </c>
      <c r="I1601" s="426">
        <f t="shared" si="363"/>
        <v>2</v>
      </c>
      <c r="J1601" s="426">
        <f t="shared" si="364"/>
        <v>0</v>
      </c>
      <c r="K1601" s="431">
        <f t="shared" si="365"/>
        <v>0</v>
      </c>
    </row>
    <row r="1602" spans="1:11" ht="14.25">
      <c r="A1602" s="446" t="s">
        <v>3472</v>
      </c>
      <c r="B1602" s="448" t="s">
        <v>3473</v>
      </c>
      <c r="C1602" s="456"/>
      <c r="D1602" s="157"/>
      <c r="E1602" s="431" t="e">
        <f t="shared" si="361"/>
        <v>#DIV/0!</v>
      </c>
      <c r="F1602" s="461"/>
      <c r="G1602" s="426"/>
      <c r="H1602" s="431" t="e">
        <f t="shared" si="362"/>
        <v>#DIV/0!</v>
      </c>
      <c r="I1602" s="426">
        <f t="shared" si="363"/>
        <v>0</v>
      </c>
      <c r="J1602" s="426">
        <f t="shared" si="364"/>
        <v>0</v>
      </c>
      <c r="K1602" s="431" t="e">
        <f t="shared" si="365"/>
        <v>#DIV/0!</v>
      </c>
    </row>
    <row r="1603" spans="1:11" ht="25.5">
      <c r="A1603" s="446" t="s">
        <v>3295</v>
      </c>
      <c r="B1603" s="448" t="s">
        <v>3474</v>
      </c>
      <c r="C1603" s="456"/>
      <c r="D1603" s="157"/>
      <c r="E1603" s="431" t="e">
        <f t="shared" si="361"/>
        <v>#DIV/0!</v>
      </c>
      <c r="F1603" s="461"/>
      <c r="G1603" s="426"/>
      <c r="H1603" s="431" t="e">
        <f t="shared" si="362"/>
        <v>#DIV/0!</v>
      </c>
      <c r="I1603" s="426">
        <f t="shared" si="363"/>
        <v>0</v>
      </c>
      <c r="J1603" s="426">
        <f t="shared" si="364"/>
        <v>0</v>
      </c>
      <c r="K1603" s="431" t="e">
        <f t="shared" si="365"/>
        <v>#DIV/0!</v>
      </c>
    </row>
    <row r="1604" spans="1:11" ht="14.25">
      <c r="A1604" s="446" t="s">
        <v>3475</v>
      </c>
      <c r="B1604" s="448" t="s">
        <v>3476</v>
      </c>
      <c r="C1604" s="456"/>
      <c r="D1604" s="161"/>
      <c r="E1604" s="431" t="e">
        <f t="shared" si="361"/>
        <v>#DIV/0!</v>
      </c>
      <c r="F1604" s="461">
        <v>15</v>
      </c>
      <c r="G1604" s="426">
        <v>22</v>
      </c>
      <c r="H1604" s="431">
        <f t="shared" si="362"/>
        <v>1.4666666666666666</v>
      </c>
      <c r="I1604" s="426">
        <f t="shared" si="363"/>
        <v>15</v>
      </c>
      <c r="J1604" s="426">
        <f t="shared" si="364"/>
        <v>22</v>
      </c>
      <c r="K1604" s="431">
        <f t="shared" si="365"/>
        <v>1.4666666666666666</v>
      </c>
    </row>
    <row r="1605" spans="1:11" ht="14.25">
      <c r="A1605" s="446" t="s">
        <v>3477</v>
      </c>
      <c r="B1605" s="448" t="s">
        <v>3478</v>
      </c>
      <c r="C1605" s="456"/>
      <c r="D1605" s="161"/>
      <c r="E1605" s="431" t="e">
        <f t="shared" si="361"/>
        <v>#DIV/0!</v>
      </c>
      <c r="F1605" s="461">
        <v>20</v>
      </c>
      <c r="G1605" s="426"/>
      <c r="H1605" s="431">
        <f t="shared" si="362"/>
        <v>0</v>
      </c>
      <c r="I1605" s="426">
        <f t="shared" si="363"/>
        <v>20</v>
      </c>
      <c r="J1605" s="426">
        <f t="shared" si="364"/>
        <v>0</v>
      </c>
      <c r="K1605" s="431">
        <f t="shared" si="365"/>
        <v>0</v>
      </c>
    </row>
    <row r="1606" spans="1:11" ht="14.25">
      <c r="A1606" s="446" t="s">
        <v>2166</v>
      </c>
      <c r="B1606" s="448" t="s">
        <v>2757</v>
      </c>
      <c r="C1606" s="456"/>
      <c r="D1606" s="162"/>
      <c r="E1606" s="431" t="e">
        <f t="shared" si="361"/>
        <v>#DIV/0!</v>
      </c>
      <c r="F1606" s="461">
        <v>269</v>
      </c>
      <c r="G1606" s="426">
        <v>153</v>
      </c>
      <c r="H1606" s="431">
        <f t="shared" si="362"/>
        <v>0.56877323420074355</v>
      </c>
      <c r="I1606" s="426">
        <f t="shared" si="363"/>
        <v>269</v>
      </c>
      <c r="J1606" s="426">
        <f t="shared" si="364"/>
        <v>153</v>
      </c>
      <c r="K1606" s="431">
        <f t="shared" si="365"/>
        <v>0.56877323420074355</v>
      </c>
    </row>
    <row r="1607" spans="1:11" ht="25.5">
      <c r="A1607" s="446" t="s">
        <v>2167</v>
      </c>
      <c r="B1607" s="448" t="s">
        <v>2758</v>
      </c>
      <c r="C1607" s="456"/>
      <c r="D1607" s="161"/>
      <c r="E1607" s="431" t="e">
        <f t="shared" si="361"/>
        <v>#DIV/0!</v>
      </c>
      <c r="F1607" s="461">
        <v>269</v>
      </c>
      <c r="G1607" s="426">
        <v>153</v>
      </c>
      <c r="H1607" s="431">
        <f t="shared" si="362"/>
        <v>0.56877323420074355</v>
      </c>
      <c r="I1607" s="426">
        <f t="shared" si="363"/>
        <v>269</v>
      </c>
      <c r="J1607" s="426">
        <f t="shared" si="364"/>
        <v>153</v>
      </c>
      <c r="K1607" s="431">
        <f t="shared" si="365"/>
        <v>0.56877323420074355</v>
      </c>
    </row>
    <row r="1608" spans="1:11" ht="14.25">
      <c r="A1608" s="446" t="s">
        <v>2122</v>
      </c>
      <c r="B1608" s="448" t="s">
        <v>3049</v>
      </c>
      <c r="C1608" s="456"/>
      <c r="D1608" s="161"/>
      <c r="E1608" s="431" t="e">
        <f t="shared" si="361"/>
        <v>#DIV/0!</v>
      </c>
      <c r="F1608" s="461">
        <v>35</v>
      </c>
      <c r="G1608" s="426"/>
      <c r="H1608" s="431">
        <f t="shared" si="362"/>
        <v>0</v>
      </c>
      <c r="I1608" s="426">
        <f t="shared" si="363"/>
        <v>35</v>
      </c>
      <c r="J1608" s="426">
        <f t="shared" si="364"/>
        <v>0</v>
      </c>
      <c r="K1608" s="431">
        <f t="shared" si="365"/>
        <v>0</v>
      </c>
    </row>
    <row r="1609" spans="1:11" ht="14.25">
      <c r="A1609" s="446" t="s">
        <v>2123</v>
      </c>
      <c r="B1609" s="448" t="s">
        <v>2965</v>
      </c>
      <c r="C1609" s="456"/>
      <c r="D1609" s="161"/>
      <c r="E1609" s="431" t="e">
        <f t="shared" si="361"/>
        <v>#DIV/0!</v>
      </c>
      <c r="F1609" s="461">
        <v>35</v>
      </c>
      <c r="G1609" s="426"/>
      <c r="H1609" s="431">
        <f t="shared" si="362"/>
        <v>0</v>
      </c>
      <c r="I1609" s="426">
        <f t="shared" si="363"/>
        <v>35</v>
      </c>
      <c r="J1609" s="426">
        <f t="shared" si="364"/>
        <v>0</v>
      </c>
      <c r="K1609" s="431">
        <f t="shared" si="365"/>
        <v>0</v>
      </c>
    </row>
    <row r="1610" spans="1:11" ht="14.25">
      <c r="A1610" s="446" t="s">
        <v>2135</v>
      </c>
      <c r="B1610" s="448" t="s">
        <v>3479</v>
      </c>
      <c r="C1610" s="456"/>
      <c r="D1610" s="162"/>
      <c r="E1610" s="431" t="e">
        <f t="shared" si="361"/>
        <v>#DIV/0!</v>
      </c>
      <c r="F1610" s="461">
        <v>311</v>
      </c>
      <c r="G1610" s="426">
        <v>371</v>
      </c>
      <c r="H1610" s="431">
        <f t="shared" si="362"/>
        <v>1.1929260450160772</v>
      </c>
      <c r="I1610" s="426">
        <f t="shared" si="363"/>
        <v>311</v>
      </c>
      <c r="J1610" s="426">
        <f t="shared" si="364"/>
        <v>371</v>
      </c>
      <c r="K1610" s="431">
        <f t="shared" si="365"/>
        <v>1.1929260450160772</v>
      </c>
    </row>
    <row r="1611" spans="1:11" ht="14.25">
      <c r="A1611" s="446" t="s">
        <v>2136</v>
      </c>
      <c r="B1611" s="448" t="s">
        <v>3480</v>
      </c>
      <c r="C1611" s="456"/>
      <c r="D1611" s="161"/>
      <c r="E1611" s="431" t="e">
        <f t="shared" si="361"/>
        <v>#DIV/0!</v>
      </c>
      <c r="F1611" s="461">
        <v>48</v>
      </c>
      <c r="G1611" s="426"/>
      <c r="H1611" s="431">
        <f t="shared" si="362"/>
        <v>0</v>
      </c>
      <c r="I1611" s="426">
        <f t="shared" si="363"/>
        <v>48</v>
      </c>
      <c r="J1611" s="426">
        <f t="shared" si="364"/>
        <v>0</v>
      </c>
      <c r="K1611" s="431">
        <f t="shared" si="365"/>
        <v>0</v>
      </c>
    </row>
    <row r="1612" spans="1:11" ht="14.25">
      <c r="A1612" s="446" t="s">
        <v>2137</v>
      </c>
      <c r="B1612" s="448" t="s">
        <v>3481</v>
      </c>
      <c r="C1612" s="456"/>
      <c r="D1612" s="161"/>
      <c r="E1612" s="431" t="e">
        <f t="shared" si="361"/>
        <v>#DIV/0!</v>
      </c>
      <c r="F1612" s="461">
        <v>33</v>
      </c>
      <c r="G1612" s="426">
        <v>19</v>
      </c>
      <c r="H1612" s="431">
        <f t="shared" si="362"/>
        <v>0.5757575757575758</v>
      </c>
      <c r="I1612" s="426">
        <f t="shared" si="363"/>
        <v>33</v>
      </c>
      <c r="J1612" s="426">
        <f t="shared" si="364"/>
        <v>19</v>
      </c>
      <c r="K1612" s="431">
        <f t="shared" si="365"/>
        <v>0.5757575757575758</v>
      </c>
    </row>
    <row r="1613" spans="1:11" ht="14.25">
      <c r="A1613" s="446" t="s">
        <v>2138</v>
      </c>
      <c r="B1613" s="448" t="s">
        <v>3482</v>
      </c>
      <c r="C1613" s="456"/>
      <c r="D1613" s="157"/>
      <c r="E1613" s="431" t="e">
        <f t="shared" si="361"/>
        <v>#DIV/0!</v>
      </c>
      <c r="F1613" s="461">
        <v>147</v>
      </c>
      <c r="G1613" s="426">
        <v>55</v>
      </c>
      <c r="H1613" s="431">
        <f t="shared" si="362"/>
        <v>0.37414965986394561</v>
      </c>
      <c r="I1613" s="426">
        <f t="shared" si="363"/>
        <v>147</v>
      </c>
      <c r="J1613" s="426">
        <f t="shared" si="364"/>
        <v>55</v>
      </c>
      <c r="K1613" s="431">
        <f t="shared" si="365"/>
        <v>0.37414965986394561</v>
      </c>
    </row>
    <row r="1614" spans="1:11" ht="14.25">
      <c r="A1614" s="446" t="s">
        <v>2139</v>
      </c>
      <c r="B1614" s="448" t="s">
        <v>3483</v>
      </c>
      <c r="C1614" s="456"/>
      <c r="D1614" s="157"/>
      <c r="E1614" s="431" t="e">
        <f t="shared" si="361"/>
        <v>#DIV/0!</v>
      </c>
      <c r="F1614" s="461">
        <v>15</v>
      </c>
      <c r="G1614" s="426">
        <v>19</v>
      </c>
      <c r="H1614" s="431">
        <f t="shared" si="362"/>
        <v>1.2666666666666666</v>
      </c>
      <c r="I1614" s="426">
        <f t="shared" si="363"/>
        <v>15</v>
      </c>
      <c r="J1614" s="426">
        <f t="shared" si="364"/>
        <v>19</v>
      </c>
      <c r="K1614" s="431">
        <f t="shared" si="365"/>
        <v>1.2666666666666666</v>
      </c>
    </row>
    <row r="1615" spans="1:11" ht="14.25">
      <c r="A1615" s="446" t="s">
        <v>2140</v>
      </c>
      <c r="B1615" s="448" t="s">
        <v>3484</v>
      </c>
      <c r="C1615" s="456"/>
      <c r="D1615" s="157"/>
      <c r="E1615" s="431" t="e">
        <f t="shared" si="361"/>
        <v>#DIV/0!</v>
      </c>
      <c r="F1615" s="461">
        <v>88</v>
      </c>
      <c r="G1615" s="426">
        <v>72</v>
      </c>
      <c r="H1615" s="431">
        <f t="shared" si="362"/>
        <v>0.81818181818181823</v>
      </c>
      <c r="I1615" s="426">
        <f t="shared" si="363"/>
        <v>88</v>
      </c>
      <c r="J1615" s="426">
        <f t="shared" si="364"/>
        <v>72</v>
      </c>
      <c r="K1615" s="431">
        <f t="shared" si="365"/>
        <v>0.81818181818181823</v>
      </c>
    </row>
    <row r="1616" spans="1:11" ht="14.25">
      <c r="A1616" s="446" t="s">
        <v>2143</v>
      </c>
      <c r="B1616" s="448" t="s">
        <v>3485</v>
      </c>
      <c r="C1616" s="456"/>
      <c r="D1616" s="161"/>
      <c r="E1616" s="431" t="e">
        <f t="shared" si="361"/>
        <v>#DIV/0!</v>
      </c>
      <c r="F1616" s="461">
        <v>34</v>
      </c>
      <c r="G1616" s="426">
        <v>22</v>
      </c>
      <c r="H1616" s="431">
        <f t="shared" si="362"/>
        <v>0.6470588235294118</v>
      </c>
      <c r="I1616" s="426">
        <f t="shared" si="363"/>
        <v>34</v>
      </c>
      <c r="J1616" s="426">
        <f t="shared" si="364"/>
        <v>22</v>
      </c>
      <c r="K1616" s="431">
        <f t="shared" si="365"/>
        <v>0.6470588235294118</v>
      </c>
    </row>
    <row r="1617" spans="1:11" ht="14.25">
      <c r="A1617" s="446" t="s">
        <v>2144</v>
      </c>
      <c r="B1617" s="448" t="s">
        <v>3486</v>
      </c>
      <c r="C1617" s="456"/>
      <c r="D1617" s="161"/>
      <c r="E1617" s="431" t="e">
        <f t="shared" si="361"/>
        <v>#DIV/0!</v>
      </c>
      <c r="F1617" s="461">
        <v>144</v>
      </c>
      <c r="G1617" s="426">
        <v>129</v>
      </c>
      <c r="H1617" s="431">
        <f t="shared" si="362"/>
        <v>0.89583333333333337</v>
      </c>
      <c r="I1617" s="426">
        <f t="shared" si="363"/>
        <v>144</v>
      </c>
      <c r="J1617" s="426">
        <f t="shared" si="364"/>
        <v>129</v>
      </c>
      <c r="K1617" s="431">
        <f t="shared" si="365"/>
        <v>0.89583333333333337</v>
      </c>
    </row>
    <row r="1618" spans="1:11" ht="14.25">
      <c r="A1618" s="446" t="s">
        <v>2145</v>
      </c>
      <c r="B1618" s="448" t="s">
        <v>3487</v>
      </c>
      <c r="C1618" s="456"/>
      <c r="D1618" s="162"/>
      <c r="E1618" s="431" t="e">
        <f t="shared" si="361"/>
        <v>#DIV/0!</v>
      </c>
      <c r="F1618" s="461">
        <v>15</v>
      </c>
      <c r="G1618" s="426">
        <v>38</v>
      </c>
      <c r="H1618" s="431">
        <f t="shared" si="362"/>
        <v>2.5333333333333332</v>
      </c>
      <c r="I1618" s="426">
        <f t="shared" si="363"/>
        <v>15</v>
      </c>
      <c r="J1618" s="426">
        <f t="shared" si="364"/>
        <v>38</v>
      </c>
      <c r="K1618" s="431">
        <f t="shared" si="365"/>
        <v>2.5333333333333332</v>
      </c>
    </row>
    <row r="1619" spans="1:11" ht="14.25">
      <c r="A1619" s="446" t="s">
        <v>2146</v>
      </c>
      <c r="B1619" s="448" t="s">
        <v>3488</v>
      </c>
      <c r="C1619" s="456"/>
      <c r="D1619" s="161"/>
      <c r="E1619" s="431" t="e">
        <f t="shared" si="361"/>
        <v>#DIV/0!</v>
      </c>
      <c r="F1619" s="461">
        <v>172</v>
      </c>
      <c r="G1619" s="426">
        <v>143</v>
      </c>
      <c r="H1619" s="431">
        <f t="shared" si="362"/>
        <v>0.83139534883720934</v>
      </c>
      <c r="I1619" s="426">
        <f t="shared" si="363"/>
        <v>172</v>
      </c>
      <c r="J1619" s="426">
        <f t="shared" si="364"/>
        <v>143</v>
      </c>
      <c r="K1619" s="431">
        <f t="shared" si="365"/>
        <v>0.83139534883720934</v>
      </c>
    </row>
    <row r="1620" spans="1:11" ht="14.25">
      <c r="A1620" s="446" t="s">
        <v>2148</v>
      </c>
      <c r="B1620" s="448" t="s">
        <v>3489</v>
      </c>
      <c r="C1620" s="456"/>
      <c r="D1620" s="161"/>
      <c r="E1620" s="431" t="e">
        <f t="shared" si="361"/>
        <v>#DIV/0!</v>
      </c>
      <c r="F1620" s="461">
        <v>5</v>
      </c>
      <c r="G1620" s="426">
        <v>17</v>
      </c>
      <c r="H1620" s="431">
        <f t="shared" si="362"/>
        <v>3.4</v>
      </c>
      <c r="I1620" s="426">
        <f t="shared" si="363"/>
        <v>5</v>
      </c>
      <c r="J1620" s="426">
        <f t="shared" si="364"/>
        <v>17</v>
      </c>
      <c r="K1620" s="431">
        <f t="shared" si="365"/>
        <v>3.4</v>
      </c>
    </row>
    <row r="1621" spans="1:11" ht="14.25">
      <c r="A1621" s="446" t="s">
        <v>2611</v>
      </c>
      <c r="B1621" s="448" t="s">
        <v>3490</v>
      </c>
      <c r="C1621" s="456"/>
      <c r="D1621" s="157"/>
      <c r="E1621" s="431" t="e">
        <f t="shared" si="361"/>
        <v>#DIV/0!</v>
      </c>
      <c r="F1621" s="461">
        <v>383</v>
      </c>
      <c r="G1621" s="426">
        <v>29</v>
      </c>
      <c r="H1621" s="431">
        <f t="shared" si="362"/>
        <v>7.5718015665796348E-2</v>
      </c>
      <c r="I1621" s="426">
        <f t="shared" si="363"/>
        <v>383</v>
      </c>
      <c r="J1621" s="426">
        <f t="shared" si="364"/>
        <v>29</v>
      </c>
      <c r="K1621" s="431">
        <f t="shared" si="365"/>
        <v>7.5718015665796348E-2</v>
      </c>
    </row>
    <row r="1622" spans="1:11" ht="25.5">
      <c r="A1622" s="446" t="s">
        <v>3491</v>
      </c>
      <c r="B1622" s="448" t="s">
        <v>3492</v>
      </c>
      <c r="C1622" s="456"/>
      <c r="D1622" s="157"/>
      <c r="E1622" s="431" t="e">
        <f t="shared" si="361"/>
        <v>#DIV/0!</v>
      </c>
      <c r="F1622" s="461">
        <v>7</v>
      </c>
      <c r="G1622" s="426"/>
      <c r="H1622" s="431">
        <f t="shared" si="362"/>
        <v>0</v>
      </c>
      <c r="I1622" s="426">
        <f t="shared" si="363"/>
        <v>7</v>
      </c>
      <c r="J1622" s="426">
        <f t="shared" si="364"/>
        <v>0</v>
      </c>
      <c r="K1622" s="431">
        <f t="shared" si="365"/>
        <v>0</v>
      </c>
    </row>
    <row r="1623" spans="1:11" ht="14.25">
      <c r="A1623" s="446" t="s">
        <v>2824</v>
      </c>
      <c r="B1623" s="448" t="s">
        <v>2825</v>
      </c>
      <c r="C1623" s="456"/>
      <c r="D1623" s="157"/>
      <c r="E1623" s="431" t="e">
        <f t="shared" si="361"/>
        <v>#DIV/0!</v>
      </c>
      <c r="F1623" s="461">
        <v>2</v>
      </c>
      <c r="G1623" s="426"/>
      <c r="H1623" s="431">
        <f t="shared" si="362"/>
        <v>0</v>
      </c>
      <c r="I1623" s="426">
        <f t="shared" si="363"/>
        <v>2</v>
      </c>
      <c r="J1623" s="426">
        <f t="shared" si="364"/>
        <v>0</v>
      </c>
      <c r="K1623" s="431">
        <f t="shared" si="365"/>
        <v>0</v>
      </c>
    </row>
    <row r="1624" spans="1:11" ht="14.25">
      <c r="A1624" s="446" t="s">
        <v>3493</v>
      </c>
      <c r="B1624" s="448" t="s">
        <v>3494</v>
      </c>
      <c r="C1624" s="456"/>
      <c r="D1624" s="161"/>
      <c r="E1624" s="431" t="e">
        <f t="shared" si="361"/>
        <v>#DIV/0!</v>
      </c>
      <c r="F1624" s="461">
        <v>1</v>
      </c>
      <c r="G1624" s="426"/>
      <c r="H1624" s="431">
        <f t="shared" si="362"/>
        <v>0</v>
      </c>
      <c r="I1624" s="426">
        <f t="shared" si="363"/>
        <v>1</v>
      </c>
      <c r="J1624" s="426">
        <f t="shared" si="364"/>
        <v>0</v>
      </c>
      <c r="K1624" s="431">
        <f t="shared" si="365"/>
        <v>0</v>
      </c>
    </row>
    <row r="1625" spans="1:11" ht="38.25">
      <c r="A1625" s="446" t="s">
        <v>3495</v>
      </c>
      <c r="B1625" s="448" t="s">
        <v>3496</v>
      </c>
      <c r="C1625" s="456">
        <v>72</v>
      </c>
      <c r="D1625" s="161">
        <v>2</v>
      </c>
      <c r="E1625" s="431">
        <f t="shared" si="361"/>
        <v>2.7777777777777776E-2</v>
      </c>
      <c r="F1625" s="461"/>
      <c r="G1625" s="426"/>
      <c r="H1625" s="431" t="e">
        <f t="shared" si="362"/>
        <v>#DIV/0!</v>
      </c>
      <c r="I1625" s="426">
        <f t="shared" si="363"/>
        <v>72</v>
      </c>
      <c r="J1625" s="426">
        <f t="shared" si="364"/>
        <v>2</v>
      </c>
      <c r="K1625" s="431">
        <f t="shared" si="365"/>
        <v>2.7777777777777776E-2</v>
      </c>
    </row>
    <row r="1626" spans="1:11" ht="14.25">
      <c r="A1626" s="446" t="s">
        <v>2826</v>
      </c>
      <c r="B1626" s="448" t="s">
        <v>2827</v>
      </c>
      <c r="C1626" s="456"/>
      <c r="D1626" s="162"/>
      <c r="E1626" s="431" t="e">
        <f t="shared" si="361"/>
        <v>#DIV/0!</v>
      </c>
      <c r="F1626" s="461">
        <v>4</v>
      </c>
      <c r="G1626" s="426"/>
      <c r="H1626" s="431">
        <f t="shared" si="362"/>
        <v>0</v>
      </c>
      <c r="I1626" s="426">
        <f t="shared" si="363"/>
        <v>4</v>
      </c>
      <c r="J1626" s="426">
        <f t="shared" si="364"/>
        <v>0</v>
      </c>
      <c r="K1626" s="431">
        <f t="shared" si="365"/>
        <v>0</v>
      </c>
    </row>
    <row r="1627" spans="1:11" ht="14.25">
      <c r="A1627" s="446" t="s">
        <v>2164</v>
      </c>
      <c r="B1627" s="448" t="s">
        <v>2307</v>
      </c>
      <c r="C1627" s="456">
        <v>1</v>
      </c>
      <c r="D1627" s="161"/>
      <c r="E1627" s="431">
        <f t="shared" si="361"/>
        <v>0</v>
      </c>
      <c r="F1627" s="461">
        <v>30</v>
      </c>
      <c r="G1627" s="426"/>
      <c r="H1627" s="431">
        <f t="shared" si="362"/>
        <v>0</v>
      </c>
      <c r="I1627" s="426">
        <f t="shared" si="363"/>
        <v>31</v>
      </c>
      <c r="J1627" s="426">
        <f t="shared" si="364"/>
        <v>0</v>
      </c>
      <c r="K1627" s="431">
        <f t="shared" si="365"/>
        <v>0</v>
      </c>
    </row>
    <row r="1628" spans="1:11" ht="25.5">
      <c r="A1628" s="446" t="s">
        <v>2165</v>
      </c>
      <c r="B1628" s="448" t="s">
        <v>2308</v>
      </c>
      <c r="C1628" s="456"/>
      <c r="D1628" s="161"/>
      <c r="E1628" s="431" t="e">
        <f t="shared" si="361"/>
        <v>#DIV/0!</v>
      </c>
      <c r="F1628" s="461">
        <v>370</v>
      </c>
      <c r="G1628" s="426">
        <v>255</v>
      </c>
      <c r="H1628" s="431">
        <f t="shared" si="362"/>
        <v>0.68918918918918914</v>
      </c>
      <c r="I1628" s="426">
        <f t="shared" si="363"/>
        <v>370</v>
      </c>
      <c r="J1628" s="426">
        <f t="shared" si="364"/>
        <v>255</v>
      </c>
      <c r="K1628" s="431">
        <f t="shared" si="365"/>
        <v>0.68918918918918914</v>
      </c>
    </row>
    <row r="1629" spans="1:11" ht="14.25">
      <c r="A1629" s="446" t="s">
        <v>2101</v>
      </c>
      <c r="B1629" s="448" t="s">
        <v>2244</v>
      </c>
      <c r="C1629" s="456"/>
      <c r="D1629" s="157"/>
      <c r="E1629" s="431" t="e">
        <f t="shared" si="361"/>
        <v>#DIV/0!</v>
      </c>
      <c r="F1629" s="461">
        <v>51</v>
      </c>
      <c r="G1629" s="426">
        <v>94</v>
      </c>
      <c r="H1629" s="431">
        <f t="shared" si="362"/>
        <v>1.8431372549019607</v>
      </c>
      <c r="I1629" s="426">
        <f t="shared" si="363"/>
        <v>51</v>
      </c>
      <c r="J1629" s="426">
        <f t="shared" si="364"/>
        <v>94</v>
      </c>
      <c r="K1629" s="431">
        <f t="shared" si="365"/>
        <v>1.8431372549019607</v>
      </c>
    </row>
    <row r="1630" spans="1:11" ht="14.25">
      <c r="A1630" s="446" t="s">
        <v>3497</v>
      </c>
      <c r="B1630" s="448" t="s">
        <v>3498</v>
      </c>
      <c r="C1630" s="456"/>
      <c r="D1630" s="157"/>
      <c r="E1630" s="431" t="e">
        <f t="shared" si="361"/>
        <v>#DIV/0!</v>
      </c>
      <c r="F1630" s="461">
        <v>5</v>
      </c>
      <c r="G1630" s="426"/>
      <c r="H1630" s="431">
        <f t="shared" si="362"/>
        <v>0</v>
      </c>
      <c r="I1630" s="426">
        <f t="shared" si="363"/>
        <v>5</v>
      </c>
      <c r="J1630" s="426">
        <f t="shared" si="364"/>
        <v>0</v>
      </c>
      <c r="K1630" s="431">
        <f t="shared" si="365"/>
        <v>0</v>
      </c>
    </row>
    <row r="1631" spans="1:11" ht="14.25">
      <c r="A1631" s="446" t="s">
        <v>3499</v>
      </c>
      <c r="B1631" s="448" t="s">
        <v>3500</v>
      </c>
      <c r="C1631" s="456"/>
      <c r="D1631" s="157"/>
      <c r="E1631" s="431" t="e">
        <f t="shared" si="361"/>
        <v>#DIV/0!</v>
      </c>
      <c r="F1631" s="461">
        <v>1</v>
      </c>
      <c r="G1631" s="426"/>
      <c r="H1631" s="431">
        <f t="shared" si="362"/>
        <v>0</v>
      </c>
      <c r="I1631" s="426">
        <f t="shared" si="363"/>
        <v>1</v>
      </c>
      <c r="J1631" s="426">
        <f t="shared" si="364"/>
        <v>0</v>
      </c>
      <c r="K1631" s="431">
        <f t="shared" si="365"/>
        <v>0</v>
      </c>
    </row>
    <row r="1632" spans="1:11" ht="14.25">
      <c r="A1632" s="449" t="s">
        <v>2457</v>
      </c>
      <c r="B1632" s="450" t="s">
        <v>3501</v>
      </c>
      <c r="C1632" s="456"/>
      <c r="D1632" s="161"/>
      <c r="E1632" s="431" t="e">
        <f t="shared" si="361"/>
        <v>#DIV/0!</v>
      </c>
      <c r="F1632" s="461">
        <v>1</v>
      </c>
      <c r="G1632" s="426">
        <v>1</v>
      </c>
      <c r="H1632" s="431">
        <f t="shared" si="362"/>
        <v>1</v>
      </c>
      <c r="I1632" s="426">
        <f t="shared" si="363"/>
        <v>1</v>
      </c>
      <c r="J1632" s="426">
        <f t="shared" si="364"/>
        <v>1</v>
      </c>
      <c r="K1632" s="431">
        <f t="shared" si="365"/>
        <v>1</v>
      </c>
    </row>
    <row r="1633" spans="1:11" ht="14.25">
      <c r="A1633" s="451" t="s">
        <v>2613</v>
      </c>
      <c r="B1633" s="452" t="s">
        <v>3502</v>
      </c>
      <c r="C1633" s="456">
        <v>4</v>
      </c>
      <c r="D1633" s="161"/>
      <c r="E1633" s="431">
        <f t="shared" si="361"/>
        <v>0</v>
      </c>
      <c r="F1633" s="461">
        <v>2</v>
      </c>
      <c r="G1633" s="426"/>
      <c r="H1633" s="431">
        <f t="shared" si="362"/>
        <v>0</v>
      </c>
      <c r="I1633" s="426">
        <f t="shared" si="363"/>
        <v>6</v>
      </c>
      <c r="J1633" s="426">
        <f t="shared" si="364"/>
        <v>0</v>
      </c>
      <c r="K1633" s="431">
        <f t="shared" si="365"/>
        <v>0</v>
      </c>
    </row>
    <row r="1634" spans="1:11" ht="25.5">
      <c r="A1634" s="451" t="s">
        <v>3503</v>
      </c>
      <c r="B1634" s="452" t="s">
        <v>3504</v>
      </c>
      <c r="C1634" s="456"/>
      <c r="D1634" s="162"/>
      <c r="E1634" s="431" t="e">
        <f t="shared" si="361"/>
        <v>#DIV/0!</v>
      </c>
      <c r="F1634" s="461">
        <v>1</v>
      </c>
      <c r="G1634" s="426"/>
      <c r="H1634" s="431">
        <f t="shared" si="362"/>
        <v>0</v>
      </c>
      <c r="I1634" s="426">
        <f t="shared" si="363"/>
        <v>1</v>
      </c>
      <c r="J1634" s="426">
        <f t="shared" si="364"/>
        <v>0</v>
      </c>
      <c r="K1634" s="431">
        <f t="shared" si="365"/>
        <v>0</v>
      </c>
    </row>
    <row r="1635" spans="1:11" ht="14.25">
      <c r="A1635" s="453" t="s">
        <v>3303</v>
      </c>
      <c r="B1635" s="454" t="s">
        <v>3304</v>
      </c>
      <c r="C1635" s="456"/>
      <c r="D1635" s="161"/>
      <c r="E1635" s="431" t="e">
        <f t="shared" si="361"/>
        <v>#DIV/0!</v>
      </c>
      <c r="F1635" s="461"/>
      <c r="G1635" s="426"/>
      <c r="H1635" s="431" t="e">
        <f t="shared" si="362"/>
        <v>#DIV/0!</v>
      </c>
      <c r="I1635" s="426">
        <f t="shared" si="363"/>
        <v>0</v>
      </c>
      <c r="J1635" s="426">
        <f t="shared" si="364"/>
        <v>0</v>
      </c>
      <c r="K1635" s="431" t="e">
        <f t="shared" si="365"/>
        <v>#DIV/0!</v>
      </c>
    </row>
    <row r="1636" spans="1:11" ht="14.25">
      <c r="A1636" s="458" t="s">
        <v>3305</v>
      </c>
      <c r="B1636" s="459" t="s">
        <v>3306</v>
      </c>
      <c r="C1636" s="456">
        <v>0</v>
      </c>
      <c r="D1636" s="161">
        <v>0</v>
      </c>
      <c r="E1636" s="431" t="e">
        <f t="shared" si="361"/>
        <v>#DIV/0!</v>
      </c>
      <c r="F1636" s="461"/>
      <c r="G1636" s="426"/>
      <c r="H1636" s="431" t="e">
        <f t="shared" si="362"/>
        <v>#DIV/0!</v>
      </c>
      <c r="I1636" s="426">
        <f t="shared" si="363"/>
        <v>0</v>
      </c>
      <c r="J1636" s="426">
        <f t="shared" si="364"/>
        <v>0</v>
      </c>
      <c r="K1636" s="431" t="e">
        <f t="shared" si="365"/>
        <v>#DIV/0!</v>
      </c>
    </row>
    <row r="1637" spans="1:11" ht="14.25">
      <c r="A1637" s="458" t="s">
        <v>3307</v>
      </c>
      <c r="B1637" s="459" t="s">
        <v>3308</v>
      </c>
      <c r="C1637" s="456"/>
      <c r="D1637" s="157"/>
      <c r="E1637" s="431" t="e">
        <f t="shared" si="361"/>
        <v>#DIV/0!</v>
      </c>
      <c r="F1637" s="461"/>
      <c r="G1637" s="426"/>
      <c r="H1637" s="431" t="e">
        <f t="shared" si="362"/>
        <v>#DIV/0!</v>
      </c>
      <c r="I1637" s="426">
        <f t="shared" si="363"/>
        <v>0</v>
      </c>
      <c r="J1637" s="426">
        <f t="shared" si="364"/>
        <v>0</v>
      </c>
      <c r="K1637" s="431" t="e">
        <f t="shared" si="365"/>
        <v>#DIV/0!</v>
      </c>
    </row>
    <row r="1638" spans="1:11" ht="14.25">
      <c r="A1638" s="446" t="s">
        <v>3505</v>
      </c>
      <c r="B1638" s="448" t="s">
        <v>3506</v>
      </c>
      <c r="C1638" s="456"/>
      <c r="D1638" s="157"/>
      <c r="E1638" s="431" t="e">
        <f t="shared" si="361"/>
        <v>#DIV/0!</v>
      </c>
      <c r="F1638" s="461">
        <v>1</v>
      </c>
      <c r="G1638" s="426"/>
      <c r="H1638" s="431">
        <f t="shared" si="362"/>
        <v>0</v>
      </c>
      <c r="I1638" s="426">
        <f t="shared" si="363"/>
        <v>1</v>
      </c>
      <c r="J1638" s="426">
        <f t="shared" si="364"/>
        <v>0</v>
      </c>
      <c r="K1638" s="431">
        <f t="shared" si="365"/>
        <v>0</v>
      </c>
    </row>
    <row r="1639" spans="1:11" ht="14.25">
      <c r="A1639" s="446" t="s">
        <v>3507</v>
      </c>
      <c r="B1639" s="448" t="s">
        <v>3508</v>
      </c>
      <c r="C1639" s="456"/>
      <c r="D1639" s="161"/>
      <c r="E1639" s="431" t="e">
        <f t="shared" si="361"/>
        <v>#DIV/0!</v>
      </c>
      <c r="F1639" s="461">
        <v>1</v>
      </c>
      <c r="G1639" s="426"/>
      <c r="H1639" s="431">
        <f t="shared" si="362"/>
        <v>0</v>
      </c>
      <c r="I1639" s="426">
        <f t="shared" si="363"/>
        <v>1</v>
      </c>
      <c r="J1639" s="426">
        <f t="shared" si="364"/>
        <v>0</v>
      </c>
      <c r="K1639" s="431">
        <f t="shared" si="365"/>
        <v>0</v>
      </c>
    </row>
    <row r="1640" spans="1:11" ht="14.25">
      <c r="A1640" s="446" t="s">
        <v>2489</v>
      </c>
      <c r="B1640" s="448" t="s">
        <v>2490</v>
      </c>
      <c r="C1640" s="456"/>
      <c r="D1640" s="161"/>
      <c r="E1640" s="431" t="e">
        <f t="shared" si="361"/>
        <v>#DIV/0!</v>
      </c>
      <c r="F1640" s="461">
        <v>2</v>
      </c>
      <c r="G1640" s="426"/>
      <c r="H1640" s="431">
        <f t="shared" si="362"/>
        <v>0</v>
      </c>
      <c r="I1640" s="426">
        <f t="shared" si="363"/>
        <v>2</v>
      </c>
      <c r="J1640" s="426">
        <f t="shared" si="364"/>
        <v>0</v>
      </c>
      <c r="K1640" s="431">
        <f t="shared" si="365"/>
        <v>0</v>
      </c>
    </row>
    <row r="1641" spans="1:11" ht="14.25">
      <c r="A1641" s="446" t="s">
        <v>3509</v>
      </c>
      <c r="B1641" s="448" t="s">
        <v>3510</v>
      </c>
      <c r="C1641" s="456"/>
      <c r="D1641" s="162"/>
      <c r="E1641" s="431" t="e">
        <f t="shared" si="361"/>
        <v>#DIV/0!</v>
      </c>
      <c r="F1641" s="461">
        <v>3</v>
      </c>
      <c r="G1641" s="426">
        <v>1</v>
      </c>
      <c r="H1641" s="431">
        <f t="shared" si="362"/>
        <v>0.33333333333333331</v>
      </c>
      <c r="I1641" s="426">
        <f t="shared" si="363"/>
        <v>3</v>
      </c>
      <c r="J1641" s="426">
        <f t="shared" si="364"/>
        <v>1</v>
      </c>
      <c r="K1641" s="431">
        <f t="shared" si="365"/>
        <v>0.33333333333333331</v>
      </c>
    </row>
    <row r="1642" spans="1:11" ht="14.25">
      <c r="A1642" s="446" t="s">
        <v>3511</v>
      </c>
      <c r="B1642" s="448" t="s">
        <v>3512</v>
      </c>
      <c r="C1642" s="456"/>
      <c r="D1642" s="161"/>
      <c r="E1642" s="431" t="e">
        <f t="shared" si="361"/>
        <v>#DIV/0!</v>
      </c>
      <c r="F1642" s="461">
        <v>1</v>
      </c>
      <c r="G1642" s="426"/>
      <c r="H1642" s="431">
        <f t="shared" si="362"/>
        <v>0</v>
      </c>
      <c r="I1642" s="426">
        <f t="shared" si="363"/>
        <v>1</v>
      </c>
      <c r="J1642" s="426">
        <f t="shared" si="364"/>
        <v>0</v>
      </c>
      <c r="K1642" s="431">
        <f t="shared" si="365"/>
        <v>0</v>
      </c>
    </row>
    <row r="1643" spans="1:11" ht="14.25">
      <c r="A1643" s="446" t="s">
        <v>3513</v>
      </c>
      <c r="B1643" s="448" t="s">
        <v>3514</v>
      </c>
      <c r="C1643" s="456"/>
      <c r="D1643" s="161"/>
      <c r="E1643" s="431" t="e">
        <f t="shared" si="361"/>
        <v>#DIV/0!</v>
      </c>
      <c r="F1643" s="461">
        <v>2</v>
      </c>
      <c r="G1643" s="426"/>
      <c r="H1643" s="431">
        <f t="shared" si="362"/>
        <v>0</v>
      </c>
      <c r="I1643" s="426">
        <f t="shared" si="363"/>
        <v>2</v>
      </c>
      <c r="J1643" s="426">
        <f t="shared" si="364"/>
        <v>0</v>
      </c>
      <c r="K1643" s="431">
        <f t="shared" si="365"/>
        <v>0</v>
      </c>
    </row>
    <row r="1644" spans="1:11" ht="25.5">
      <c r="A1644" s="446" t="s">
        <v>3515</v>
      </c>
      <c r="B1644" s="448" t="s">
        <v>3516</v>
      </c>
      <c r="C1644" s="456"/>
      <c r="D1644" s="157"/>
      <c r="E1644" s="431" t="e">
        <f t="shared" si="361"/>
        <v>#DIV/0!</v>
      </c>
      <c r="F1644" s="461">
        <v>2</v>
      </c>
      <c r="G1644" s="426"/>
      <c r="H1644" s="431">
        <f t="shared" si="362"/>
        <v>0</v>
      </c>
      <c r="I1644" s="426">
        <f t="shared" si="363"/>
        <v>2</v>
      </c>
      <c r="J1644" s="426">
        <f t="shared" si="364"/>
        <v>0</v>
      </c>
      <c r="K1644" s="431">
        <f t="shared" si="365"/>
        <v>0</v>
      </c>
    </row>
    <row r="1645" spans="1:11" ht="14.25">
      <c r="A1645" s="446" t="s">
        <v>1668</v>
      </c>
      <c r="B1645" s="448" t="s">
        <v>3517</v>
      </c>
      <c r="C1645" s="456"/>
      <c r="D1645" s="157">
        <v>5</v>
      </c>
      <c r="E1645" s="431" t="e">
        <f t="shared" si="361"/>
        <v>#DIV/0!</v>
      </c>
      <c r="F1645" s="461">
        <v>1</v>
      </c>
      <c r="G1645" s="426"/>
      <c r="H1645" s="431">
        <f t="shared" si="362"/>
        <v>0</v>
      </c>
      <c r="I1645" s="426">
        <f t="shared" si="363"/>
        <v>1</v>
      </c>
      <c r="J1645" s="426">
        <f t="shared" si="364"/>
        <v>5</v>
      </c>
      <c r="K1645" s="431">
        <f t="shared" si="365"/>
        <v>5</v>
      </c>
    </row>
    <row r="1646" spans="1:11" ht="25.5">
      <c r="A1646" s="446" t="s">
        <v>3518</v>
      </c>
      <c r="B1646" s="448" t="s">
        <v>3519</v>
      </c>
      <c r="C1646" s="456">
        <v>612</v>
      </c>
      <c r="D1646" s="157">
        <v>1094</v>
      </c>
      <c r="E1646" s="431">
        <f t="shared" si="361"/>
        <v>1.7875816993464053</v>
      </c>
      <c r="F1646" s="461">
        <v>177</v>
      </c>
      <c r="G1646" s="426">
        <v>184</v>
      </c>
      <c r="H1646" s="431">
        <f t="shared" si="362"/>
        <v>1.03954802259887</v>
      </c>
      <c r="I1646" s="426">
        <f t="shared" si="363"/>
        <v>789</v>
      </c>
      <c r="J1646" s="426">
        <f t="shared" si="364"/>
        <v>1278</v>
      </c>
      <c r="K1646" s="431">
        <f t="shared" si="365"/>
        <v>1.6197718631178708</v>
      </c>
    </row>
    <row r="1647" spans="1:11" ht="14.25">
      <c r="A1647" s="446" t="s">
        <v>3520</v>
      </c>
      <c r="B1647" s="448" t="s">
        <v>3521</v>
      </c>
      <c r="C1647" s="456">
        <v>2375</v>
      </c>
      <c r="D1647" s="161">
        <v>969</v>
      </c>
      <c r="E1647" s="431">
        <f t="shared" si="361"/>
        <v>0.40799999999999997</v>
      </c>
      <c r="F1647" s="461">
        <v>811</v>
      </c>
      <c r="G1647" s="426">
        <v>158</v>
      </c>
      <c r="H1647" s="431">
        <f t="shared" si="362"/>
        <v>0.19482120838471023</v>
      </c>
      <c r="I1647" s="426">
        <f t="shared" si="363"/>
        <v>3186</v>
      </c>
      <c r="J1647" s="426">
        <f t="shared" si="364"/>
        <v>1127</v>
      </c>
      <c r="K1647" s="431">
        <f t="shared" si="365"/>
        <v>0.35373509102322659</v>
      </c>
    </row>
    <row r="1648" spans="1:11" ht="14.25">
      <c r="A1648" s="446" t="s">
        <v>2129</v>
      </c>
      <c r="B1648" s="448" t="s">
        <v>2272</v>
      </c>
      <c r="C1648" s="456"/>
      <c r="D1648" s="161"/>
      <c r="E1648" s="431" t="e">
        <f t="shared" si="361"/>
        <v>#DIV/0!</v>
      </c>
      <c r="F1648" s="461"/>
      <c r="G1648" s="426"/>
      <c r="H1648" s="431" t="e">
        <f t="shared" si="362"/>
        <v>#DIV/0!</v>
      </c>
      <c r="I1648" s="426">
        <f t="shared" si="363"/>
        <v>0</v>
      </c>
      <c r="J1648" s="426">
        <f t="shared" si="364"/>
        <v>0</v>
      </c>
      <c r="K1648" s="431" t="e">
        <f t="shared" si="365"/>
        <v>#DIV/0!</v>
      </c>
    </row>
    <row r="1649" spans="1:11" ht="14.25">
      <c r="A1649" s="446" t="s">
        <v>2771</v>
      </c>
      <c r="B1649" s="448" t="s">
        <v>2272</v>
      </c>
      <c r="C1649" s="456"/>
      <c r="D1649" s="162"/>
      <c r="E1649" s="431" t="e">
        <f t="shared" si="361"/>
        <v>#DIV/0!</v>
      </c>
      <c r="F1649" s="461">
        <v>407</v>
      </c>
      <c r="G1649" s="426"/>
      <c r="H1649" s="431">
        <f t="shared" si="362"/>
        <v>0</v>
      </c>
      <c r="I1649" s="426">
        <f t="shared" si="363"/>
        <v>407</v>
      </c>
      <c r="J1649" s="426">
        <f t="shared" si="364"/>
        <v>0</v>
      </c>
      <c r="K1649" s="431">
        <f t="shared" si="365"/>
        <v>0</v>
      </c>
    </row>
    <row r="1650" spans="1:11" ht="14.25">
      <c r="A1650" s="446" t="s">
        <v>3522</v>
      </c>
      <c r="B1650" s="448" t="s">
        <v>3523</v>
      </c>
      <c r="C1650" s="456">
        <v>1</v>
      </c>
      <c r="D1650" s="161"/>
      <c r="E1650" s="431">
        <f t="shared" si="361"/>
        <v>0</v>
      </c>
      <c r="F1650" s="461"/>
      <c r="G1650" s="426"/>
      <c r="H1650" s="431" t="e">
        <f t="shared" si="362"/>
        <v>#DIV/0!</v>
      </c>
      <c r="I1650" s="426">
        <f t="shared" si="363"/>
        <v>1</v>
      </c>
      <c r="J1650" s="426">
        <f t="shared" si="364"/>
        <v>0</v>
      </c>
      <c r="K1650" s="431">
        <f t="shared" si="365"/>
        <v>0</v>
      </c>
    </row>
    <row r="1651" spans="1:11" ht="25.5">
      <c r="A1651" s="446" t="s">
        <v>3524</v>
      </c>
      <c r="B1651" s="448" t="s">
        <v>3525</v>
      </c>
      <c r="C1651" s="456"/>
      <c r="D1651" s="161"/>
      <c r="E1651" s="431" t="e">
        <f t="shared" si="361"/>
        <v>#DIV/0!</v>
      </c>
      <c r="F1651" s="461">
        <v>1</v>
      </c>
      <c r="G1651" s="426"/>
      <c r="H1651" s="431">
        <f t="shared" si="362"/>
        <v>0</v>
      </c>
      <c r="I1651" s="426">
        <f t="shared" si="363"/>
        <v>1</v>
      </c>
      <c r="J1651" s="426">
        <f t="shared" si="364"/>
        <v>0</v>
      </c>
      <c r="K1651" s="431">
        <f t="shared" si="365"/>
        <v>0</v>
      </c>
    </row>
    <row r="1652" spans="1:11" ht="14.25">
      <c r="A1652" s="446" t="s">
        <v>2956</v>
      </c>
      <c r="B1652" s="448" t="s">
        <v>3526</v>
      </c>
      <c r="C1652" s="456"/>
      <c r="D1652" s="157"/>
      <c r="E1652" s="431" t="e">
        <f t="shared" si="361"/>
        <v>#DIV/0!</v>
      </c>
      <c r="F1652" s="461"/>
      <c r="G1652" s="426"/>
      <c r="H1652" s="431" t="e">
        <f t="shared" si="362"/>
        <v>#DIV/0!</v>
      </c>
      <c r="I1652" s="426">
        <f t="shared" si="363"/>
        <v>0</v>
      </c>
      <c r="J1652" s="426">
        <f t="shared" si="364"/>
        <v>0</v>
      </c>
      <c r="K1652" s="431" t="e">
        <f t="shared" si="365"/>
        <v>#DIV/0!</v>
      </c>
    </row>
    <row r="1653" spans="1:11" ht="14.25">
      <c r="A1653" s="446" t="s">
        <v>3527</v>
      </c>
      <c r="B1653" s="448" t="s">
        <v>3528</v>
      </c>
      <c r="C1653" s="456"/>
      <c r="D1653" s="157"/>
      <c r="E1653" s="431" t="e">
        <f t="shared" si="361"/>
        <v>#DIV/0!</v>
      </c>
      <c r="F1653" s="461">
        <v>3</v>
      </c>
      <c r="G1653" s="426"/>
      <c r="H1653" s="431">
        <f t="shared" si="362"/>
        <v>0</v>
      </c>
      <c r="I1653" s="426">
        <f t="shared" si="363"/>
        <v>3</v>
      </c>
      <c r="J1653" s="426">
        <f t="shared" si="364"/>
        <v>0</v>
      </c>
      <c r="K1653" s="431">
        <f t="shared" si="365"/>
        <v>0</v>
      </c>
    </row>
    <row r="1654" spans="1:11" ht="14.25">
      <c r="A1654" s="446" t="s">
        <v>3529</v>
      </c>
      <c r="B1654" s="448" t="s">
        <v>3530</v>
      </c>
      <c r="C1654" s="456"/>
      <c r="D1654" s="157"/>
      <c r="E1654" s="431" t="e">
        <f t="shared" si="361"/>
        <v>#DIV/0!</v>
      </c>
      <c r="F1654" s="461">
        <v>284</v>
      </c>
      <c r="G1654" s="426">
        <v>37</v>
      </c>
      <c r="H1654" s="431">
        <f t="shared" si="362"/>
        <v>0.13028169014084506</v>
      </c>
      <c r="I1654" s="426">
        <f t="shared" si="363"/>
        <v>284</v>
      </c>
      <c r="J1654" s="426">
        <f t="shared" si="364"/>
        <v>37</v>
      </c>
      <c r="K1654" s="431">
        <f t="shared" si="365"/>
        <v>0.13028169014084506</v>
      </c>
    </row>
    <row r="1655" spans="1:11" ht="14.25">
      <c r="A1655" s="446" t="s">
        <v>3529</v>
      </c>
      <c r="B1655" s="448" t="s">
        <v>3530</v>
      </c>
      <c r="C1655" s="456"/>
      <c r="D1655" s="161"/>
      <c r="E1655" s="431" t="e">
        <f t="shared" si="361"/>
        <v>#DIV/0!</v>
      </c>
      <c r="F1655" s="461"/>
      <c r="G1655" s="426"/>
      <c r="H1655" s="431" t="e">
        <f t="shared" si="362"/>
        <v>#DIV/0!</v>
      </c>
      <c r="I1655" s="426">
        <f t="shared" si="363"/>
        <v>0</v>
      </c>
      <c r="J1655" s="426">
        <f t="shared" si="364"/>
        <v>0</v>
      </c>
      <c r="K1655" s="431" t="e">
        <f t="shared" si="365"/>
        <v>#DIV/0!</v>
      </c>
    </row>
    <row r="1656" spans="1:11" ht="14.25">
      <c r="A1656" s="446" t="s">
        <v>3531</v>
      </c>
      <c r="B1656" s="448" t="s">
        <v>3532</v>
      </c>
      <c r="C1656" s="456"/>
      <c r="D1656" s="161"/>
      <c r="E1656" s="431" t="e">
        <f t="shared" si="361"/>
        <v>#DIV/0!</v>
      </c>
      <c r="F1656" s="461">
        <v>23</v>
      </c>
      <c r="G1656" s="426"/>
      <c r="H1656" s="431">
        <f t="shared" si="362"/>
        <v>0</v>
      </c>
      <c r="I1656" s="426">
        <f t="shared" si="363"/>
        <v>23</v>
      </c>
      <c r="J1656" s="426">
        <f t="shared" si="364"/>
        <v>0</v>
      </c>
      <c r="K1656" s="431">
        <f t="shared" si="365"/>
        <v>0</v>
      </c>
    </row>
    <row r="1657" spans="1:11" ht="14.25">
      <c r="A1657" s="446" t="s">
        <v>3531</v>
      </c>
      <c r="B1657" s="448" t="s">
        <v>3532</v>
      </c>
      <c r="C1657" s="456"/>
      <c r="D1657" s="162"/>
      <c r="E1657" s="431" t="e">
        <f t="shared" si="361"/>
        <v>#DIV/0!</v>
      </c>
      <c r="F1657" s="461"/>
      <c r="G1657" s="426"/>
      <c r="H1657" s="431" t="e">
        <f t="shared" si="362"/>
        <v>#DIV/0!</v>
      </c>
      <c r="I1657" s="426">
        <f t="shared" si="363"/>
        <v>0</v>
      </c>
      <c r="J1657" s="426">
        <f t="shared" si="364"/>
        <v>0</v>
      </c>
      <c r="K1657" s="431" t="e">
        <f t="shared" si="365"/>
        <v>#DIV/0!</v>
      </c>
    </row>
    <row r="1658" spans="1:11" ht="14.25">
      <c r="A1658" s="446" t="s">
        <v>2142</v>
      </c>
      <c r="B1658" s="448" t="s">
        <v>2285</v>
      </c>
      <c r="C1658" s="456"/>
      <c r="D1658" s="161"/>
      <c r="E1658" s="431" t="e">
        <f t="shared" si="361"/>
        <v>#DIV/0!</v>
      </c>
      <c r="F1658" s="461">
        <v>5</v>
      </c>
      <c r="G1658" s="426">
        <v>5</v>
      </c>
      <c r="H1658" s="431">
        <f t="shared" si="362"/>
        <v>1</v>
      </c>
      <c r="I1658" s="426">
        <f t="shared" si="363"/>
        <v>5</v>
      </c>
      <c r="J1658" s="426">
        <f t="shared" si="364"/>
        <v>5</v>
      </c>
      <c r="K1658" s="431">
        <f t="shared" si="365"/>
        <v>1</v>
      </c>
    </row>
    <row r="1659" spans="1:11" ht="14.25">
      <c r="A1659" s="446" t="s">
        <v>3533</v>
      </c>
      <c r="B1659" s="448" t="s">
        <v>3534</v>
      </c>
      <c r="C1659" s="456"/>
      <c r="D1659" s="161"/>
      <c r="E1659" s="431" t="e">
        <f t="shared" ref="E1659:E1740" si="366">D1659/C1659</f>
        <v>#DIV/0!</v>
      </c>
      <c r="F1659" s="461">
        <v>334</v>
      </c>
      <c r="G1659" s="463"/>
      <c r="H1659" s="431">
        <f t="shared" ref="H1659:H1740" si="367">G1659/F1659</f>
        <v>0</v>
      </c>
      <c r="I1659" s="426">
        <f t="shared" ref="I1659:I1739" si="368">C1659+F1659</f>
        <v>334</v>
      </c>
      <c r="J1659" s="426">
        <f t="shared" ref="J1659:J1739" si="369">D1659+G1659</f>
        <v>0</v>
      </c>
      <c r="K1659" s="431">
        <f t="shared" ref="K1659:K1740" si="370">J1659/I1659</f>
        <v>0</v>
      </c>
    </row>
    <row r="1660" spans="1:11" ht="14.25">
      <c r="A1660" s="446" t="s">
        <v>2619</v>
      </c>
      <c r="B1660" s="448" t="s">
        <v>3153</v>
      </c>
      <c r="C1660" s="456"/>
      <c r="D1660" s="162"/>
      <c r="E1660" s="431" t="e">
        <f t="shared" si="366"/>
        <v>#DIV/0!</v>
      </c>
      <c r="F1660" s="461">
        <v>13</v>
      </c>
      <c r="G1660" s="426">
        <v>1</v>
      </c>
      <c r="H1660" s="431">
        <f t="shared" si="367"/>
        <v>7.6923076923076927E-2</v>
      </c>
      <c r="I1660" s="426">
        <f t="shared" si="368"/>
        <v>13</v>
      </c>
      <c r="J1660" s="426">
        <f t="shared" si="369"/>
        <v>1</v>
      </c>
      <c r="K1660" s="431">
        <f t="shared" si="370"/>
        <v>7.6923076923076927E-2</v>
      </c>
    </row>
    <row r="1661" spans="1:11" ht="14.25">
      <c r="A1661" s="446" t="s">
        <v>2178</v>
      </c>
      <c r="B1661" s="448" t="s">
        <v>2321</v>
      </c>
      <c r="C1661" s="456"/>
      <c r="D1661" s="161"/>
      <c r="E1661" s="431" t="e">
        <f t="shared" si="366"/>
        <v>#DIV/0!</v>
      </c>
      <c r="F1661" s="461">
        <v>64</v>
      </c>
      <c r="G1661" s="426">
        <v>24</v>
      </c>
      <c r="H1661" s="431">
        <f t="shared" si="367"/>
        <v>0.375</v>
      </c>
      <c r="I1661" s="426">
        <f t="shared" si="368"/>
        <v>64</v>
      </c>
      <c r="J1661" s="426">
        <f t="shared" si="369"/>
        <v>24</v>
      </c>
      <c r="K1661" s="431">
        <f t="shared" si="370"/>
        <v>0.375</v>
      </c>
    </row>
    <row r="1662" spans="1:11" ht="14.25">
      <c r="A1662" s="446" t="s">
        <v>2179</v>
      </c>
      <c r="B1662" s="448" t="s">
        <v>2322</v>
      </c>
      <c r="C1662" s="456"/>
      <c r="D1662" s="161"/>
      <c r="E1662" s="431" t="e">
        <f t="shared" si="366"/>
        <v>#DIV/0!</v>
      </c>
      <c r="F1662" s="461">
        <v>5</v>
      </c>
      <c r="G1662" s="426"/>
      <c r="H1662" s="431">
        <f t="shared" si="367"/>
        <v>0</v>
      </c>
      <c r="I1662" s="426">
        <f t="shared" si="368"/>
        <v>5</v>
      </c>
      <c r="J1662" s="426">
        <f t="shared" si="369"/>
        <v>0</v>
      </c>
      <c r="K1662" s="431">
        <f t="shared" si="370"/>
        <v>0</v>
      </c>
    </row>
    <row r="1663" spans="1:11" ht="25.5">
      <c r="A1663" s="446" t="s">
        <v>2798</v>
      </c>
      <c r="B1663" s="448" t="s">
        <v>3032</v>
      </c>
      <c r="C1663" s="456"/>
      <c r="D1663" s="157"/>
      <c r="E1663" s="431" t="e">
        <f t="shared" si="366"/>
        <v>#DIV/0!</v>
      </c>
      <c r="F1663" s="461">
        <v>14</v>
      </c>
      <c r="G1663" s="426">
        <v>17</v>
      </c>
      <c r="H1663" s="431">
        <f t="shared" si="367"/>
        <v>1.2142857142857142</v>
      </c>
      <c r="I1663" s="426">
        <f t="shared" si="368"/>
        <v>14</v>
      </c>
      <c r="J1663" s="426">
        <f t="shared" si="369"/>
        <v>17</v>
      </c>
      <c r="K1663" s="431">
        <f t="shared" si="370"/>
        <v>1.2142857142857142</v>
      </c>
    </row>
    <row r="1664" spans="1:11" ht="25.5">
      <c r="A1664" s="446" t="s">
        <v>2233</v>
      </c>
      <c r="B1664" s="448" t="s">
        <v>2376</v>
      </c>
      <c r="C1664" s="456"/>
      <c r="D1664" s="157"/>
      <c r="E1664" s="431" t="e">
        <f t="shared" si="366"/>
        <v>#DIV/0!</v>
      </c>
      <c r="F1664" s="461">
        <v>133</v>
      </c>
      <c r="G1664" s="426">
        <v>9</v>
      </c>
      <c r="H1664" s="431">
        <f t="shared" si="367"/>
        <v>6.7669172932330823E-2</v>
      </c>
      <c r="I1664" s="426">
        <f t="shared" si="368"/>
        <v>133</v>
      </c>
      <c r="J1664" s="426">
        <f t="shared" si="369"/>
        <v>9</v>
      </c>
      <c r="K1664" s="431">
        <f t="shared" si="370"/>
        <v>6.7669172932330823E-2</v>
      </c>
    </row>
    <row r="1665" spans="1:11" ht="14.25">
      <c r="A1665" s="446" t="s">
        <v>2157</v>
      </c>
      <c r="B1665" s="448" t="s">
        <v>2300</v>
      </c>
      <c r="C1665" s="456"/>
      <c r="D1665" s="157"/>
      <c r="E1665" s="431" t="e">
        <f t="shared" si="366"/>
        <v>#DIV/0!</v>
      </c>
      <c r="F1665" s="461">
        <v>7</v>
      </c>
      <c r="G1665" s="426"/>
      <c r="H1665" s="431">
        <f t="shared" si="367"/>
        <v>0</v>
      </c>
      <c r="I1665" s="426">
        <f t="shared" si="368"/>
        <v>7</v>
      </c>
      <c r="J1665" s="426">
        <f t="shared" si="369"/>
        <v>0</v>
      </c>
      <c r="K1665" s="431">
        <f t="shared" si="370"/>
        <v>0</v>
      </c>
    </row>
    <row r="1666" spans="1:11" ht="14.25">
      <c r="A1666" s="446" t="s">
        <v>2152</v>
      </c>
      <c r="B1666" s="448" t="s">
        <v>2295</v>
      </c>
      <c r="C1666" s="456"/>
      <c r="D1666" s="161"/>
      <c r="E1666" s="431" t="e">
        <f t="shared" si="366"/>
        <v>#DIV/0!</v>
      </c>
      <c r="F1666" s="461">
        <v>287</v>
      </c>
      <c r="G1666" s="426">
        <v>377</v>
      </c>
      <c r="H1666" s="431">
        <f t="shared" si="367"/>
        <v>1.3135888501742161</v>
      </c>
      <c r="I1666" s="426">
        <f t="shared" si="368"/>
        <v>287</v>
      </c>
      <c r="J1666" s="426">
        <f t="shared" si="369"/>
        <v>377</v>
      </c>
      <c r="K1666" s="431">
        <f t="shared" si="370"/>
        <v>1.3135888501742161</v>
      </c>
    </row>
    <row r="1667" spans="1:11" ht="25.5">
      <c r="A1667" s="446" t="s">
        <v>2440</v>
      </c>
      <c r="B1667" s="448" t="s">
        <v>2441</v>
      </c>
      <c r="C1667" s="456"/>
      <c r="D1667" s="161"/>
      <c r="E1667" s="431" t="e">
        <f t="shared" si="366"/>
        <v>#DIV/0!</v>
      </c>
      <c r="F1667" s="461">
        <v>6</v>
      </c>
      <c r="G1667" s="426">
        <v>2</v>
      </c>
      <c r="H1667" s="431">
        <f t="shared" si="367"/>
        <v>0.33333333333333331</v>
      </c>
      <c r="I1667" s="426">
        <f t="shared" si="368"/>
        <v>6</v>
      </c>
      <c r="J1667" s="426">
        <f t="shared" si="369"/>
        <v>2</v>
      </c>
      <c r="K1667" s="431">
        <f t="shared" si="370"/>
        <v>0.33333333333333331</v>
      </c>
    </row>
    <row r="1668" spans="1:11" ht="14.25">
      <c r="A1668" s="446" t="s">
        <v>2186</v>
      </c>
      <c r="B1668" s="448" t="s">
        <v>2329</v>
      </c>
      <c r="C1668" s="456"/>
      <c r="D1668" s="162"/>
      <c r="E1668" s="431" t="e">
        <f t="shared" si="366"/>
        <v>#DIV/0!</v>
      </c>
      <c r="F1668" s="461">
        <v>14</v>
      </c>
      <c r="G1668" s="426"/>
      <c r="H1668" s="431">
        <f t="shared" si="367"/>
        <v>0</v>
      </c>
      <c r="I1668" s="426">
        <f t="shared" si="368"/>
        <v>14</v>
      </c>
      <c r="J1668" s="426">
        <f t="shared" si="369"/>
        <v>0</v>
      </c>
      <c r="K1668" s="431">
        <f t="shared" si="370"/>
        <v>0</v>
      </c>
    </row>
    <row r="1669" spans="1:11" ht="25.5">
      <c r="A1669" s="446" t="s">
        <v>2156</v>
      </c>
      <c r="B1669" s="448" t="s">
        <v>2299</v>
      </c>
      <c r="C1669" s="456">
        <v>1</v>
      </c>
      <c r="D1669" s="161"/>
      <c r="E1669" s="431">
        <f t="shared" si="366"/>
        <v>0</v>
      </c>
      <c r="F1669" s="461">
        <v>782</v>
      </c>
      <c r="G1669" s="426">
        <v>503</v>
      </c>
      <c r="H1669" s="431">
        <f t="shared" si="367"/>
        <v>0.64322250639386191</v>
      </c>
      <c r="I1669" s="426">
        <f t="shared" si="368"/>
        <v>783</v>
      </c>
      <c r="J1669" s="426">
        <f t="shared" si="369"/>
        <v>503</v>
      </c>
      <c r="K1669" s="431">
        <f t="shared" si="370"/>
        <v>0.64240102171136659</v>
      </c>
    </row>
    <row r="1670" spans="1:11" ht="25.5">
      <c r="A1670" s="446" t="s">
        <v>3535</v>
      </c>
      <c r="B1670" s="448" t="s">
        <v>3536</v>
      </c>
      <c r="C1670" s="456"/>
      <c r="D1670" s="161"/>
      <c r="E1670" s="431" t="e">
        <f t="shared" si="366"/>
        <v>#DIV/0!</v>
      </c>
      <c r="F1670" s="461">
        <v>1</v>
      </c>
      <c r="G1670" s="426"/>
      <c r="H1670" s="431">
        <f t="shared" si="367"/>
        <v>0</v>
      </c>
      <c r="I1670" s="426">
        <f t="shared" si="368"/>
        <v>1</v>
      </c>
      <c r="J1670" s="426">
        <f t="shared" si="369"/>
        <v>0</v>
      </c>
      <c r="K1670" s="431">
        <f t="shared" si="370"/>
        <v>0</v>
      </c>
    </row>
    <row r="1671" spans="1:11" ht="14.25">
      <c r="A1671" s="446" t="s">
        <v>2132</v>
      </c>
      <c r="B1671" s="448" t="s">
        <v>2787</v>
      </c>
      <c r="C1671" s="456"/>
      <c r="D1671" s="157"/>
      <c r="E1671" s="431" t="e">
        <f t="shared" si="366"/>
        <v>#DIV/0!</v>
      </c>
      <c r="F1671" s="461"/>
      <c r="G1671" s="426"/>
      <c r="H1671" s="431" t="e">
        <f t="shared" si="367"/>
        <v>#DIV/0!</v>
      </c>
      <c r="I1671" s="426">
        <f t="shared" si="368"/>
        <v>0</v>
      </c>
      <c r="J1671" s="426">
        <f t="shared" si="369"/>
        <v>0</v>
      </c>
      <c r="K1671" s="431" t="e">
        <f t="shared" si="370"/>
        <v>#DIV/0!</v>
      </c>
    </row>
    <row r="1672" spans="1:11" ht="25.5">
      <c r="A1672" s="446" t="s">
        <v>3537</v>
      </c>
      <c r="B1672" s="448" t="s">
        <v>3538</v>
      </c>
      <c r="C1672" s="456">
        <v>0</v>
      </c>
      <c r="D1672" s="157"/>
      <c r="E1672" s="431" t="e">
        <f t="shared" si="366"/>
        <v>#DIV/0!</v>
      </c>
      <c r="F1672" s="461">
        <v>1</v>
      </c>
      <c r="G1672" s="426"/>
      <c r="H1672" s="431">
        <f t="shared" si="367"/>
        <v>0</v>
      </c>
      <c r="I1672" s="426">
        <f t="shared" si="368"/>
        <v>1</v>
      </c>
      <c r="J1672" s="426">
        <f t="shared" si="369"/>
        <v>0</v>
      </c>
      <c r="K1672" s="431">
        <f t="shared" si="370"/>
        <v>0</v>
      </c>
    </row>
    <row r="1673" spans="1:11" ht="14.25">
      <c r="A1673" s="446" t="s">
        <v>3096</v>
      </c>
      <c r="B1673" s="448" t="s">
        <v>3097</v>
      </c>
      <c r="C1673" s="456">
        <v>0</v>
      </c>
      <c r="D1673" s="161"/>
      <c r="E1673" s="431" t="e">
        <f t="shared" si="366"/>
        <v>#DIV/0!</v>
      </c>
      <c r="F1673" s="461">
        <v>1</v>
      </c>
      <c r="G1673" s="426"/>
      <c r="H1673" s="431">
        <f t="shared" si="367"/>
        <v>0</v>
      </c>
      <c r="I1673" s="426">
        <f t="shared" si="368"/>
        <v>1</v>
      </c>
      <c r="J1673" s="426">
        <f t="shared" si="369"/>
        <v>0</v>
      </c>
      <c r="K1673" s="431">
        <f t="shared" si="370"/>
        <v>0</v>
      </c>
    </row>
    <row r="1674" spans="1:11" ht="14.25">
      <c r="A1674" s="446" t="s">
        <v>3539</v>
      </c>
      <c r="B1674" s="448" t="s">
        <v>3540</v>
      </c>
      <c r="C1674" s="456">
        <v>0</v>
      </c>
      <c r="D1674" s="161"/>
      <c r="E1674" s="431" t="e">
        <f t="shared" si="366"/>
        <v>#DIV/0!</v>
      </c>
      <c r="F1674" s="461">
        <v>1</v>
      </c>
      <c r="G1674" s="426"/>
      <c r="H1674" s="431">
        <f t="shared" si="367"/>
        <v>0</v>
      </c>
      <c r="I1674" s="426">
        <f t="shared" si="368"/>
        <v>1</v>
      </c>
      <c r="J1674" s="426">
        <f t="shared" si="369"/>
        <v>0</v>
      </c>
      <c r="K1674" s="431">
        <f t="shared" si="370"/>
        <v>0</v>
      </c>
    </row>
    <row r="1675" spans="1:11" ht="25.5">
      <c r="A1675" s="446" t="s">
        <v>3037</v>
      </c>
      <c r="B1675" s="448" t="s">
        <v>3038</v>
      </c>
      <c r="C1675" s="456">
        <v>0</v>
      </c>
      <c r="D1675" s="162"/>
      <c r="E1675" s="431" t="e">
        <f t="shared" si="366"/>
        <v>#DIV/0!</v>
      </c>
      <c r="F1675" s="461">
        <v>5</v>
      </c>
      <c r="G1675" s="426"/>
      <c r="H1675" s="431">
        <f t="shared" si="367"/>
        <v>0</v>
      </c>
      <c r="I1675" s="426">
        <f t="shared" si="368"/>
        <v>5</v>
      </c>
      <c r="J1675" s="426">
        <f t="shared" si="369"/>
        <v>0</v>
      </c>
      <c r="K1675" s="431">
        <f t="shared" si="370"/>
        <v>0</v>
      </c>
    </row>
    <row r="1676" spans="1:11" ht="14.25">
      <c r="A1676" s="446" t="s">
        <v>3541</v>
      </c>
      <c r="B1676" s="448" t="s">
        <v>3542</v>
      </c>
      <c r="C1676" s="456">
        <v>0</v>
      </c>
      <c r="D1676" s="161"/>
      <c r="E1676" s="431" t="e">
        <f t="shared" si="366"/>
        <v>#DIV/0!</v>
      </c>
      <c r="F1676" s="461">
        <v>1</v>
      </c>
      <c r="G1676" s="426"/>
      <c r="H1676" s="431">
        <f t="shared" si="367"/>
        <v>0</v>
      </c>
      <c r="I1676" s="426">
        <f t="shared" si="368"/>
        <v>1</v>
      </c>
      <c r="J1676" s="426">
        <f t="shared" si="369"/>
        <v>0</v>
      </c>
      <c r="K1676" s="431">
        <f t="shared" si="370"/>
        <v>0</v>
      </c>
    </row>
    <row r="1677" spans="1:11" ht="14.25">
      <c r="A1677" s="446" t="s">
        <v>3543</v>
      </c>
      <c r="B1677" s="448" t="s">
        <v>3544</v>
      </c>
      <c r="C1677" s="456">
        <v>0</v>
      </c>
      <c r="D1677" s="161"/>
      <c r="E1677" s="431" t="e">
        <f t="shared" si="366"/>
        <v>#DIV/0!</v>
      </c>
      <c r="F1677" s="461">
        <v>1</v>
      </c>
      <c r="G1677" s="426"/>
      <c r="H1677" s="431">
        <f t="shared" si="367"/>
        <v>0</v>
      </c>
      <c r="I1677" s="426">
        <f t="shared" si="368"/>
        <v>1</v>
      </c>
      <c r="J1677" s="426">
        <f t="shared" si="369"/>
        <v>0</v>
      </c>
      <c r="K1677" s="431">
        <f t="shared" si="370"/>
        <v>0</v>
      </c>
    </row>
    <row r="1678" spans="1:11" ht="14.25">
      <c r="A1678" s="446" t="s">
        <v>3545</v>
      </c>
      <c r="B1678" s="448" t="s">
        <v>3546</v>
      </c>
      <c r="C1678" s="456">
        <v>1</v>
      </c>
      <c r="D1678" s="157"/>
      <c r="E1678" s="431">
        <f t="shared" si="366"/>
        <v>0</v>
      </c>
      <c r="F1678" s="461">
        <v>0</v>
      </c>
      <c r="G1678" s="426"/>
      <c r="H1678" s="431" t="e">
        <f t="shared" si="367"/>
        <v>#DIV/0!</v>
      </c>
      <c r="I1678" s="426">
        <f t="shared" si="368"/>
        <v>1</v>
      </c>
      <c r="J1678" s="426">
        <f t="shared" si="369"/>
        <v>0</v>
      </c>
      <c r="K1678" s="431">
        <f t="shared" si="370"/>
        <v>0</v>
      </c>
    </row>
    <row r="1679" spans="1:11" ht="14.25">
      <c r="A1679" s="446" t="s">
        <v>3547</v>
      </c>
      <c r="B1679" s="448" t="s">
        <v>3548</v>
      </c>
      <c r="C1679" s="456">
        <v>0</v>
      </c>
      <c r="D1679" s="157"/>
      <c r="E1679" s="431" t="e">
        <f t="shared" si="366"/>
        <v>#DIV/0!</v>
      </c>
      <c r="F1679" s="461">
        <v>1</v>
      </c>
      <c r="G1679" s="426"/>
      <c r="H1679" s="431">
        <f t="shared" si="367"/>
        <v>0</v>
      </c>
      <c r="I1679" s="426">
        <f t="shared" si="368"/>
        <v>1</v>
      </c>
      <c r="J1679" s="426">
        <f t="shared" si="369"/>
        <v>0</v>
      </c>
      <c r="K1679" s="431">
        <f t="shared" si="370"/>
        <v>0</v>
      </c>
    </row>
    <row r="1680" spans="1:11" ht="14.25">
      <c r="A1680" s="446" t="s">
        <v>3549</v>
      </c>
      <c r="B1680" s="448" t="s">
        <v>3550</v>
      </c>
      <c r="C1680" s="456">
        <v>1</v>
      </c>
      <c r="D1680" s="157">
        <v>3</v>
      </c>
      <c r="E1680" s="431">
        <f t="shared" si="366"/>
        <v>3</v>
      </c>
      <c r="F1680" s="461">
        <v>0</v>
      </c>
      <c r="G1680" s="426"/>
      <c r="H1680" s="431" t="e">
        <f t="shared" si="367"/>
        <v>#DIV/0!</v>
      </c>
      <c r="I1680" s="426">
        <f t="shared" si="368"/>
        <v>1</v>
      </c>
      <c r="J1680" s="426">
        <f t="shared" si="369"/>
        <v>3</v>
      </c>
      <c r="K1680" s="431">
        <f t="shared" si="370"/>
        <v>3</v>
      </c>
    </row>
    <row r="1681" spans="1:11" ht="14.25">
      <c r="A1681" s="449" t="s">
        <v>3551</v>
      </c>
      <c r="B1681" s="450" t="s">
        <v>3552</v>
      </c>
      <c r="C1681" s="456">
        <v>0</v>
      </c>
      <c r="D1681" s="161"/>
      <c r="E1681" s="431" t="e">
        <f t="shared" si="366"/>
        <v>#DIV/0!</v>
      </c>
      <c r="F1681" s="461">
        <v>1</v>
      </c>
      <c r="G1681" s="426"/>
      <c r="H1681" s="431">
        <f t="shared" si="367"/>
        <v>0</v>
      </c>
      <c r="I1681" s="426">
        <f t="shared" si="368"/>
        <v>1</v>
      </c>
      <c r="J1681" s="426">
        <f t="shared" si="369"/>
        <v>0</v>
      </c>
      <c r="K1681" s="431">
        <f t="shared" si="370"/>
        <v>0</v>
      </c>
    </row>
    <row r="1682" spans="1:11" ht="14.25">
      <c r="A1682" s="451" t="s">
        <v>3553</v>
      </c>
      <c r="B1682" s="452" t="s">
        <v>3554</v>
      </c>
      <c r="C1682" s="456">
        <v>0</v>
      </c>
      <c r="D1682" s="161"/>
      <c r="E1682" s="431" t="e">
        <f t="shared" si="366"/>
        <v>#DIV/0!</v>
      </c>
      <c r="F1682" s="461">
        <v>3</v>
      </c>
      <c r="G1682" s="426">
        <v>8</v>
      </c>
      <c r="H1682" s="431">
        <f t="shared" si="367"/>
        <v>2.6666666666666665</v>
      </c>
      <c r="I1682" s="426">
        <f t="shared" si="368"/>
        <v>3</v>
      </c>
      <c r="J1682" s="426">
        <f t="shared" si="369"/>
        <v>8</v>
      </c>
      <c r="K1682" s="431">
        <f t="shared" si="370"/>
        <v>2.6666666666666665</v>
      </c>
    </row>
    <row r="1683" spans="1:11" ht="25.5">
      <c r="A1683" s="451" t="s">
        <v>3555</v>
      </c>
      <c r="B1683" s="452" t="s">
        <v>3556</v>
      </c>
      <c r="C1683" s="456">
        <v>0</v>
      </c>
      <c r="D1683" s="162"/>
      <c r="E1683" s="431" t="e">
        <f t="shared" si="366"/>
        <v>#DIV/0!</v>
      </c>
      <c r="F1683" s="461">
        <v>1</v>
      </c>
      <c r="G1683" s="426"/>
      <c r="H1683" s="431">
        <f t="shared" si="367"/>
        <v>0</v>
      </c>
      <c r="I1683" s="426">
        <f t="shared" si="368"/>
        <v>1</v>
      </c>
      <c r="J1683" s="426">
        <f t="shared" si="369"/>
        <v>0</v>
      </c>
      <c r="K1683" s="431">
        <f t="shared" si="370"/>
        <v>0</v>
      </c>
    </row>
    <row r="1684" spans="1:11" ht="14.25">
      <c r="A1684" s="453" t="s">
        <v>3557</v>
      </c>
      <c r="B1684" s="454" t="s">
        <v>3558</v>
      </c>
      <c r="C1684" s="456">
        <v>2</v>
      </c>
      <c r="D1684" s="161"/>
      <c r="E1684" s="431">
        <f t="shared" si="366"/>
        <v>0</v>
      </c>
      <c r="F1684" s="461">
        <v>0</v>
      </c>
      <c r="G1684" s="426"/>
      <c r="H1684" s="431" t="e">
        <f t="shared" si="367"/>
        <v>#DIV/0!</v>
      </c>
      <c r="I1684" s="426">
        <f t="shared" si="368"/>
        <v>2</v>
      </c>
      <c r="J1684" s="426">
        <f t="shared" si="369"/>
        <v>0</v>
      </c>
      <c r="K1684" s="431">
        <f t="shared" si="370"/>
        <v>0</v>
      </c>
    </row>
    <row r="1685" spans="1:11" ht="14.25">
      <c r="A1685" s="458" t="s">
        <v>3559</v>
      </c>
      <c r="B1685" s="459" t="s">
        <v>3560</v>
      </c>
      <c r="C1685" s="456">
        <v>0</v>
      </c>
      <c r="D1685" s="161"/>
      <c r="E1685" s="431" t="e">
        <f t="shared" si="366"/>
        <v>#DIV/0!</v>
      </c>
      <c r="F1685" s="461">
        <v>1</v>
      </c>
      <c r="G1685" s="426"/>
      <c r="H1685" s="431">
        <f t="shared" si="367"/>
        <v>0</v>
      </c>
      <c r="I1685" s="426">
        <f t="shared" si="368"/>
        <v>1</v>
      </c>
      <c r="J1685" s="426">
        <f t="shared" si="369"/>
        <v>0</v>
      </c>
      <c r="K1685" s="431">
        <f t="shared" si="370"/>
        <v>0</v>
      </c>
    </row>
    <row r="1686" spans="1:11" ht="14.25">
      <c r="A1686" s="458" t="s">
        <v>3561</v>
      </c>
      <c r="B1686" s="459" t="s">
        <v>3562</v>
      </c>
      <c r="C1686" s="456">
        <v>0</v>
      </c>
      <c r="D1686" s="157"/>
      <c r="E1686" s="431" t="e">
        <f t="shared" si="366"/>
        <v>#DIV/0!</v>
      </c>
      <c r="F1686" s="461">
        <v>1</v>
      </c>
      <c r="G1686" s="426"/>
      <c r="H1686" s="431">
        <f t="shared" si="367"/>
        <v>0</v>
      </c>
      <c r="I1686" s="426">
        <f t="shared" si="368"/>
        <v>1</v>
      </c>
      <c r="J1686" s="426">
        <f t="shared" si="369"/>
        <v>0</v>
      </c>
      <c r="K1686" s="431">
        <f t="shared" si="370"/>
        <v>0</v>
      </c>
    </row>
    <row r="1687" spans="1:11" ht="14.25">
      <c r="A1687" s="446" t="s">
        <v>3563</v>
      </c>
      <c r="B1687" s="448" t="s">
        <v>3564</v>
      </c>
      <c r="C1687" s="456">
        <v>0</v>
      </c>
      <c r="D1687" s="157"/>
      <c r="E1687" s="431" t="e">
        <f t="shared" si="366"/>
        <v>#DIV/0!</v>
      </c>
      <c r="F1687" s="461">
        <v>1</v>
      </c>
      <c r="G1687" s="426">
        <v>1</v>
      </c>
      <c r="H1687" s="431">
        <f t="shared" si="367"/>
        <v>1</v>
      </c>
      <c r="I1687" s="426">
        <f t="shared" si="368"/>
        <v>1</v>
      </c>
      <c r="J1687" s="426">
        <f t="shared" si="369"/>
        <v>1</v>
      </c>
      <c r="K1687" s="431">
        <f t="shared" si="370"/>
        <v>1</v>
      </c>
    </row>
    <row r="1688" spans="1:11" ht="14.25">
      <c r="A1688" s="446" t="s">
        <v>2058</v>
      </c>
      <c r="B1688" s="448" t="s">
        <v>2059</v>
      </c>
      <c r="C1688" s="456">
        <v>1</v>
      </c>
      <c r="D1688" s="161"/>
      <c r="E1688" s="431">
        <f t="shared" si="366"/>
        <v>0</v>
      </c>
      <c r="F1688" s="461">
        <v>0</v>
      </c>
      <c r="G1688" s="426"/>
      <c r="H1688" s="431" t="e">
        <f t="shared" si="367"/>
        <v>#DIV/0!</v>
      </c>
      <c r="I1688" s="426">
        <f t="shared" si="368"/>
        <v>1</v>
      </c>
      <c r="J1688" s="426">
        <f t="shared" si="369"/>
        <v>0</v>
      </c>
      <c r="K1688" s="431">
        <f t="shared" si="370"/>
        <v>0</v>
      </c>
    </row>
    <row r="1689" spans="1:11" ht="14.25">
      <c r="A1689" s="446" t="s">
        <v>3565</v>
      </c>
      <c r="B1689" s="448" t="s">
        <v>3566</v>
      </c>
      <c r="C1689" s="456">
        <v>1</v>
      </c>
      <c r="D1689" s="161">
        <v>2</v>
      </c>
      <c r="E1689" s="431">
        <f t="shared" si="366"/>
        <v>2</v>
      </c>
      <c r="F1689" s="461">
        <v>0</v>
      </c>
      <c r="G1689" s="426"/>
      <c r="H1689" s="431" t="e">
        <f t="shared" si="367"/>
        <v>#DIV/0!</v>
      </c>
      <c r="I1689" s="426">
        <f t="shared" si="368"/>
        <v>1</v>
      </c>
      <c r="J1689" s="426">
        <f t="shared" si="369"/>
        <v>2</v>
      </c>
      <c r="K1689" s="431">
        <f t="shared" si="370"/>
        <v>2</v>
      </c>
    </row>
    <row r="1690" spans="1:11" ht="14.25">
      <c r="A1690" s="446" t="s">
        <v>3567</v>
      </c>
      <c r="B1690" s="448" t="s">
        <v>3568</v>
      </c>
      <c r="C1690" s="456">
        <v>0</v>
      </c>
      <c r="D1690" s="162"/>
      <c r="E1690" s="431" t="e">
        <f t="shared" si="366"/>
        <v>#DIV/0!</v>
      </c>
      <c r="F1690" s="461">
        <v>1</v>
      </c>
      <c r="G1690" s="426"/>
      <c r="H1690" s="431">
        <f t="shared" si="367"/>
        <v>0</v>
      </c>
      <c r="I1690" s="426">
        <f t="shared" si="368"/>
        <v>1</v>
      </c>
      <c r="J1690" s="426">
        <f t="shared" si="369"/>
        <v>0</v>
      </c>
      <c r="K1690" s="431">
        <f t="shared" si="370"/>
        <v>0</v>
      </c>
    </row>
    <row r="1691" spans="1:11" ht="14.25">
      <c r="A1691" s="446" t="s">
        <v>3569</v>
      </c>
      <c r="B1691" s="448" t="s">
        <v>3570</v>
      </c>
      <c r="C1691" s="456">
        <v>0</v>
      </c>
      <c r="D1691" s="161"/>
      <c r="E1691" s="431" t="e">
        <f t="shared" si="366"/>
        <v>#DIV/0!</v>
      </c>
      <c r="F1691" s="461">
        <v>1</v>
      </c>
      <c r="G1691" s="426"/>
      <c r="H1691" s="431">
        <f t="shared" si="367"/>
        <v>0</v>
      </c>
      <c r="I1691" s="426">
        <f t="shared" si="368"/>
        <v>1</v>
      </c>
      <c r="J1691" s="426">
        <f t="shared" si="369"/>
        <v>0</v>
      </c>
      <c r="K1691" s="431">
        <f t="shared" si="370"/>
        <v>0</v>
      </c>
    </row>
    <row r="1692" spans="1:11" ht="14.25">
      <c r="A1692" s="446" t="s">
        <v>3571</v>
      </c>
      <c r="B1692" s="448" t="s">
        <v>3572</v>
      </c>
      <c r="C1692" s="456">
        <v>0</v>
      </c>
      <c r="D1692" s="161"/>
      <c r="E1692" s="431" t="e">
        <f t="shared" si="366"/>
        <v>#DIV/0!</v>
      </c>
      <c r="F1692" s="461">
        <v>2</v>
      </c>
      <c r="G1692" s="426"/>
      <c r="H1692" s="431">
        <f t="shared" si="367"/>
        <v>0</v>
      </c>
      <c r="I1692" s="426">
        <f t="shared" si="368"/>
        <v>2</v>
      </c>
      <c r="J1692" s="426">
        <f t="shared" si="369"/>
        <v>0</v>
      </c>
      <c r="K1692" s="431">
        <f t="shared" si="370"/>
        <v>0</v>
      </c>
    </row>
    <row r="1693" spans="1:11" ht="14.25">
      <c r="A1693" s="446" t="s">
        <v>3573</v>
      </c>
      <c r="B1693" s="448" t="s">
        <v>3574</v>
      </c>
      <c r="C1693" s="456">
        <v>0</v>
      </c>
      <c r="D1693" s="157"/>
      <c r="E1693" s="431" t="e">
        <f t="shared" si="366"/>
        <v>#DIV/0!</v>
      </c>
      <c r="F1693" s="461">
        <v>1</v>
      </c>
      <c r="G1693" s="426"/>
      <c r="H1693" s="431">
        <f t="shared" si="367"/>
        <v>0</v>
      </c>
      <c r="I1693" s="426">
        <f t="shared" si="368"/>
        <v>1</v>
      </c>
      <c r="J1693" s="426">
        <f t="shared" si="369"/>
        <v>0</v>
      </c>
      <c r="K1693" s="431">
        <f t="shared" si="370"/>
        <v>0</v>
      </c>
    </row>
    <row r="1694" spans="1:11" ht="25.5">
      <c r="A1694" s="446" t="s">
        <v>3575</v>
      </c>
      <c r="B1694" s="448" t="s">
        <v>3576</v>
      </c>
      <c r="C1694" s="456">
        <v>0</v>
      </c>
      <c r="D1694" s="157"/>
      <c r="E1694" s="431" t="e">
        <f t="shared" si="366"/>
        <v>#DIV/0!</v>
      </c>
      <c r="F1694" s="461">
        <v>1</v>
      </c>
      <c r="G1694" s="426"/>
      <c r="H1694" s="431">
        <f t="shared" si="367"/>
        <v>0</v>
      </c>
      <c r="I1694" s="426">
        <f t="shared" si="368"/>
        <v>1</v>
      </c>
      <c r="J1694" s="426">
        <f t="shared" si="369"/>
        <v>0</v>
      </c>
      <c r="K1694" s="431">
        <f t="shared" si="370"/>
        <v>0</v>
      </c>
    </row>
    <row r="1695" spans="1:11" ht="25.5">
      <c r="A1695" s="446" t="s">
        <v>3220</v>
      </c>
      <c r="B1695" s="448" t="s">
        <v>3221</v>
      </c>
      <c r="C1695" s="456">
        <v>0</v>
      </c>
      <c r="D1695" s="157"/>
      <c r="E1695" s="431" t="e">
        <f t="shared" si="366"/>
        <v>#DIV/0!</v>
      </c>
      <c r="F1695" s="461">
        <v>1</v>
      </c>
      <c r="G1695" s="426"/>
      <c r="H1695" s="431">
        <f t="shared" si="367"/>
        <v>0</v>
      </c>
      <c r="I1695" s="426">
        <f t="shared" si="368"/>
        <v>1</v>
      </c>
      <c r="J1695" s="426">
        <f t="shared" si="369"/>
        <v>0</v>
      </c>
      <c r="K1695" s="431">
        <f t="shared" si="370"/>
        <v>0</v>
      </c>
    </row>
    <row r="1696" spans="1:11" ht="25.5">
      <c r="A1696" s="446" t="s">
        <v>2181</v>
      </c>
      <c r="B1696" s="448" t="s">
        <v>2324</v>
      </c>
      <c r="C1696" s="456">
        <v>0</v>
      </c>
      <c r="D1696" s="161"/>
      <c r="E1696" s="431" t="e">
        <f t="shared" si="366"/>
        <v>#DIV/0!</v>
      </c>
      <c r="F1696" s="461">
        <v>1</v>
      </c>
      <c r="G1696" s="426"/>
      <c r="H1696" s="431">
        <f t="shared" si="367"/>
        <v>0</v>
      </c>
      <c r="I1696" s="426">
        <f t="shared" si="368"/>
        <v>1</v>
      </c>
      <c r="J1696" s="426">
        <f t="shared" si="369"/>
        <v>0</v>
      </c>
      <c r="K1696" s="431">
        <f t="shared" si="370"/>
        <v>0</v>
      </c>
    </row>
    <row r="1697" spans="1:11" ht="25.5">
      <c r="A1697" s="446" t="s">
        <v>2150</v>
      </c>
      <c r="B1697" s="448" t="s">
        <v>2293</v>
      </c>
      <c r="C1697" s="456">
        <v>0</v>
      </c>
      <c r="D1697" s="161"/>
      <c r="E1697" s="431" t="e">
        <f t="shared" si="366"/>
        <v>#DIV/0!</v>
      </c>
      <c r="F1697" s="461">
        <v>2</v>
      </c>
      <c r="G1697" s="426"/>
      <c r="H1697" s="431">
        <f t="shared" si="367"/>
        <v>0</v>
      </c>
      <c r="I1697" s="426">
        <f t="shared" si="368"/>
        <v>2</v>
      </c>
      <c r="J1697" s="426">
        <f t="shared" si="369"/>
        <v>0</v>
      </c>
      <c r="K1697" s="431">
        <f t="shared" si="370"/>
        <v>0</v>
      </c>
    </row>
    <row r="1698" spans="1:11" ht="14.25">
      <c r="A1698" s="446" t="s">
        <v>3577</v>
      </c>
      <c r="B1698" s="448" t="s">
        <v>3578</v>
      </c>
      <c r="C1698" s="456">
        <v>0</v>
      </c>
      <c r="D1698" s="162"/>
      <c r="E1698" s="431" t="e">
        <f t="shared" si="366"/>
        <v>#DIV/0!</v>
      </c>
      <c r="F1698" s="461">
        <v>2</v>
      </c>
      <c r="G1698" s="426"/>
      <c r="H1698" s="431">
        <f t="shared" si="367"/>
        <v>0</v>
      </c>
      <c r="I1698" s="426">
        <f t="shared" si="368"/>
        <v>2</v>
      </c>
      <c r="J1698" s="426">
        <f t="shared" si="369"/>
        <v>0</v>
      </c>
      <c r="K1698" s="431">
        <f t="shared" si="370"/>
        <v>0</v>
      </c>
    </row>
    <row r="1699" spans="1:11" ht="14.25">
      <c r="A1699" s="446" t="s">
        <v>3579</v>
      </c>
      <c r="B1699" s="448" t="s">
        <v>3408</v>
      </c>
      <c r="C1699" s="456">
        <v>1</v>
      </c>
      <c r="D1699" s="161"/>
      <c r="E1699" s="431">
        <f t="shared" si="366"/>
        <v>0</v>
      </c>
      <c r="F1699" s="456">
        <v>1802</v>
      </c>
      <c r="G1699" s="456"/>
      <c r="H1699" s="431">
        <f t="shared" si="367"/>
        <v>0</v>
      </c>
      <c r="I1699" s="426">
        <f t="shared" si="368"/>
        <v>1803</v>
      </c>
      <c r="J1699" s="426">
        <f t="shared" si="369"/>
        <v>0</v>
      </c>
      <c r="K1699" s="431">
        <f t="shared" si="370"/>
        <v>0</v>
      </c>
    </row>
    <row r="1700" spans="1:11" ht="25.5">
      <c r="A1700" s="446" t="s">
        <v>2380</v>
      </c>
      <c r="B1700" s="448" t="s">
        <v>2381</v>
      </c>
      <c r="C1700" s="456">
        <v>0</v>
      </c>
      <c r="D1700" s="161"/>
      <c r="E1700" s="431" t="e">
        <f t="shared" si="366"/>
        <v>#DIV/0!</v>
      </c>
      <c r="F1700" s="456">
        <v>0</v>
      </c>
      <c r="G1700" s="456">
        <v>10</v>
      </c>
      <c r="H1700" s="431" t="e">
        <f t="shared" si="367"/>
        <v>#DIV/0!</v>
      </c>
      <c r="I1700" s="426">
        <f t="shared" si="368"/>
        <v>0</v>
      </c>
      <c r="J1700" s="426">
        <f t="shared" si="369"/>
        <v>10</v>
      </c>
      <c r="K1700" s="431" t="e">
        <f t="shared" si="370"/>
        <v>#DIV/0!</v>
      </c>
    </row>
    <row r="1701" spans="1:11" ht="25.5">
      <c r="A1701" s="446" t="s">
        <v>2380</v>
      </c>
      <c r="B1701" s="448" t="s">
        <v>2381</v>
      </c>
      <c r="C1701" s="456">
        <v>0</v>
      </c>
      <c r="D1701" s="157"/>
      <c r="E1701" s="431" t="e">
        <f t="shared" si="366"/>
        <v>#DIV/0!</v>
      </c>
      <c r="F1701" s="456">
        <v>0</v>
      </c>
      <c r="G1701" s="456"/>
      <c r="H1701" s="431" t="e">
        <f t="shared" si="367"/>
        <v>#DIV/0!</v>
      </c>
      <c r="I1701" s="426">
        <f t="shared" si="368"/>
        <v>0</v>
      </c>
      <c r="J1701" s="426">
        <f t="shared" si="369"/>
        <v>0</v>
      </c>
      <c r="K1701" s="431" t="e">
        <f t="shared" si="370"/>
        <v>#DIV/0!</v>
      </c>
    </row>
    <row r="1702" spans="1:11" ht="14.25">
      <c r="A1702" s="446" t="s">
        <v>3580</v>
      </c>
      <c r="B1702" s="448" t="s">
        <v>3581</v>
      </c>
      <c r="C1702" s="456">
        <v>0</v>
      </c>
      <c r="D1702" s="157"/>
      <c r="E1702" s="431" t="e">
        <f t="shared" si="366"/>
        <v>#DIV/0!</v>
      </c>
      <c r="F1702" s="456">
        <v>0</v>
      </c>
      <c r="G1702" s="456">
        <v>1</v>
      </c>
      <c r="H1702" s="431" t="e">
        <f t="shared" si="367"/>
        <v>#DIV/0!</v>
      </c>
      <c r="I1702" s="426">
        <f t="shared" si="368"/>
        <v>0</v>
      </c>
      <c r="J1702" s="426">
        <f t="shared" si="369"/>
        <v>1</v>
      </c>
      <c r="K1702" s="431" t="e">
        <f t="shared" si="370"/>
        <v>#DIV/0!</v>
      </c>
    </row>
    <row r="1703" spans="1:11" ht="14.25">
      <c r="A1703" s="446" t="s">
        <v>3587</v>
      </c>
      <c r="B1703" s="448" t="s">
        <v>3588</v>
      </c>
      <c r="C1703" s="456">
        <v>0</v>
      </c>
      <c r="D1703" s="162"/>
      <c r="E1703" s="431" t="e">
        <f t="shared" si="366"/>
        <v>#DIV/0!</v>
      </c>
      <c r="F1703" s="456">
        <v>0</v>
      </c>
      <c r="G1703" s="426">
        <v>1</v>
      </c>
      <c r="H1703" s="431" t="e">
        <f t="shared" si="367"/>
        <v>#DIV/0!</v>
      </c>
      <c r="I1703" s="426">
        <f t="shared" si="368"/>
        <v>0</v>
      </c>
      <c r="J1703" s="426">
        <f t="shared" si="369"/>
        <v>1</v>
      </c>
      <c r="K1703" s="431" t="e">
        <f t="shared" si="370"/>
        <v>#DIV/0!</v>
      </c>
    </row>
    <row r="1704" spans="1:11" ht="14.25">
      <c r="A1704" s="446" t="s">
        <v>3589</v>
      </c>
      <c r="B1704" s="448" t="s">
        <v>3590</v>
      </c>
      <c r="C1704" s="456">
        <v>0</v>
      </c>
      <c r="D1704" s="161"/>
      <c r="E1704" s="431" t="e">
        <f t="shared" si="366"/>
        <v>#DIV/0!</v>
      </c>
      <c r="F1704" s="456">
        <v>0</v>
      </c>
      <c r="G1704" s="426">
        <v>96</v>
      </c>
      <c r="H1704" s="431" t="e">
        <f t="shared" si="367"/>
        <v>#DIV/0!</v>
      </c>
      <c r="I1704" s="426">
        <f t="shared" si="368"/>
        <v>0</v>
      </c>
      <c r="J1704" s="426">
        <f t="shared" si="369"/>
        <v>96</v>
      </c>
      <c r="K1704" s="431" t="e">
        <f t="shared" si="370"/>
        <v>#DIV/0!</v>
      </c>
    </row>
    <row r="1705" spans="1:11" ht="25.5">
      <c r="A1705" s="446" t="s">
        <v>3591</v>
      </c>
      <c r="B1705" s="448" t="s">
        <v>3592</v>
      </c>
      <c r="C1705" s="456">
        <v>0</v>
      </c>
      <c r="D1705" s="157"/>
      <c r="E1705" s="431" t="e">
        <f t="shared" si="366"/>
        <v>#DIV/0!</v>
      </c>
      <c r="F1705" s="456">
        <v>0</v>
      </c>
      <c r="G1705" s="426">
        <v>31</v>
      </c>
      <c r="H1705" s="431" t="e">
        <f t="shared" si="367"/>
        <v>#DIV/0!</v>
      </c>
      <c r="I1705" s="426">
        <f t="shared" si="368"/>
        <v>0</v>
      </c>
      <c r="J1705" s="426">
        <f t="shared" si="369"/>
        <v>31</v>
      </c>
      <c r="K1705" s="431" t="e">
        <f t="shared" si="370"/>
        <v>#DIV/0!</v>
      </c>
    </row>
    <row r="1706" spans="1:11" ht="14.25">
      <c r="A1706" s="446" t="s">
        <v>2418</v>
      </c>
      <c r="B1706" s="448" t="s">
        <v>2419</v>
      </c>
      <c r="C1706" s="456">
        <v>0</v>
      </c>
      <c r="D1706" s="157"/>
      <c r="E1706" s="431" t="e">
        <f t="shared" si="366"/>
        <v>#DIV/0!</v>
      </c>
      <c r="F1706" s="456">
        <v>0</v>
      </c>
      <c r="G1706" s="426">
        <v>4</v>
      </c>
      <c r="H1706" s="431" t="e">
        <f t="shared" si="367"/>
        <v>#DIV/0!</v>
      </c>
      <c r="I1706" s="426">
        <f t="shared" si="368"/>
        <v>0</v>
      </c>
      <c r="J1706" s="426">
        <f t="shared" si="369"/>
        <v>4</v>
      </c>
      <c r="K1706" s="431" t="e">
        <f t="shared" si="370"/>
        <v>#DIV/0!</v>
      </c>
    </row>
    <row r="1707" spans="1:11" ht="14.25">
      <c r="A1707" s="446" t="s">
        <v>2231</v>
      </c>
      <c r="B1707" s="448" t="s">
        <v>2374</v>
      </c>
      <c r="C1707" s="456">
        <v>0</v>
      </c>
      <c r="D1707" s="161"/>
      <c r="E1707" s="431" t="e">
        <f t="shared" si="366"/>
        <v>#DIV/0!</v>
      </c>
      <c r="F1707" s="456">
        <v>0</v>
      </c>
      <c r="G1707" s="426">
        <v>24</v>
      </c>
      <c r="H1707" s="431" t="e">
        <f t="shared" si="367"/>
        <v>#DIV/0!</v>
      </c>
      <c r="I1707" s="426">
        <f t="shared" si="368"/>
        <v>0</v>
      </c>
      <c r="J1707" s="426">
        <f t="shared" si="369"/>
        <v>24</v>
      </c>
      <c r="K1707" s="431" t="e">
        <f t="shared" si="370"/>
        <v>#DIV/0!</v>
      </c>
    </row>
    <row r="1708" spans="1:11" ht="14.25">
      <c r="A1708" s="446" t="s">
        <v>3593</v>
      </c>
      <c r="B1708" s="448" t="s">
        <v>3594</v>
      </c>
      <c r="C1708" s="456">
        <v>0</v>
      </c>
      <c r="D1708" s="161"/>
      <c r="E1708" s="431" t="e">
        <f t="shared" si="366"/>
        <v>#DIV/0!</v>
      </c>
      <c r="F1708" s="456">
        <v>0</v>
      </c>
      <c r="G1708" s="426">
        <v>11</v>
      </c>
      <c r="H1708" s="431" t="e">
        <f t="shared" si="367"/>
        <v>#DIV/0!</v>
      </c>
      <c r="I1708" s="426">
        <f t="shared" si="368"/>
        <v>0</v>
      </c>
      <c r="J1708" s="426">
        <f t="shared" si="369"/>
        <v>11</v>
      </c>
      <c r="K1708" s="431" t="e">
        <f t="shared" si="370"/>
        <v>#DIV/0!</v>
      </c>
    </row>
    <row r="1709" spans="1:11" ht="14.25">
      <c r="A1709" s="446" t="s">
        <v>2420</v>
      </c>
      <c r="B1709" s="448" t="s">
        <v>2421</v>
      </c>
      <c r="C1709" s="456">
        <v>0</v>
      </c>
      <c r="D1709" s="162"/>
      <c r="E1709" s="431" t="e">
        <f t="shared" si="366"/>
        <v>#DIV/0!</v>
      </c>
      <c r="F1709" s="456">
        <v>0</v>
      </c>
      <c r="G1709" s="426">
        <v>38</v>
      </c>
      <c r="H1709" s="431" t="e">
        <f t="shared" si="367"/>
        <v>#DIV/0!</v>
      </c>
      <c r="I1709" s="426">
        <f t="shared" si="368"/>
        <v>0</v>
      </c>
      <c r="J1709" s="426">
        <f t="shared" si="369"/>
        <v>38</v>
      </c>
      <c r="K1709" s="431" t="e">
        <f t="shared" si="370"/>
        <v>#DIV/0!</v>
      </c>
    </row>
    <row r="1710" spans="1:11" ht="14.25">
      <c r="A1710" s="446" t="s">
        <v>2420</v>
      </c>
      <c r="B1710" s="448" t="s">
        <v>2421</v>
      </c>
      <c r="C1710" s="456">
        <v>0</v>
      </c>
      <c r="D1710" s="161"/>
      <c r="E1710" s="431" t="e">
        <f t="shared" si="366"/>
        <v>#DIV/0!</v>
      </c>
      <c r="F1710" s="456">
        <v>0</v>
      </c>
      <c r="G1710" s="426"/>
      <c r="H1710" s="431" t="e">
        <f t="shared" si="367"/>
        <v>#DIV/0!</v>
      </c>
      <c r="I1710" s="426">
        <f t="shared" si="368"/>
        <v>0</v>
      </c>
      <c r="J1710" s="426">
        <f t="shared" si="369"/>
        <v>0</v>
      </c>
      <c r="K1710" s="431" t="e">
        <f t="shared" si="370"/>
        <v>#DIV/0!</v>
      </c>
    </row>
    <row r="1711" spans="1:11" ht="14.25">
      <c r="A1711" s="446" t="s">
        <v>2422</v>
      </c>
      <c r="B1711" s="448" t="s">
        <v>2423</v>
      </c>
      <c r="C1711" s="456">
        <v>0</v>
      </c>
      <c r="D1711" s="161"/>
      <c r="E1711" s="431" t="e">
        <f t="shared" si="366"/>
        <v>#DIV/0!</v>
      </c>
      <c r="F1711" s="456">
        <v>0</v>
      </c>
      <c r="G1711" s="426">
        <v>2</v>
      </c>
      <c r="H1711" s="431" t="e">
        <f t="shared" si="367"/>
        <v>#DIV/0!</v>
      </c>
      <c r="I1711" s="426">
        <f t="shared" si="368"/>
        <v>0</v>
      </c>
      <c r="J1711" s="426">
        <f t="shared" si="369"/>
        <v>2</v>
      </c>
      <c r="K1711" s="431" t="e">
        <f t="shared" si="370"/>
        <v>#DIV/0!</v>
      </c>
    </row>
    <row r="1712" spans="1:11" ht="14.25">
      <c r="A1712" s="446" t="s">
        <v>2424</v>
      </c>
      <c r="B1712" s="448" t="s">
        <v>2425</v>
      </c>
      <c r="C1712" s="456">
        <v>0</v>
      </c>
      <c r="D1712" s="161"/>
      <c r="E1712" s="431" t="e">
        <f t="shared" si="366"/>
        <v>#DIV/0!</v>
      </c>
      <c r="F1712" s="456">
        <v>0</v>
      </c>
      <c r="G1712" s="426">
        <v>2</v>
      </c>
      <c r="H1712" s="431" t="e">
        <f t="shared" si="367"/>
        <v>#DIV/0!</v>
      </c>
      <c r="I1712" s="426">
        <f t="shared" si="368"/>
        <v>0</v>
      </c>
      <c r="J1712" s="426">
        <f t="shared" si="369"/>
        <v>2</v>
      </c>
      <c r="K1712" s="431" t="e">
        <f t="shared" si="370"/>
        <v>#DIV/0!</v>
      </c>
    </row>
    <row r="1713" spans="1:11" ht="14.25">
      <c r="A1713" s="29" t="s">
        <v>5391</v>
      </c>
      <c r="B1713" s="157" t="s">
        <v>5392</v>
      </c>
      <c r="C1713" s="157"/>
      <c r="D1713" s="157">
        <v>0</v>
      </c>
      <c r="E1713" s="431" t="e">
        <f t="shared" si="366"/>
        <v>#DIV/0!</v>
      </c>
      <c r="F1713" s="463"/>
      <c r="G1713" s="463">
        <v>1</v>
      </c>
      <c r="H1713" s="431" t="e">
        <f t="shared" si="367"/>
        <v>#DIV/0!</v>
      </c>
      <c r="I1713" s="463">
        <f t="shared" ref="I1713:I1733" si="371">C1713+F1713</f>
        <v>0</v>
      </c>
      <c r="J1713" s="463">
        <f t="shared" ref="J1713:J1733" si="372">D1713+G1713</f>
        <v>1</v>
      </c>
      <c r="K1713" s="431" t="e">
        <f t="shared" si="370"/>
        <v>#DIV/0!</v>
      </c>
    </row>
    <row r="1714" spans="1:11" ht="14.25">
      <c r="A1714" s="29" t="s">
        <v>5393</v>
      </c>
      <c r="B1714" s="157" t="s">
        <v>5394</v>
      </c>
      <c r="C1714" s="157"/>
      <c r="D1714" s="157">
        <v>0</v>
      </c>
      <c r="E1714" s="431" t="e">
        <f t="shared" si="366"/>
        <v>#DIV/0!</v>
      </c>
      <c r="F1714" s="463"/>
      <c r="G1714" s="463">
        <v>1</v>
      </c>
      <c r="H1714" s="431" t="e">
        <f t="shared" si="367"/>
        <v>#DIV/0!</v>
      </c>
      <c r="I1714" s="463">
        <f t="shared" si="371"/>
        <v>0</v>
      </c>
      <c r="J1714" s="463">
        <f t="shared" si="372"/>
        <v>1</v>
      </c>
      <c r="K1714" s="431" t="e">
        <f t="shared" si="370"/>
        <v>#DIV/0!</v>
      </c>
    </row>
    <row r="1715" spans="1:11" ht="14.25">
      <c r="A1715" s="29" t="s">
        <v>2602</v>
      </c>
      <c r="B1715" s="157" t="s">
        <v>2603</v>
      </c>
      <c r="C1715" s="157"/>
      <c r="D1715" s="157">
        <v>1</v>
      </c>
      <c r="E1715" s="431" t="e">
        <f t="shared" si="366"/>
        <v>#DIV/0!</v>
      </c>
      <c r="F1715" s="463"/>
      <c r="G1715" s="463">
        <v>0</v>
      </c>
      <c r="H1715" s="431" t="e">
        <f t="shared" si="367"/>
        <v>#DIV/0!</v>
      </c>
      <c r="I1715" s="463">
        <f t="shared" si="371"/>
        <v>0</v>
      </c>
      <c r="J1715" s="463">
        <f t="shared" si="372"/>
        <v>1</v>
      </c>
      <c r="K1715" s="431" t="e">
        <f t="shared" si="370"/>
        <v>#DIV/0!</v>
      </c>
    </row>
    <row r="1716" spans="1:11" ht="14.25">
      <c r="A1716" s="29" t="s">
        <v>3625</v>
      </c>
      <c r="B1716" s="157" t="s">
        <v>5395</v>
      </c>
      <c r="C1716" s="157"/>
      <c r="D1716" s="157">
        <v>0</v>
      </c>
      <c r="E1716" s="431" t="e">
        <f t="shared" si="366"/>
        <v>#DIV/0!</v>
      </c>
      <c r="F1716" s="463"/>
      <c r="G1716" s="463">
        <v>1</v>
      </c>
      <c r="H1716" s="431" t="e">
        <f t="shared" si="367"/>
        <v>#DIV/0!</v>
      </c>
      <c r="I1716" s="463">
        <f t="shared" si="371"/>
        <v>0</v>
      </c>
      <c r="J1716" s="463">
        <f t="shared" si="372"/>
        <v>1</v>
      </c>
      <c r="K1716" s="431" t="e">
        <f t="shared" si="370"/>
        <v>#DIV/0!</v>
      </c>
    </row>
    <row r="1717" spans="1:11" ht="14.25">
      <c r="A1717" s="29" t="s">
        <v>2627</v>
      </c>
      <c r="B1717" s="157" t="s">
        <v>5396</v>
      </c>
      <c r="C1717" s="157"/>
      <c r="D1717" s="157">
        <v>0</v>
      </c>
      <c r="E1717" s="431" t="e">
        <f t="shared" si="366"/>
        <v>#DIV/0!</v>
      </c>
      <c r="F1717" s="463"/>
      <c r="G1717" s="463">
        <v>54</v>
      </c>
      <c r="H1717" s="431" t="e">
        <f t="shared" si="367"/>
        <v>#DIV/0!</v>
      </c>
      <c r="I1717" s="463">
        <f t="shared" si="371"/>
        <v>0</v>
      </c>
      <c r="J1717" s="463">
        <f t="shared" si="372"/>
        <v>54</v>
      </c>
      <c r="K1717" s="431" t="e">
        <f t="shared" si="370"/>
        <v>#DIV/0!</v>
      </c>
    </row>
    <row r="1718" spans="1:11" ht="14.25">
      <c r="A1718" s="29" t="s">
        <v>5397</v>
      </c>
      <c r="B1718" s="157" t="s">
        <v>5398</v>
      </c>
      <c r="C1718" s="157"/>
      <c r="D1718" s="157">
        <v>0</v>
      </c>
      <c r="E1718" s="431" t="e">
        <f t="shared" si="366"/>
        <v>#DIV/0!</v>
      </c>
      <c r="F1718" s="463"/>
      <c r="G1718" s="463">
        <v>3</v>
      </c>
      <c r="H1718" s="431" t="e">
        <f t="shared" si="367"/>
        <v>#DIV/0!</v>
      </c>
      <c r="I1718" s="463">
        <f t="shared" si="371"/>
        <v>0</v>
      </c>
      <c r="J1718" s="463">
        <f t="shared" si="372"/>
        <v>3</v>
      </c>
      <c r="K1718" s="431" t="e">
        <f t="shared" si="370"/>
        <v>#DIV/0!</v>
      </c>
    </row>
    <row r="1719" spans="1:11" ht="14.25">
      <c r="A1719" s="29" t="s">
        <v>5399</v>
      </c>
      <c r="B1719" s="157" t="s">
        <v>5400</v>
      </c>
      <c r="C1719" s="157"/>
      <c r="D1719" s="157">
        <v>0</v>
      </c>
      <c r="E1719" s="431" t="e">
        <f t="shared" si="366"/>
        <v>#DIV/0!</v>
      </c>
      <c r="F1719" s="463"/>
      <c r="G1719" s="463">
        <v>0</v>
      </c>
      <c r="H1719" s="431" t="e">
        <f t="shared" si="367"/>
        <v>#DIV/0!</v>
      </c>
      <c r="I1719" s="463">
        <f t="shared" si="371"/>
        <v>0</v>
      </c>
      <c r="J1719" s="463">
        <f t="shared" si="372"/>
        <v>0</v>
      </c>
      <c r="K1719" s="431" t="e">
        <f t="shared" si="370"/>
        <v>#DIV/0!</v>
      </c>
    </row>
    <row r="1720" spans="1:11" ht="14.25">
      <c r="A1720" s="29" t="s">
        <v>2676</v>
      </c>
      <c r="B1720" s="157" t="s">
        <v>5132</v>
      </c>
      <c r="C1720" s="157"/>
      <c r="D1720" s="157">
        <v>0</v>
      </c>
      <c r="E1720" s="431" t="e">
        <f t="shared" ref="E1720:E1733" si="373">D1720/C1720</f>
        <v>#DIV/0!</v>
      </c>
      <c r="F1720" s="463"/>
      <c r="G1720" s="875">
        <v>1</v>
      </c>
      <c r="H1720" s="876" t="e">
        <f t="shared" ref="H1720:H1733" si="374">G1720/F1720</f>
        <v>#DIV/0!</v>
      </c>
      <c r="I1720" s="875">
        <f t="shared" si="371"/>
        <v>0</v>
      </c>
      <c r="J1720" s="875">
        <f t="shared" si="372"/>
        <v>1</v>
      </c>
      <c r="K1720" s="431" t="e">
        <f t="shared" ref="K1720:K1733" si="375">J1720/I1720</f>
        <v>#DIV/0!</v>
      </c>
    </row>
    <row r="1721" spans="1:11" ht="14.25">
      <c r="A1721" s="29" t="s">
        <v>2127</v>
      </c>
      <c r="B1721" s="157" t="s">
        <v>2270</v>
      </c>
      <c r="C1721" s="157"/>
      <c r="D1721" s="157">
        <v>0</v>
      </c>
      <c r="E1721" s="431" t="e">
        <f t="shared" si="373"/>
        <v>#DIV/0!</v>
      </c>
      <c r="F1721" s="463"/>
      <c r="G1721" s="463">
        <v>1</v>
      </c>
      <c r="H1721" s="431" t="e">
        <f t="shared" si="374"/>
        <v>#DIV/0!</v>
      </c>
      <c r="I1721" s="463">
        <f t="shared" si="371"/>
        <v>0</v>
      </c>
      <c r="J1721" s="463">
        <f t="shared" si="372"/>
        <v>1</v>
      </c>
      <c r="K1721" s="431" t="e">
        <f t="shared" si="375"/>
        <v>#DIV/0!</v>
      </c>
    </row>
    <row r="1722" spans="1:11" ht="14.25">
      <c r="A1722" s="29" t="s">
        <v>5401</v>
      </c>
      <c r="B1722" s="157" t="s">
        <v>5402</v>
      </c>
      <c r="C1722" s="157"/>
      <c r="D1722" s="157">
        <v>0</v>
      </c>
      <c r="E1722" s="431" t="e">
        <f t="shared" si="373"/>
        <v>#DIV/0!</v>
      </c>
      <c r="F1722" s="463"/>
      <c r="G1722" s="463">
        <v>2</v>
      </c>
      <c r="H1722" s="431" t="e">
        <f t="shared" si="374"/>
        <v>#DIV/0!</v>
      </c>
      <c r="I1722" s="463">
        <f t="shared" si="371"/>
        <v>0</v>
      </c>
      <c r="J1722" s="463">
        <f t="shared" si="372"/>
        <v>2</v>
      </c>
      <c r="K1722" s="431" t="e">
        <f t="shared" si="375"/>
        <v>#DIV/0!</v>
      </c>
    </row>
    <row r="1723" spans="1:11" ht="14.25">
      <c r="A1723" s="29" t="s">
        <v>5403</v>
      </c>
      <c r="B1723" s="157" t="s">
        <v>5404</v>
      </c>
      <c r="C1723" s="157"/>
      <c r="D1723" s="157">
        <v>0</v>
      </c>
      <c r="E1723" s="431" t="e">
        <f t="shared" si="373"/>
        <v>#DIV/0!</v>
      </c>
      <c r="F1723" s="463"/>
      <c r="G1723" s="463">
        <v>1</v>
      </c>
      <c r="H1723" s="431" t="e">
        <f t="shared" si="374"/>
        <v>#DIV/0!</v>
      </c>
      <c r="I1723" s="463">
        <f t="shared" si="371"/>
        <v>0</v>
      </c>
      <c r="J1723" s="463">
        <f t="shared" si="372"/>
        <v>1</v>
      </c>
      <c r="K1723" s="431" t="e">
        <f t="shared" si="375"/>
        <v>#DIV/0!</v>
      </c>
    </row>
    <row r="1724" spans="1:11" ht="14.25">
      <c r="A1724" s="29" t="s">
        <v>5405</v>
      </c>
      <c r="B1724" s="157" t="s">
        <v>5406</v>
      </c>
      <c r="C1724" s="157"/>
      <c r="D1724" s="157">
        <v>0</v>
      </c>
      <c r="E1724" s="431" t="e">
        <f t="shared" si="373"/>
        <v>#DIV/0!</v>
      </c>
      <c r="F1724" s="463"/>
      <c r="G1724" s="463">
        <v>1</v>
      </c>
      <c r="H1724" s="431" t="e">
        <f t="shared" si="374"/>
        <v>#DIV/0!</v>
      </c>
      <c r="I1724" s="463">
        <f t="shared" si="371"/>
        <v>0</v>
      </c>
      <c r="J1724" s="463">
        <f t="shared" si="372"/>
        <v>1</v>
      </c>
      <c r="K1724" s="431" t="e">
        <f t="shared" si="375"/>
        <v>#DIV/0!</v>
      </c>
    </row>
    <row r="1725" spans="1:11" ht="14.25">
      <c r="A1725" s="29" t="s">
        <v>2411</v>
      </c>
      <c r="B1725" s="157" t="s">
        <v>2412</v>
      </c>
      <c r="C1725" s="157"/>
      <c r="D1725" s="157">
        <v>0</v>
      </c>
      <c r="E1725" s="431" t="e">
        <f t="shared" si="373"/>
        <v>#DIV/0!</v>
      </c>
      <c r="F1725" s="463"/>
      <c r="G1725" s="463">
        <v>2</v>
      </c>
      <c r="H1725" s="431" t="e">
        <f t="shared" si="374"/>
        <v>#DIV/0!</v>
      </c>
      <c r="I1725" s="463">
        <f t="shared" si="371"/>
        <v>0</v>
      </c>
      <c r="J1725" s="463">
        <f t="shared" si="372"/>
        <v>2</v>
      </c>
      <c r="K1725" s="431" t="e">
        <f t="shared" si="375"/>
        <v>#DIV/0!</v>
      </c>
    </row>
    <row r="1726" spans="1:11" ht="14.25">
      <c r="A1726" s="29" t="s">
        <v>5407</v>
      </c>
      <c r="B1726" s="157" t="s">
        <v>5408</v>
      </c>
      <c r="C1726" s="157"/>
      <c r="D1726" s="157">
        <v>0</v>
      </c>
      <c r="E1726" s="431" t="e">
        <f t="shared" si="373"/>
        <v>#DIV/0!</v>
      </c>
      <c r="F1726" s="463"/>
      <c r="G1726" s="463">
        <v>2</v>
      </c>
      <c r="H1726" s="431" t="e">
        <f t="shared" si="374"/>
        <v>#DIV/0!</v>
      </c>
      <c r="I1726" s="463">
        <f t="shared" si="371"/>
        <v>0</v>
      </c>
      <c r="J1726" s="463">
        <f t="shared" si="372"/>
        <v>2</v>
      </c>
      <c r="K1726" s="431" t="e">
        <f t="shared" si="375"/>
        <v>#DIV/0!</v>
      </c>
    </row>
    <row r="1727" spans="1:11" ht="14.25">
      <c r="A1727" s="29" t="s">
        <v>5409</v>
      </c>
      <c r="B1727" s="157" t="s">
        <v>5410</v>
      </c>
      <c r="C1727" s="157"/>
      <c r="D1727" s="157">
        <v>0</v>
      </c>
      <c r="E1727" s="431" t="e">
        <f t="shared" si="373"/>
        <v>#DIV/0!</v>
      </c>
      <c r="F1727" s="463"/>
      <c r="G1727" s="463">
        <v>1</v>
      </c>
      <c r="H1727" s="431" t="e">
        <f t="shared" si="374"/>
        <v>#DIV/0!</v>
      </c>
      <c r="I1727" s="463">
        <f t="shared" si="371"/>
        <v>0</v>
      </c>
      <c r="J1727" s="463">
        <f t="shared" si="372"/>
        <v>1</v>
      </c>
      <c r="K1727" s="431" t="e">
        <f t="shared" si="375"/>
        <v>#DIV/0!</v>
      </c>
    </row>
    <row r="1728" spans="1:11" ht="25.5">
      <c r="A1728" s="29" t="s">
        <v>5411</v>
      </c>
      <c r="B1728" s="157" t="s">
        <v>5412</v>
      </c>
      <c r="C1728" s="157"/>
      <c r="D1728" s="157">
        <v>0</v>
      </c>
      <c r="E1728" s="431" t="e">
        <f t="shared" si="373"/>
        <v>#DIV/0!</v>
      </c>
      <c r="F1728" s="463"/>
      <c r="G1728" s="463">
        <v>1</v>
      </c>
      <c r="H1728" s="431" t="e">
        <f t="shared" si="374"/>
        <v>#DIV/0!</v>
      </c>
      <c r="I1728" s="463">
        <f t="shared" si="371"/>
        <v>0</v>
      </c>
      <c r="J1728" s="463">
        <f t="shared" si="372"/>
        <v>1</v>
      </c>
      <c r="K1728" s="431" t="e">
        <f t="shared" si="375"/>
        <v>#DIV/0!</v>
      </c>
    </row>
    <row r="1729" spans="1:11" ht="25.5">
      <c r="A1729" s="29" t="s">
        <v>5413</v>
      </c>
      <c r="B1729" s="157" t="s">
        <v>5414</v>
      </c>
      <c r="C1729" s="157"/>
      <c r="D1729" s="157">
        <v>0</v>
      </c>
      <c r="E1729" s="431" t="e">
        <f t="shared" si="373"/>
        <v>#DIV/0!</v>
      </c>
      <c r="F1729" s="463"/>
      <c r="G1729" s="463">
        <v>1</v>
      </c>
      <c r="H1729" s="431" t="e">
        <f t="shared" si="374"/>
        <v>#DIV/0!</v>
      </c>
      <c r="I1729" s="463">
        <f t="shared" si="371"/>
        <v>0</v>
      </c>
      <c r="J1729" s="463">
        <f t="shared" si="372"/>
        <v>1</v>
      </c>
      <c r="K1729" s="431" t="e">
        <f t="shared" si="375"/>
        <v>#DIV/0!</v>
      </c>
    </row>
    <row r="1730" spans="1:11" ht="25.5">
      <c r="A1730" s="29" t="s">
        <v>5415</v>
      </c>
      <c r="B1730" s="157" t="s">
        <v>5416</v>
      </c>
      <c r="C1730" s="157"/>
      <c r="D1730" s="157">
        <v>0</v>
      </c>
      <c r="E1730" s="431" t="e">
        <f t="shared" si="373"/>
        <v>#DIV/0!</v>
      </c>
      <c r="F1730" s="463"/>
      <c r="G1730" s="463">
        <v>2</v>
      </c>
      <c r="H1730" s="431" t="e">
        <f t="shared" si="374"/>
        <v>#DIV/0!</v>
      </c>
      <c r="I1730" s="463">
        <f t="shared" si="371"/>
        <v>0</v>
      </c>
      <c r="J1730" s="463">
        <f t="shared" si="372"/>
        <v>2</v>
      </c>
      <c r="K1730" s="431" t="e">
        <f t="shared" si="375"/>
        <v>#DIV/0!</v>
      </c>
    </row>
    <row r="1731" spans="1:11" ht="14.25">
      <c r="A1731" s="29" t="s">
        <v>4072</v>
      </c>
      <c r="B1731" s="157" t="s">
        <v>4073</v>
      </c>
      <c r="C1731" s="157"/>
      <c r="D1731" s="157">
        <v>0</v>
      </c>
      <c r="E1731" s="431" t="e">
        <f t="shared" si="373"/>
        <v>#DIV/0!</v>
      </c>
      <c r="F1731" s="463"/>
      <c r="G1731" s="463">
        <v>3</v>
      </c>
      <c r="H1731" s="431" t="e">
        <f t="shared" si="374"/>
        <v>#DIV/0!</v>
      </c>
      <c r="I1731" s="463">
        <f t="shared" si="371"/>
        <v>0</v>
      </c>
      <c r="J1731" s="463">
        <f t="shared" si="372"/>
        <v>3</v>
      </c>
      <c r="K1731" s="431" t="e">
        <f t="shared" si="375"/>
        <v>#DIV/0!</v>
      </c>
    </row>
    <row r="1732" spans="1:11" ht="14.25">
      <c r="A1732" s="29" t="s">
        <v>3994</v>
      </c>
      <c r="B1732" s="157" t="s">
        <v>5417</v>
      </c>
      <c r="C1732" s="157"/>
      <c r="D1732" s="157">
        <v>0</v>
      </c>
      <c r="E1732" s="431" t="e">
        <f t="shared" si="373"/>
        <v>#DIV/0!</v>
      </c>
      <c r="F1732" s="463"/>
      <c r="G1732" s="463">
        <v>1</v>
      </c>
      <c r="H1732" s="431" t="e">
        <f t="shared" si="374"/>
        <v>#DIV/0!</v>
      </c>
      <c r="I1732" s="463">
        <f t="shared" si="371"/>
        <v>0</v>
      </c>
      <c r="J1732" s="463">
        <f t="shared" si="372"/>
        <v>1</v>
      </c>
      <c r="K1732" s="431" t="e">
        <f t="shared" si="375"/>
        <v>#DIV/0!</v>
      </c>
    </row>
    <row r="1733" spans="1:11" ht="14.25">
      <c r="A1733" s="29" t="s">
        <v>2141</v>
      </c>
      <c r="B1733" s="157" t="s">
        <v>2284</v>
      </c>
      <c r="C1733" s="157"/>
      <c r="D1733" s="157">
        <v>0</v>
      </c>
      <c r="E1733" s="431" t="e">
        <f t="shared" si="373"/>
        <v>#DIV/0!</v>
      </c>
      <c r="F1733" s="463"/>
      <c r="G1733" s="463">
        <v>1</v>
      </c>
      <c r="H1733" s="431" t="e">
        <f t="shared" si="374"/>
        <v>#DIV/0!</v>
      </c>
      <c r="I1733" s="463">
        <f t="shared" si="371"/>
        <v>0</v>
      </c>
      <c r="J1733" s="463">
        <f t="shared" si="372"/>
        <v>1</v>
      </c>
      <c r="K1733" s="431" t="e">
        <f t="shared" si="375"/>
        <v>#DIV/0!</v>
      </c>
    </row>
    <row r="1734" spans="1:11" ht="14.25">
      <c r="A1734" s="29" t="s">
        <v>2147</v>
      </c>
      <c r="B1734" s="157" t="s">
        <v>2290</v>
      </c>
      <c r="C1734" s="157"/>
      <c r="D1734" s="157">
        <v>0</v>
      </c>
      <c r="E1734" s="431" t="e">
        <f t="shared" ref="E1734:E1739" si="376">D1734/C1734</f>
        <v>#DIV/0!</v>
      </c>
      <c r="F1734" s="463"/>
      <c r="G1734" s="463">
        <v>4</v>
      </c>
      <c r="H1734" s="431" t="e">
        <f t="shared" ref="H1734:H1739" si="377">G1734/F1734</f>
        <v>#DIV/0!</v>
      </c>
      <c r="I1734" s="463">
        <f t="shared" si="368"/>
        <v>0</v>
      </c>
      <c r="J1734" s="463">
        <f t="shared" si="369"/>
        <v>4</v>
      </c>
      <c r="K1734" s="431" t="e">
        <f t="shared" ref="K1734:K1739" si="378">J1734/I1734</f>
        <v>#DIV/0!</v>
      </c>
    </row>
    <row r="1735" spans="1:11" ht="14.25">
      <c r="A1735" s="29" t="s">
        <v>3029</v>
      </c>
      <c r="B1735" s="157" t="s">
        <v>3030</v>
      </c>
      <c r="C1735" s="157"/>
      <c r="D1735" s="157">
        <v>0</v>
      </c>
      <c r="E1735" s="431" t="e">
        <f t="shared" si="376"/>
        <v>#DIV/0!</v>
      </c>
      <c r="F1735" s="463"/>
      <c r="G1735" s="463">
        <v>3</v>
      </c>
      <c r="H1735" s="431" t="e">
        <f t="shared" si="377"/>
        <v>#DIV/0!</v>
      </c>
      <c r="I1735" s="463">
        <f t="shared" si="368"/>
        <v>0</v>
      </c>
      <c r="J1735" s="463">
        <f t="shared" si="369"/>
        <v>3</v>
      </c>
      <c r="K1735" s="431" t="e">
        <f t="shared" si="378"/>
        <v>#DIV/0!</v>
      </c>
    </row>
    <row r="1736" spans="1:11" ht="25.5">
      <c r="A1736" s="29" t="s">
        <v>2697</v>
      </c>
      <c r="B1736" s="157" t="s">
        <v>3005</v>
      </c>
      <c r="C1736" s="157"/>
      <c r="D1736" s="157">
        <v>1</v>
      </c>
      <c r="E1736" s="431" t="e">
        <f t="shared" si="376"/>
        <v>#DIV/0!</v>
      </c>
      <c r="F1736" s="463"/>
      <c r="G1736" s="463">
        <v>0</v>
      </c>
      <c r="H1736" s="431" t="e">
        <f t="shared" si="377"/>
        <v>#DIV/0!</v>
      </c>
      <c r="I1736" s="463">
        <f t="shared" si="368"/>
        <v>0</v>
      </c>
      <c r="J1736" s="463">
        <f t="shared" si="369"/>
        <v>1</v>
      </c>
      <c r="K1736" s="431" t="e">
        <f t="shared" si="378"/>
        <v>#DIV/0!</v>
      </c>
    </row>
    <row r="1737" spans="1:11" ht="25.5">
      <c r="A1737" s="29" t="s">
        <v>2723</v>
      </c>
      <c r="B1737" s="157" t="s">
        <v>5362</v>
      </c>
      <c r="C1737" s="157"/>
      <c r="D1737" s="157">
        <v>0</v>
      </c>
      <c r="E1737" s="431" t="e">
        <f t="shared" si="376"/>
        <v>#DIV/0!</v>
      </c>
      <c r="F1737" s="463"/>
      <c r="G1737" s="463">
        <v>53</v>
      </c>
      <c r="H1737" s="431" t="e">
        <f t="shared" si="377"/>
        <v>#DIV/0!</v>
      </c>
      <c r="I1737" s="463">
        <f t="shared" si="368"/>
        <v>0</v>
      </c>
      <c r="J1737" s="463">
        <f t="shared" si="369"/>
        <v>53</v>
      </c>
      <c r="K1737" s="431" t="e">
        <f t="shared" si="378"/>
        <v>#DIV/0!</v>
      </c>
    </row>
    <row r="1738" spans="1:11" ht="25.5">
      <c r="A1738" s="29" t="s">
        <v>2727</v>
      </c>
      <c r="B1738" s="157" t="s">
        <v>5364</v>
      </c>
      <c r="C1738" s="157"/>
      <c r="D1738" s="157">
        <v>0</v>
      </c>
      <c r="E1738" s="431" t="e">
        <f t="shared" si="376"/>
        <v>#DIV/0!</v>
      </c>
      <c r="F1738" s="463"/>
      <c r="G1738" s="463">
        <v>1</v>
      </c>
      <c r="H1738" s="431" t="e">
        <f t="shared" si="377"/>
        <v>#DIV/0!</v>
      </c>
      <c r="I1738" s="463">
        <f t="shared" si="368"/>
        <v>0</v>
      </c>
      <c r="J1738" s="463">
        <f t="shared" si="369"/>
        <v>1</v>
      </c>
      <c r="K1738" s="431" t="e">
        <f t="shared" si="378"/>
        <v>#DIV/0!</v>
      </c>
    </row>
    <row r="1739" spans="1:11" ht="25.5">
      <c r="A1739" s="29" t="s">
        <v>2729</v>
      </c>
      <c r="B1739" s="157" t="s">
        <v>5365</v>
      </c>
      <c r="C1739" s="157"/>
      <c r="D1739" s="157">
        <v>0</v>
      </c>
      <c r="E1739" s="431" t="e">
        <f t="shared" si="376"/>
        <v>#DIV/0!</v>
      </c>
      <c r="F1739" s="463"/>
      <c r="G1739" s="463">
        <v>1</v>
      </c>
      <c r="H1739" s="431" t="e">
        <f t="shared" si="377"/>
        <v>#DIV/0!</v>
      </c>
      <c r="I1739" s="463">
        <f t="shared" si="368"/>
        <v>0</v>
      </c>
      <c r="J1739" s="463">
        <f t="shared" si="369"/>
        <v>1</v>
      </c>
      <c r="K1739" s="431" t="e">
        <f t="shared" si="378"/>
        <v>#DIV/0!</v>
      </c>
    </row>
    <row r="1740" spans="1:11" ht="14.25">
      <c r="A1740" s="29"/>
      <c r="B1740" s="157"/>
      <c r="C1740" s="157"/>
      <c r="D1740" s="157"/>
      <c r="E1740" s="431" t="e">
        <f t="shared" si="366"/>
        <v>#DIV/0!</v>
      </c>
      <c r="F1740" s="463"/>
      <c r="G1740" s="463"/>
      <c r="H1740" s="431" t="e">
        <f t="shared" si="367"/>
        <v>#DIV/0!</v>
      </c>
      <c r="I1740" s="463">
        <f t="shared" ref="I1740" si="379">C1740+F1740</f>
        <v>0</v>
      </c>
      <c r="J1740" s="463">
        <f t="shared" ref="J1740" si="380">D1740+G1740</f>
        <v>0</v>
      </c>
      <c r="K1740" s="431" t="e">
        <f t="shared" si="370"/>
        <v>#DIV/0!</v>
      </c>
    </row>
    <row r="1741" spans="1:11" ht="15">
      <c r="A1741" s="29"/>
      <c r="B1741" s="157"/>
      <c r="C1741" s="434"/>
      <c r="D1741" s="434"/>
      <c r="E1741" s="433" t="e">
        <f t="shared" ref="E1741" si="381">D1741/C1741</f>
        <v>#DIV/0!</v>
      </c>
      <c r="F1741" s="435"/>
      <c r="G1741" s="435"/>
      <c r="H1741" s="433" t="e">
        <f t="shared" ref="H1741" si="382">G1741/F1741</f>
        <v>#DIV/0!</v>
      </c>
      <c r="I1741" s="435"/>
      <c r="J1741" s="435"/>
      <c r="K1741" s="433" t="e">
        <f t="shared" ref="K1741" si="383">J1741/I1741</f>
        <v>#DIV/0!</v>
      </c>
    </row>
    <row r="1742" spans="1:11" ht="14.25">
      <c r="A1742" s="163" t="s">
        <v>1638</v>
      </c>
      <c r="B1742" s="164"/>
      <c r="C1742" s="164"/>
      <c r="D1742" s="164"/>
      <c r="E1742" s="164"/>
      <c r="F1742" s="336"/>
      <c r="G1742" s="336"/>
      <c r="H1742" s="336"/>
      <c r="I1742" s="336"/>
      <c r="J1742" s="336"/>
      <c r="K1742" s="336"/>
    </row>
    <row r="1743" spans="1:11" ht="14.25">
      <c r="A1743" s="294" t="s">
        <v>1639</v>
      </c>
      <c r="B1743" s="295" t="s">
        <v>1640</v>
      </c>
      <c r="C1743" s="296"/>
      <c r="D1743" s="296"/>
      <c r="E1743" s="334"/>
      <c r="F1743" s="297"/>
      <c r="G1743" s="297"/>
      <c r="H1743" s="297"/>
      <c r="I1743" s="297"/>
      <c r="J1743" s="297"/>
      <c r="K1743" s="297"/>
    </row>
    <row r="1744" spans="1:11" ht="14.25">
      <c r="A1744" s="294" t="s">
        <v>1641</v>
      </c>
      <c r="B1744" s="295" t="s">
        <v>1642</v>
      </c>
      <c r="C1744" s="296"/>
      <c r="D1744" s="296"/>
      <c r="E1744" s="334"/>
      <c r="F1744" s="297"/>
      <c r="G1744" s="297"/>
      <c r="H1744" s="297"/>
      <c r="I1744" s="297"/>
      <c r="J1744" s="297"/>
      <c r="K1744" s="297"/>
    </row>
    <row r="1745" spans="1:11" ht="14.25">
      <c r="A1745" s="294" t="s">
        <v>1643</v>
      </c>
      <c r="B1745" s="295" t="s">
        <v>1644</v>
      </c>
      <c r="C1745" s="296"/>
      <c r="D1745" s="296"/>
      <c r="E1745" s="334"/>
      <c r="F1745" s="297"/>
      <c r="G1745" s="297"/>
      <c r="H1745" s="297"/>
      <c r="I1745" s="297"/>
      <c r="J1745" s="297"/>
      <c r="K1745" s="297"/>
    </row>
    <row r="1746" spans="1:11" ht="25.5">
      <c r="A1746" s="294" t="s">
        <v>1645</v>
      </c>
      <c r="B1746" s="295" t="s">
        <v>1646</v>
      </c>
      <c r="C1746" s="296"/>
      <c r="D1746" s="296"/>
      <c r="E1746" s="334"/>
      <c r="F1746" s="297"/>
      <c r="G1746" s="297"/>
      <c r="H1746" s="297"/>
      <c r="I1746" s="297"/>
      <c r="J1746" s="297"/>
      <c r="K1746" s="297"/>
    </row>
    <row r="1747" spans="1:11" ht="14.25">
      <c r="A1747" s="294" t="s">
        <v>1647</v>
      </c>
      <c r="B1747" s="295" t="s">
        <v>1648</v>
      </c>
      <c r="C1747" s="296"/>
      <c r="D1747" s="296"/>
      <c r="E1747" s="334"/>
      <c r="F1747" s="297"/>
      <c r="G1747" s="297"/>
      <c r="H1747" s="297"/>
      <c r="I1747" s="297"/>
      <c r="J1747" s="297"/>
      <c r="K1747" s="297"/>
    </row>
    <row r="1748" spans="1:11" ht="25.5">
      <c r="A1748" s="294" t="s">
        <v>1649</v>
      </c>
      <c r="B1748" s="295" t="s">
        <v>1650</v>
      </c>
      <c r="C1748" s="296"/>
      <c r="D1748" s="296"/>
      <c r="E1748" s="334"/>
      <c r="F1748" s="297"/>
      <c r="G1748" s="297"/>
      <c r="H1748" s="297"/>
      <c r="I1748" s="297"/>
      <c r="J1748" s="297"/>
      <c r="K1748" s="297"/>
    </row>
    <row r="1749" spans="1:11" ht="51">
      <c r="A1749" s="294" t="s">
        <v>1651</v>
      </c>
      <c r="B1749" s="295" t="s">
        <v>1652</v>
      </c>
      <c r="C1749" s="296"/>
      <c r="D1749" s="296"/>
      <c r="E1749" s="334"/>
      <c r="F1749" s="297"/>
      <c r="G1749" s="297"/>
      <c r="H1749" s="297"/>
      <c r="I1749" s="297"/>
      <c r="J1749" s="297"/>
      <c r="K1749" s="297"/>
    </row>
    <row r="1750" spans="1:11" ht="63.75">
      <c r="A1750" s="294" t="s">
        <v>1653</v>
      </c>
      <c r="B1750" s="295" t="s">
        <v>1654</v>
      </c>
      <c r="C1750" s="296"/>
      <c r="D1750" s="296"/>
      <c r="E1750" s="334"/>
      <c r="F1750" s="297"/>
      <c r="G1750" s="297"/>
      <c r="H1750" s="297"/>
      <c r="I1750" s="297"/>
      <c r="J1750" s="297"/>
      <c r="K1750" s="297"/>
    </row>
    <row r="1751" spans="1:11" ht="13.5" thickBot="1">
      <c r="A1751" s="163" t="s">
        <v>1655</v>
      </c>
      <c r="B1751" s="165"/>
      <c r="C1751" s="165"/>
      <c r="D1751" s="165"/>
      <c r="E1751" s="335"/>
      <c r="F1751" s="436"/>
      <c r="G1751" s="436"/>
      <c r="H1751" s="436"/>
      <c r="I1751" s="436"/>
      <c r="J1751" s="436"/>
      <c r="K1751" s="436"/>
    </row>
    <row r="1752" spans="1:11" ht="16.5" thickTop="1" thickBot="1">
      <c r="A1752" s="437" t="s">
        <v>1656</v>
      </c>
      <c r="B1752" s="438"/>
      <c r="C1752" s="439">
        <f>SUM(C1415,C1461)</f>
        <v>21900</v>
      </c>
      <c r="D1752" s="439">
        <f>SUM(D1415,D1461)</f>
        <v>11088</v>
      </c>
      <c r="E1752" s="440">
        <f t="shared" ref="E1752" si="384">D1752/C1752</f>
        <v>0.50630136986301366</v>
      </c>
      <c r="F1752" s="439">
        <f>SUM(F1415,F1461)</f>
        <v>51445</v>
      </c>
      <c r="G1752" s="439">
        <f>SUM(G1415,G1461)</f>
        <v>10938</v>
      </c>
      <c r="H1752" s="440">
        <f t="shared" ref="H1752" si="385">G1752/F1752</f>
        <v>0.21261541452036156</v>
      </c>
      <c r="I1752" s="439">
        <f>SUM(I1415,I1461)</f>
        <v>73345</v>
      </c>
      <c r="J1752" s="439">
        <f>SUM(J1415,J1461)</f>
        <v>22026</v>
      </c>
      <c r="K1752" s="440">
        <f t="shared" ref="K1752" si="386">J1752/I1752</f>
        <v>0.30030676937759904</v>
      </c>
    </row>
    <row r="1753" spans="1:11" ht="13.5" thickTop="1">
      <c r="A1753" s="929" t="s">
        <v>1657</v>
      </c>
      <c r="B1753" s="929"/>
      <c r="C1753" s="929"/>
      <c r="D1753" s="929"/>
      <c r="E1753" s="929"/>
      <c r="F1753" s="929"/>
      <c r="G1753" s="929"/>
      <c r="H1753" s="929"/>
      <c r="I1753" s="929"/>
      <c r="J1753" s="929"/>
      <c r="K1753" s="425"/>
    </row>
    <row r="1754" spans="1:11" ht="12.75">
      <c r="A1754" s="929" t="s">
        <v>1658</v>
      </c>
      <c r="B1754" s="929"/>
      <c r="C1754" s="929"/>
      <c r="D1754" s="929"/>
      <c r="E1754" s="929"/>
      <c r="F1754" s="929"/>
      <c r="G1754" s="929"/>
      <c r="H1754" s="929"/>
      <c r="I1754" s="929"/>
      <c r="J1754" s="929"/>
      <c r="K1754" s="425"/>
    </row>
    <row r="1756" spans="1:11" ht="12.75">
      <c r="A1756" s="1"/>
      <c r="B1756" s="2" t="s">
        <v>51</v>
      </c>
      <c r="C1756" s="3" t="s">
        <v>5271</v>
      </c>
      <c r="D1756" s="4"/>
      <c r="E1756" s="4"/>
      <c r="F1756" s="4"/>
      <c r="G1756" s="4"/>
      <c r="H1756" s="4"/>
      <c r="I1756" s="5"/>
      <c r="J1756" s="6"/>
      <c r="K1756" s="6"/>
    </row>
    <row r="1757" spans="1:11" ht="12.75">
      <c r="A1757" s="1"/>
      <c r="B1757" s="2" t="s">
        <v>52</v>
      </c>
      <c r="C1757" s="3">
        <v>17688383</v>
      </c>
      <c r="D1757" s="4"/>
      <c r="E1757" s="4"/>
      <c r="F1757" s="4"/>
      <c r="G1757" s="4"/>
      <c r="H1757" s="4"/>
      <c r="I1757" s="5"/>
      <c r="J1757" s="6"/>
      <c r="K1757" s="6"/>
    </row>
    <row r="1758" spans="1:11" ht="12.75">
      <c r="A1758" s="1"/>
      <c r="B1758" s="2"/>
      <c r="C1758" s="3"/>
      <c r="D1758" s="4"/>
      <c r="E1758" s="4"/>
      <c r="F1758" s="4"/>
      <c r="G1758" s="4"/>
      <c r="H1758" s="4"/>
      <c r="I1758" s="5"/>
      <c r="J1758" s="6"/>
      <c r="K1758" s="6"/>
    </row>
    <row r="1759" spans="1:11" ht="14.25">
      <c r="A1759" s="1"/>
      <c r="B1759" s="2" t="s">
        <v>1634</v>
      </c>
      <c r="C1759" s="7" t="s">
        <v>32</v>
      </c>
      <c r="D1759" s="8"/>
      <c r="E1759" s="8"/>
      <c r="F1759" s="8"/>
      <c r="G1759" s="8"/>
      <c r="H1759" s="8"/>
      <c r="I1759" s="9"/>
      <c r="J1759" s="6"/>
      <c r="K1759" s="6"/>
    </row>
    <row r="1760" spans="1:11" ht="14.25">
      <c r="A1760" s="1"/>
      <c r="B1760" s="2" t="s">
        <v>186</v>
      </c>
      <c r="C1760" s="429" t="s">
        <v>1970</v>
      </c>
      <c r="D1760" s="8"/>
      <c r="E1760" s="8"/>
      <c r="F1760" s="8"/>
      <c r="G1760" s="8"/>
      <c r="H1760" s="8"/>
      <c r="I1760" s="9"/>
      <c r="J1760" s="6"/>
      <c r="K1760" s="6"/>
    </row>
    <row r="1761" spans="1:11" ht="15.75">
      <c r="A1761" s="10"/>
      <c r="B1761" s="10"/>
      <c r="C1761" s="10"/>
      <c r="D1761" s="10"/>
      <c r="E1761" s="10"/>
      <c r="F1761" s="10"/>
      <c r="G1761" s="10"/>
      <c r="H1761" s="10"/>
      <c r="I1761" s="11"/>
      <c r="J1761" s="11"/>
      <c r="K1761" s="11"/>
    </row>
    <row r="1762" spans="1:11" ht="12.75" customHeight="1">
      <c r="A1762" s="913" t="s">
        <v>1635</v>
      </c>
      <c r="B1762" s="913" t="s">
        <v>1636</v>
      </c>
      <c r="C1762" s="930" t="s">
        <v>189</v>
      </c>
      <c r="D1762" s="931"/>
      <c r="E1762" s="931"/>
      <c r="F1762" s="907" t="s">
        <v>190</v>
      </c>
      <c r="G1762" s="907"/>
      <c r="H1762" s="907"/>
      <c r="I1762" s="907" t="s">
        <v>129</v>
      </c>
      <c r="J1762" s="907"/>
      <c r="K1762" s="907"/>
    </row>
    <row r="1763" spans="1:11" ht="34.5" thickBot="1">
      <c r="A1763" s="914"/>
      <c r="B1763" s="914"/>
      <c r="C1763" s="309" t="s">
        <v>1896</v>
      </c>
      <c r="D1763" s="309" t="s">
        <v>5263</v>
      </c>
      <c r="E1763" s="430" t="s">
        <v>1903</v>
      </c>
      <c r="F1763" s="309" t="s">
        <v>1896</v>
      </c>
      <c r="G1763" s="309" t="s">
        <v>5263</v>
      </c>
      <c r="H1763" s="309" t="s">
        <v>1903</v>
      </c>
      <c r="I1763" s="309" t="s">
        <v>1896</v>
      </c>
      <c r="J1763" s="309" t="s">
        <v>5263</v>
      </c>
      <c r="K1763" s="309" t="s">
        <v>1903</v>
      </c>
    </row>
    <row r="1764" spans="1:11" ht="15.75" thickTop="1">
      <c r="A1764" s="85"/>
      <c r="B1764" s="154" t="s">
        <v>28</v>
      </c>
      <c r="C1764" s="432">
        <f>SUM(C1765:C1937)</f>
        <v>0</v>
      </c>
      <c r="D1764" s="432">
        <f>SUM(D1765:D1937)</f>
        <v>0</v>
      </c>
      <c r="E1764" s="433" t="e">
        <f>D1764/C1764</f>
        <v>#DIV/0!</v>
      </c>
      <c r="F1764" s="432">
        <f>SUM(F1765:F1937)</f>
        <v>1489</v>
      </c>
      <c r="G1764" s="432">
        <f>SUM(G1765:G1937)</f>
        <v>1035</v>
      </c>
      <c r="H1764" s="433">
        <f>G1764/F1764</f>
        <v>0.69509738079247818</v>
      </c>
      <c r="I1764" s="432">
        <f>SUM(I1765:I1937)</f>
        <v>1489</v>
      </c>
      <c r="J1764" s="432">
        <f>SUM(J1765:J1937)</f>
        <v>1035</v>
      </c>
      <c r="K1764" s="433">
        <f>J1764/I1764</f>
        <v>0.69509738079247818</v>
      </c>
    </row>
    <row r="1765" spans="1:11" ht="14.25">
      <c r="A1765" s="155" t="s">
        <v>1977</v>
      </c>
      <c r="B1765" s="156" t="s">
        <v>3595</v>
      </c>
      <c r="C1765" s="157"/>
      <c r="D1765" s="157"/>
      <c r="E1765" s="431" t="e">
        <f t="shared" ref="E1765:E1936" si="387">D1765/C1765</f>
        <v>#DIV/0!</v>
      </c>
      <c r="F1765" s="463">
        <v>3</v>
      </c>
      <c r="G1765" s="463">
        <v>2</v>
      </c>
      <c r="H1765" s="431">
        <f t="shared" ref="H1765:H1936" si="388">G1765/F1765</f>
        <v>0.66666666666666663</v>
      </c>
      <c r="I1765" s="463">
        <f>C1765+F1765</f>
        <v>3</v>
      </c>
      <c r="J1765" s="463">
        <f>D1765+G1765</f>
        <v>2</v>
      </c>
      <c r="K1765" s="431">
        <f t="shared" ref="K1765:K1936" si="389">J1765/I1765</f>
        <v>0.66666666666666663</v>
      </c>
    </row>
    <row r="1766" spans="1:11" ht="25.5">
      <c r="A1766" s="158" t="s">
        <v>3596</v>
      </c>
      <c r="B1766" s="159" t="s">
        <v>3597</v>
      </c>
      <c r="C1766" s="157"/>
      <c r="D1766" s="157"/>
      <c r="E1766" s="431" t="e">
        <f t="shared" si="387"/>
        <v>#DIV/0!</v>
      </c>
      <c r="F1766" s="463">
        <v>5</v>
      </c>
      <c r="G1766" s="463">
        <v>1</v>
      </c>
      <c r="H1766" s="431">
        <f t="shared" si="388"/>
        <v>0.2</v>
      </c>
      <c r="I1766" s="463">
        <f t="shared" ref="I1766:I1870" si="390">C1766+F1766</f>
        <v>5</v>
      </c>
      <c r="J1766" s="463">
        <f t="shared" ref="J1766:J1870" si="391">D1766+G1766</f>
        <v>1</v>
      </c>
      <c r="K1766" s="431">
        <f t="shared" si="389"/>
        <v>0.2</v>
      </c>
    </row>
    <row r="1767" spans="1:11" ht="14.25">
      <c r="A1767" s="158" t="s">
        <v>3598</v>
      </c>
      <c r="B1767" s="159" t="s">
        <v>3599</v>
      </c>
      <c r="C1767" s="157"/>
      <c r="D1767" s="157"/>
      <c r="E1767" s="431" t="e">
        <f t="shared" si="387"/>
        <v>#DIV/0!</v>
      </c>
      <c r="F1767" s="463">
        <v>1</v>
      </c>
      <c r="G1767" s="463">
        <v>2</v>
      </c>
      <c r="H1767" s="431">
        <f t="shared" si="388"/>
        <v>2</v>
      </c>
      <c r="I1767" s="463">
        <f t="shared" si="390"/>
        <v>1</v>
      </c>
      <c r="J1767" s="463">
        <f t="shared" si="391"/>
        <v>2</v>
      </c>
      <c r="K1767" s="431">
        <f t="shared" si="389"/>
        <v>2</v>
      </c>
    </row>
    <row r="1768" spans="1:11" ht="25.5">
      <c r="A1768" s="158" t="s">
        <v>2033</v>
      </c>
      <c r="B1768" s="159" t="s">
        <v>3600</v>
      </c>
      <c r="C1768" s="157"/>
      <c r="D1768" s="157"/>
      <c r="E1768" s="431" t="e">
        <f t="shared" si="387"/>
        <v>#DIV/0!</v>
      </c>
      <c r="F1768" s="463">
        <v>140</v>
      </c>
      <c r="G1768" s="463">
        <v>83</v>
      </c>
      <c r="H1768" s="431">
        <f t="shared" si="388"/>
        <v>0.59285714285714286</v>
      </c>
      <c r="I1768" s="463">
        <f t="shared" si="390"/>
        <v>140</v>
      </c>
      <c r="J1768" s="463">
        <f t="shared" si="391"/>
        <v>83</v>
      </c>
      <c r="K1768" s="431">
        <f t="shared" si="389"/>
        <v>0.59285714285714286</v>
      </c>
    </row>
    <row r="1769" spans="1:11" ht="25.5">
      <c r="A1769" s="158" t="s">
        <v>2190</v>
      </c>
      <c r="B1769" s="159" t="s">
        <v>3601</v>
      </c>
      <c r="C1769" s="157"/>
      <c r="D1769" s="157"/>
      <c r="E1769" s="431" t="e">
        <f t="shared" si="387"/>
        <v>#DIV/0!</v>
      </c>
      <c r="F1769" s="463">
        <v>35</v>
      </c>
      <c r="G1769" s="463">
        <v>3</v>
      </c>
      <c r="H1769" s="431">
        <f t="shared" si="388"/>
        <v>8.5714285714285715E-2</v>
      </c>
      <c r="I1769" s="463">
        <f t="shared" si="390"/>
        <v>35</v>
      </c>
      <c r="J1769" s="463">
        <f t="shared" si="391"/>
        <v>3</v>
      </c>
      <c r="K1769" s="431">
        <f t="shared" si="389"/>
        <v>8.5714285714285715E-2</v>
      </c>
    </row>
    <row r="1770" spans="1:11" ht="14.25">
      <c r="A1770" s="158" t="s">
        <v>2602</v>
      </c>
      <c r="B1770" s="159" t="s">
        <v>3602</v>
      </c>
      <c r="C1770" s="157"/>
      <c r="D1770" s="157"/>
      <c r="E1770" s="431" t="e">
        <f t="shared" si="387"/>
        <v>#DIV/0!</v>
      </c>
      <c r="F1770" s="463">
        <v>18</v>
      </c>
      <c r="G1770" s="463">
        <v>3</v>
      </c>
      <c r="H1770" s="431">
        <f t="shared" si="388"/>
        <v>0.16666666666666666</v>
      </c>
      <c r="I1770" s="463">
        <f t="shared" si="390"/>
        <v>18</v>
      </c>
      <c r="J1770" s="463">
        <f t="shared" si="391"/>
        <v>3</v>
      </c>
      <c r="K1770" s="431">
        <f t="shared" si="389"/>
        <v>0.16666666666666666</v>
      </c>
    </row>
    <row r="1771" spans="1:11" ht="14.25">
      <c r="A1771" s="158" t="s">
        <v>3603</v>
      </c>
      <c r="B1771" s="159" t="s">
        <v>3604</v>
      </c>
      <c r="C1771" s="157"/>
      <c r="D1771" s="157"/>
      <c r="E1771" s="431" t="e">
        <f t="shared" si="387"/>
        <v>#DIV/0!</v>
      </c>
      <c r="F1771" s="463"/>
      <c r="G1771" s="463">
        <v>1</v>
      </c>
      <c r="H1771" s="431" t="e">
        <f t="shared" si="388"/>
        <v>#DIV/0!</v>
      </c>
      <c r="I1771" s="463">
        <f t="shared" si="390"/>
        <v>0</v>
      </c>
      <c r="J1771" s="463">
        <f t="shared" si="391"/>
        <v>1</v>
      </c>
      <c r="K1771" s="431" t="e">
        <f t="shared" si="389"/>
        <v>#DIV/0!</v>
      </c>
    </row>
    <row r="1772" spans="1:11" ht="14.25">
      <c r="A1772" s="158" t="s">
        <v>3605</v>
      </c>
      <c r="B1772" s="159" t="s">
        <v>3606</v>
      </c>
      <c r="C1772" s="157"/>
      <c r="D1772" s="157"/>
      <c r="E1772" s="431" t="e">
        <f t="shared" si="387"/>
        <v>#DIV/0!</v>
      </c>
      <c r="F1772" s="463">
        <v>7</v>
      </c>
      <c r="G1772" s="463">
        <v>5</v>
      </c>
      <c r="H1772" s="431">
        <f t="shared" si="388"/>
        <v>0.7142857142857143</v>
      </c>
      <c r="I1772" s="463">
        <f t="shared" si="390"/>
        <v>7</v>
      </c>
      <c r="J1772" s="463">
        <f t="shared" si="391"/>
        <v>5</v>
      </c>
      <c r="K1772" s="431">
        <f t="shared" si="389"/>
        <v>0.7142857142857143</v>
      </c>
    </row>
    <row r="1773" spans="1:11" ht="14.25">
      <c r="A1773" s="158" t="s">
        <v>3607</v>
      </c>
      <c r="B1773" s="159" t="s">
        <v>3608</v>
      </c>
      <c r="C1773" s="157"/>
      <c r="D1773" s="157"/>
      <c r="E1773" s="431" t="e">
        <f t="shared" si="387"/>
        <v>#DIV/0!</v>
      </c>
      <c r="F1773" s="463">
        <v>9</v>
      </c>
      <c r="G1773" s="463">
        <v>17</v>
      </c>
      <c r="H1773" s="431">
        <f t="shared" si="388"/>
        <v>1.8888888888888888</v>
      </c>
      <c r="I1773" s="463">
        <f t="shared" si="390"/>
        <v>9</v>
      </c>
      <c r="J1773" s="463">
        <f t="shared" si="391"/>
        <v>17</v>
      </c>
      <c r="K1773" s="431">
        <f t="shared" si="389"/>
        <v>1.8888888888888888</v>
      </c>
    </row>
    <row r="1774" spans="1:11" ht="14.25">
      <c r="A1774" s="158" t="s">
        <v>3457</v>
      </c>
      <c r="B1774" s="159" t="s">
        <v>3458</v>
      </c>
      <c r="C1774" s="157"/>
      <c r="D1774" s="157"/>
      <c r="E1774" s="431" t="e">
        <f t="shared" si="387"/>
        <v>#DIV/0!</v>
      </c>
      <c r="F1774" s="463">
        <v>10</v>
      </c>
      <c r="G1774" s="463">
        <v>15</v>
      </c>
      <c r="H1774" s="431">
        <f t="shared" si="388"/>
        <v>1.5</v>
      </c>
      <c r="I1774" s="463">
        <f t="shared" si="390"/>
        <v>10</v>
      </c>
      <c r="J1774" s="463">
        <f t="shared" si="391"/>
        <v>15</v>
      </c>
      <c r="K1774" s="431">
        <f t="shared" si="389"/>
        <v>1.5</v>
      </c>
    </row>
    <row r="1775" spans="1:11" ht="14.25">
      <c r="A1775" s="158" t="s">
        <v>3609</v>
      </c>
      <c r="B1775" s="159" t="s">
        <v>3610</v>
      </c>
      <c r="C1775" s="157"/>
      <c r="D1775" s="157"/>
      <c r="E1775" s="431" t="e">
        <f t="shared" si="387"/>
        <v>#DIV/0!</v>
      </c>
      <c r="F1775" s="463"/>
      <c r="G1775" s="463"/>
      <c r="H1775" s="431" t="e">
        <f t="shared" si="388"/>
        <v>#DIV/0!</v>
      </c>
      <c r="I1775" s="463">
        <f t="shared" si="390"/>
        <v>0</v>
      </c>
      <c r="J1775" s="463">
        <f t="shared" si="391"/>
        <v>0</v>
      </c>
      <c r="K1775" s="431" t="e">
        <f t="shared" si="389"/>
        <v>#DIV/0!</v>
      </c>
    </row>
    <row r="1776" spans="1:11" ht="14.25">
      <c r="A1776" s="158" t="s">
        <v>3611</v>
      </c>
      <c r="B1776" s="159" t="s">
        <v>3612</v>
      </c>
      <c r="C1776" s="157"/>
      <c r="D1776" s="157"/>
      <c r="E1776" s="431" t="e">
        <f t="shared" si="387"/>
        <v>#DIV/0!</v>
      </c>
      <c r="F1776" s="463">
        <v>2</v>
      </c>
      <c r="G1776" s="463">
        <v>1</v>
      </c>
      <c r="H1776" s="431">
        <f t="shared" si="388"/>
        <v>0.5</v>
      </c>
      <c r="I1776" s="463">
        <f t="shared" si="390"/>
        <v>2</v>
      </c>
      <c r="J1776" s="463">
        <f t="shared" si="391"/>
        <v>1</v>
      </c>
      <c r="K1776" s="431">
        <f t="shared" si="389"/>
        <v>0.5</v>
      </c>
    </row>
    <row r="1777" spans="1:11" ht="14.25">
      <c r="A1777" s="158" t="s">
        <v>3613</v>
      </c>
      <c r="B1777" s="159" t="s">
        <v>3614</v>
      </c>
      <c r="C1777" s="157"/>
      <c r="D1777" s="157"/>
      <c r="E1777" s="431" t="e">
        <f t="shared" si="387"/>
        <v>#DIV/0!</v>
      </c>
      <c r="F1777" s="463">
        <v>5</v>
      </c>
      <c r="G1777" s="463">
        <v>3</v>
      </c>
      <c r="H1777" s="431">
        <f t="shared" si="388"/>
        <v>0.6</v>
      </c>
      <c r="I1777" s="463">
        <f t="shared" si="390"/>
        <v>5</v>
      </c>
      <c r="J1777" s="463">
        <f t="shared" si="391"/>
        <v>3</v>
      </c>
      <c r="K1777" s="431">
        <f t="shared" si="389"/>
        <v>0.6</v>
      </c>
    </row>
    <row r="1778" spans="1:11" ht="14.25">
      <c r="A1778" s="158" t="s">
        <v>3098</v>
      </c>
      <c r="B1778" s="159" t="s">
        <v>3615</v>
      </c>
      <c r="C1778" s="157"/>
      <c r="D1778" s="157"/>
      <c r="E1778" s="431" t="e">
        <f t="shared" si="387"/>
        <v>#DIV/0!</v>
      </c>
      <c r="F1778" s="463">
        <v>5</v>
      </c>
      <c r="G1778" s="463">
        <v>7</v>
      </c>
      <c r="H1778" s="431">
        <f t="shared" si="388"/>
        <v>1.4</v>
      </c>
      <c r="I1778" s="463">
        <f t="shared" si="390"/>
        <v>5</v>
      </c>
      <c r="J1778" s="463">
        <f t="shared" si="391"/>
        <v>7</v>
      </c>
      <c r="K1778" s="431">
        <f t="shared" si="389"/>
        <v>1.4</v>
      </c>
    </row>
    <row r="1779" spans="1:11" ht="14.25">
      <c r="A1779" s="158" t="s">
        <v>3616</v>
      </c>
      <c r="B1779" s="159" t="s">
        <v>3617</v>
      </c>
      <c r="C1779" s="157"/>
      <c r="D1779" s="157"/>
      <c r="E1779" s="431" t="e">
        <f t="shared" si="387"/>
        <v>#DIV/0!</v>
      </c>
      <c r="F1779" s="463"/>
      <c r="G1779" s="463"/>
      <c r="H1779" s="431" t="e">
        <f t="shared" si="388"/>
        <v>#DIV/0!</v>
      </c>
      <c r="I1779" s="463">
        <f t="shared" si="390"/>
        <v>0</v>
      </c>
      <c r="J1779" s="463">
        <f t="shared" si="391"/>
        <v>0</v>
      </c>
      <c r="K1779" s="431" t="e">
        <f t="shared" si="389"/>
        <v>#DIV/0!</v>
      </c>
    </row>
    <row r="1780" spans="1:11" ht="14.25">
      <c r="A1780" s="158" t="s">
        <v>3233</v>
      </c>
      <c r="B1780" s="159" t="s">
        <v>3234</v>
      </c>
      <c r="C1780" s="157"/>
      <c r="D1780" s="157"/>
      <c r="E1780" s="431" t="e">
        <f t="shared" si="387"/>
        <v>#DIV/0!</v>
      </c>
      <c r="F1780" s="463">
        <v>6</v>
      </c>
      <c r="G1780" s="463">
        <v>12</v>
      </c>
      <c r="H1780" s="431">
        <f t="shared" si="388"/>
        <v>2</v>
      </c>
      <c r="I1780" s="463">
        <f t="shared" si="390"/>
        <v>6</v>
      </c>
      <c r="J1780" s="463">
        <f t="shared" si="391"/>
        <v>12</v>
      </c>
      <c r="K1780" s="431">
        <f t="shared" si="389"/>
        <v>2</v>
      </c>
    </row>
    <row r="1781" spans="1:11" ht="25.5">
      <c r="A1781" s="158" t="s">
        <v>3618</v>
      </c>
      <c r="B1781" s="159" t="s">
        <v>3619</v>
      </c>
      <c r="C1781" s="157"/>
      <c r="D1781" s="157"/>
      <c r="E1781" s="431" t="e">
        <f t="shared" si="387"/>
        <v>#DIV/0!</v>
      </c>
      <c r="F1781" s="463">
        <v>1</v>
      </c>
      <c r="G1781" s="463"/>
      <c r="H1781" s="431">
        <f t="shared" si="388"/>
        <v>0</v>
      </c>
      <c r="I1781" s="463">
        <f t="shared" si="390"/>
        <v>1</v>
      </c>
      <c r="J1781" s="463">
        <f t="shared" si="391"/>
        <v>0</v>
      </c>
      <c r="K1781" s="431">
        <f t="shared" si="389"/>
        <v>0</v>
      </c>
    </row>
    <row r="1782" spans="1:11" ht="25.5">
      <c r="A1782" s="158" t="s">
        <v>3620</v>
      </c>
      <c r="B1782" s="159" t="s">
        <v>3621</v>
      </c>
      <c r="C1782" s="157"/>
      <c r="D1782" s="157"/>
      <c r="E1782" s="431" t="e">
        <f t="shared" si="387"/>
        <v>#DIV/0!</v>
      </c>
      <c r="F1782" s="463">
        <v>3</v>
      </c>
      <c r="G1782" s="463"/>
      <c r="H1782" s="431">
        <f t="shared" si="388"/>
        <v>0</v>
      </c>
      <c r="I1782" s="463">
        <f t="shared" si="390"/>
        <v>3</v>
      </c>
      <c r="J1782" s="463">
        <f t="shared" si="391"/>
        <v>0</v>
      </c>
      <c r="K1782" s="431">
        <f t="shared" si="389"/>
        <v>0</v>
      </c>
    </row>
    <row r="1783" spans="1:11" ht="25.5">
      <c r="A1783" s="158" t="s">
        <v>3100</v>
      </c>
      <c r="B1783" s="159" t="s">
        <v>3235</v>
      </c>
      <c r="C1783" s="157"/>
      <c r="D1783" s="157"/>
      <c r="E1783" s="431" t="e">
        <f t="shared" si="387"/>
        <v>#DIV/0!</v>
      </c>
      <c r="F1783" s="463">
        <v>180</v>
      </c>
      <c r="G1783" s="463">
        <v>106</v>
      </c>
      <c r="H1783" s="431">
        <f t="shared" si="388"/>
        <v>0.58888888888888891</v>
      </c>
      <c r="I1783" s="463">
        <f t="shared" si="390"/>
        <v>180</v>
      </c>
      <c r="J1783" s="463">
        <f t="shared" si="391"/>
        <v>106</v>
      </c>
      <c r="K1783" s="431">
        <f t="shared" si="389"/>
        <v>0.58888888888888891</v>
      </c>
    </row>
    <row r="1784" spans="1:11" ht="25.5">
      <c r="A1784" s="158" t="s">
        <v>3305</v>
      </c>
      <c r="B1784" s="159" t="s">
        <v>3622</v>
      </c>
      <c r="C1784" s="157"/>
      <c r="D1784" s="157"/>
      <c r="E1784" s="431" t="e">
        <f t="shared" si="387"/>
        <v>#DIV/0!</v>
      </c>
      <c r="F1784" s="463">
        <v>35</v>
      </c>
      <c r="G1784" s="463">
        <v>26</v>
      </c>
      <c r="H1784" s="431">
        <f t="shared" si="388"/>
        <v>0.74285714285714288</v>
      </c>
      <c r="I1784" s="463">
        <f t="shared" si="390"/>
        <v>35</v>
      </c>
      <c r="J1784" s="463">
        <f t="shared" si="391"/>
        <v>26</v>
      </c>
      <c r="K1784" s="431">
        <f t="shared" si="389"/>
        <v>0.74285714285714288</v>
      </c>
    </row>
    <row r="1785" spans="1:11" ht="14.25">
      <c r="A1785" s="158" t="s">
        <v>3102</v>
      </c>
      <c r="B1785" s="159" t="s">
        <v>3623</v>
      </c>
      <c r="C1785" s="157"/>
      <c r="D1785" s="157"/>
      <c r="E1785" s="431" t="e">
        <f t="shared" si="387"/>
        <v>#DIV/0!</v>
      </c>
      <c r="F1785" s="463">
        <v>10</v>
      </c>
      <c r="G1785" s="463">
        <v>13</v>
      </c>
      <c r="H1785" s="431">
        <f t="shared" si="388"/>
        <v>1.3</v>
      </c>
      <c r="I1785" s="463">
        <f t="shared" si="390"/>
        <v>10</v>
      </c>
      <c r="J1785" s="463">
        <f t="shared" si="391"/>
        <v>13</v>
      </c>
      <c r="K1785" s="431">
        <f t="shared" si="389"/>
        <v>1.3</v>
      </c>
    </row>
    <row r="1786" spans="1:11" ht="14.25">
      <c r="A1786" s="158" t="s">
        <v>3307</v>
      </c>
      <c r="B1786" s="159" t="s">
        <v>3624</v>
      </c>
      <c r="C1786" s="157"/>
      <c r="D1786" s="157"/>
      <c r="E1786" s="431" t="e">
        <f t="shared" si="387"/>
        <v>#DIV/0!</v>
      </c>
      <c r="F1786" s="463">
        <v>3</v>
      </c>
      <c r="G1786" s="463">
        <v>3</v>
      </c>
      <c r="H1786" s="431">
        <f t="shared" si="388"/>
        <v>1</v>
      </c>
      <c r="I1786" s="463">
        <f t="shared" si="390"/>
        <v>3</v>
      </c>
      <c r="J1786" s="463">
        <f t="shared" si="391"/>
        <v>3</v>
      </c>
      <c r="K1786" s="431">
        <f t="shared" si="389"/>
        <v>1</v>
      </c>
    </row>
    <row r="1787" spans="1:11" ht="14.25">
      <c r="A1787" s="158" t="s">
        <v>3625</v>
      </c>
      <c r="B1787" s="159" t="s">
        <v>3626</v>
      </c>
      <c r="C1787" s="157"/>
      <c r="D1787" s="157"/>
      <c r="E1787" s="431" t="e">
        <f t="shared" si="387"/>
        <v>#DIV/0!</v>
      </c>
      <c r="F1787" s="463">
        <v>7</v>
      </c>
      <c r="G1787" s="463">
        <v>1</v>
      </c>
      <c r="H1787" s="431">
        <f t="shared" si="388"/>
        <v>0.14285714285714285</v>
      </c>
      <c r="I1787" s="463">
        <f t="shared" si="390"/>
        <v>7</v>
      </c>
      <c r="J1787" s="463">
        <f t="shared" si="391"/>
        <v>1</v>
      </c>
      <c r="K1787" s="431">
        <f t="shared" si="389"/>
        <v>0.14285714285714285</v>
      </c>
    </row>
    <row r="1788" spans="1:11" ht="25.5">
      <c r="A1788" s="158" t="s">
        <v>3627</v>
      </c>
      <c r="B1788" s="159" t="s">
        <v>3628</v>
      </c>
      <c r="C1788" s="157"/>
      <c r="D1788" s="157"/>
      <c r="E1788" s="431" t="e">
        <f t="shared" si="387"/>
        <v>#DIV/0!</v>
      </c>
      <c r="F1788" s="463">
        <v>1</v>
      </c>
      <c r="G1788" s="463"/>
      <c r="H1788" s="431">
        <f t="shared" si="388"/>
        <v>0</v>
      </c>
      <c r="I1788" s="463">
        <f t="shared" si="390"/>
        <v>1</v>
      </c>
      <c r="J1788" s="463">
        <f t="shared" si="391"/>
        <v>0</v>
      </c>
      <c r="K1788" s="431">
        <f t="shared" si="389"/>
        <v>0</v>
      </c>
    </row>
    <row r="1789" spans="1:11" ht="14.25">
      <c r="A1789" s="158" t="s">
        <v>3629</v>
      </c>
      <c r="B1789" s="159" t="s">
        <v>3630</v>
      </c>
      <c r="C1789" s="157"/>
      <c r="D1789" s="157"/>
      <c r="E1789" s="431" t="e">
        <f t="shared" si="387"/>
        <v>#DIV/0!</v>
      </c>
      <c r="F1789" s="463">
        <v>3</v>
      </c>
      <c r="G1789" s="463">
        <v>3</v>
      </c>
      <c r="H1789" s="431">
        <f t="shared" si="388"/>
        <v>1</v>
      </c>
      <c r="I1789" s="463">
        <f t="shared" si="390"/>
        <v>3</v>
      </c>
      <c r="J1789" s="463">
        <f t="shared" si="391"/>
        <v>3</v>
      </c>
      <c r="K1789" s="431">
        <f t="shared" si="389"/>
        <v>1</v>
      </c>
    </row>
    <row r="1790" spans="1:11" ht="14.25">
      <c r="A1790" s="158" t="s">
        <v>3631</v>
      </c>
      <c r="B1790" s="159" t="s">
        <v>3632</v>
      </c>
      <c r="C1790" s="157"/>
      <c r="D1790" s="157"/>
      <c r="E1790" s="431" t="e">
        <f t="shared" si="387"/>
        <v>#DIV/0!</v>
      </c>
      <c r="F1790" s="463">
        <v>60</v>
      </c>
      <c r="G1790" s="463">
        <v>34</v>
      </c>
      <c r="H1790" s="431">
        <f t="shared" si="388"/>
        <v>0.56666666666666665</v>
      </c>
      <c r="I1790" s="463">
        <f t="shared" si="390"/>
        <v>60</v>
      </c>
      <c r="J1790" s="463">
        <f t="shared" si="391"/>
        <v>34</v>
      </c>
      <c r="K1790" s="431">
        <f t="shared" si="389"/>
        <v>0.56666666666666665</v>
      </c>
    </row>
    <row r="1791" spans="1:11" ht="14.25">
      <c r="A1791" s="158" t="s">
        <v>3633</v>
      </c>
      <c r="B1791" s="159" t="s">
        <v>3634</v>
      </c>
      <c r="C1791" s="157"/>
      <c r="D1791" s="157"/>
      <c r="E1791" s="431" t="e">
        <f t="shared" si="387"/>
        <v>#DIV/0!</v>
      </c>
      <c r="F1791" s="463">
        <v>54</v>
      </c>
      <c r="G1791" s="463">
        <v>60</v>
      </c>
      <c r="H1791" s="431">
        <f t="shared" si="388"/>
        <v>1.1111111111111112</v>
      </c>
      <c r="I1791" s="463">
        <f t="shared" si="390"/>
        <v>54</v>
      </c>
      <c r="J1791" s="463">
        <f t="shared" si="391"/>
        <v>60</v>
      </c>
      <c r="K1791" s="431">
        <f t="shared" si="389"/>
        <v>1.1111111111111112</v>
      </c>
    </row>
    <row r="1792" spans="1:11" ht="14.25">
      <c r="A1792" s="158" t="s">
        <v>3635</v>
      </c>
      <c r="B1792" s="159" t="s">
        <v>3636</v>
      </c>
      <c r="C1792" s="157"/>
      <c r="D1792" s="157"/>
      <c r="E1792" s="431" t="e">
        <f t="shared" si="387"/>
        <v>#DIV/0!</v>
      </c>
      <c r="F1792" s="463">
        <v>2</v>
      </c>
      <c r="G1792" s="463">
        <v>1</v>
      </c>
      <c r="H1792" s="431">
        <f t="shared" si="388"/>
        <v>0.5</v>
      </c>
      <c r="I1792" s="463">
        <f t="shared" si="390"/>
        <v>2</v>
      </c>
      <c r="J1792" s="463">
        <f t="shared" si="391"/>
        <v>1</v>
      </c>
      <c r="K1792" s="431">
        <f t="shared" si="389"/>
        <v>0.5</v>
      </c>
    </row>
    <row r="1793" spans="1:11" ht="14.25">
      <c r="A1793" s="158" t="s">
        <v>3637</v>
      </c>
      <c r="B1793" s="159" t="s">
        <v>3638</v>
      </c>
      <c r="C1793" s="157"/>
      <c r="D1793" s="157"/>
      <c r="E1793" s="431" t="e">
        <f t="shared" si="387"/>
        <v>#DIV/0!</v>
      </c>
      <c r="F1793" s="463">
        <v>2</v>
      </c>
      <c r="G1793" s="463">
        <v>1</v>
      </c>
      <c r="H1793" s="431">
        <f t="shared" si="388"/>
        <v>0.5</v>
      </c>
      <c r="I1793" s="463">
        <f t="shared" si="390"/>
        <v>2</v>
      </c>
      <c r="J1793" s="463">
        <f t="shared" si="391"/>
        <v>1</v>
      </c>
      <c r="K1793" s="431">
        <f t="shared" si="389"/>
        <v>0.5</v>
      </c>
    </row>
    <row r="1794" spans="1:11" ht="14.25">
      <c r="A1794" s="158" t="s">
        <v>3639</v>
      </c>
      <c r="B1794" s="159" t="s">
        <v>3640</v>
      </c>
      <c r="C1794" s="157"/>
      <c r="D1794" s="157"/>
      <c r="E1794" s="431" t="e">
        <f t="shared" si="387"/>
        <v>#DIV/0!</v>
      </c>
      <c r="F1794" s="463">
        <v>5</v>
      </c>
      <c r="G1794" s="463">
        <v>6</v>
      </c>
      <c r="H1794" s="431">
        <f t="shared" si="388"/>
        <v>1.2</v>
      </c>
      <c r="I1794" s="463">
        <f t="shared" si="390"/>
        <v>5</v>
      </c>
      <c r="J1794" s="463">
        <f t="shared" si="391"/>
        <v>6</v>
      </c>
      <c r="K1794" s="431">
        <f t="shared" si="389"/>
        <v>1.2</v>
      </c>
    </row>
    <row r="1795" spans="1:11" ht="14.25">
      <c r="A1795" s="158" t="s">
        <v>3309</v>
      </c>
      <c r="B1795" s="159" t="s">
        <v>3459</v>
      </c>
      <c r="C1795" s="157"/>
      <c r="D1795" s="157"/>
      <c r="E1795" s="431" t="e">
        <f t="shared" si="387"/>
        <v>#DIV/0!</v>
      </c>
      <c r="F1795" s="463">
        <v>25</v>
      </c>
      <c r="G1795" s="463">
        <v>26</v>
      </c>
      <c r="H1795" s="431">
        <f t="shared" si="388"/>
        <v>1.04</v>
      </c>
      <c r="I1795" s="463">
        <f t="shared" si="390"/>
        <v>25</v>
      </c>
      <c r="J1795" s="463">
        <f t="shared" si="391"/>
        <v>26</v>
      </c>
      <c r="K1795" s="431">
        <f t="shared" si="389"/>
        <v>1.04</v>
      </c>
    </row>
    <row r="1796" spans="1:11" ht="14.25">
      <c r="A1796" s="158" t="s">
        <v>3641</v>
      </c>
      <c r="B1796" s="159" t="s">
        <v>1390</v>
      </c>
      <c r="C1796" s="157"/>
      <c r="D1796" s="157"/>
      <c r="E1796" s="431" t="e">
        <f t="shared" si="387"/>
        <v>#DIV/0!</v>
      </c>
      <c r="F1796" s="463">
        <v>3</v>
      </c>
      <c r="G1796" s="463"/>
      <c r="H1796" s="431">
        <f t="shared" si="388"/>
        <v>0</v>
      </c>
      <c r="I1796" s="463">
        <f t="shared" si="390"/>
        <v>3</v>
      </c>
      <c r="J1796" s="463">
        <f t="shared" si="391"/>
        <v>0</v>
      </c>
      <c r="K1796" s="431">
        <f t="shared" si="389"/>
        <v>0</v>
      </c>
    </row>
    <row r="1797" spans="1:11" ht="25.5">
      <c r="A1797" s="158" t="s">
        <v>3642</v>
      </c>
      <c r="B1797" s="159" t="s">
        <v>3643</v>
      </c>
      <c r="C1797" s="157"/>
      <c r="D1797" s="157"/>
      <c r="E1797" s="431" t="e">
        <f t="shared" si="387"/>
        <v>#DIV/0!</v>
      </c>
      <c r="F1797" s="463"/>
      <c r="G1797" s="463">
        <v>1</v>
      </c>
      <c r="H1797" s="431" t="e">
        <f t="shared" si="388"/>
        <v>#DIV/0!</v>
      </c>
      <c r="I1797" s="463">
        <f t="shared" si="390"/>
        <v>0</v>
      </c>
      <c r="J1797" s="463">
        <f t="shared" si="391"/>
        <v>1</v>
      </c>
      <c r="K1797" s="431" t="e">
        <f t="shared" si="389"/>
        <v>#DIV/0!</v>
      </c>
    </row>
    <row r="1798" spans="1:11" ht="14.25">
      <c r="A1798" s="158" t="s">
        <v>3644</v>
      </c>
      <c r="B1798" s="159" t="s">
        <v>3645</v>
      </c>
      <c r="C1798" s="157"/>
      <c r="D1798" s="157"/>
      <c r="E1798" s="431" t="e">
        <f t="shared" si="387"/>
        <v>#DIV/0!</v>
      </c>
      <c r="F1798" s="463">
        <v>5</v>
      </c>
      <c r="G1798" s="463">
        <v>7</v>
      </c>
      <c r="H1798" s="431">
        <f t="shared" si="388"/>
        <v>1.4</v>
      </c>
      <c r="I1798" s="463">
        <f t="shared" si="390"/>
        <v>5</v>
      </c>
      <c r="J1798" s="463">
        <f t="shared" si="391"/>
        <v>7</v>
      </c>
      <c r="K1798" s="431">
        <f t="shared" si="389"/>
        <v>1.4</v>
      </c>
    </row>
    <row r="1799" spans="1:11" ht="14.25">
      <c r="A1799" s="158" t="s">
        <v>3646</v>
      </c>
      <c r="B1799" s="159" t="s">
        <v>3647</v>
      </c>
      <c r="C1799" s="157"/>
      <c r="D1799" s="157"/>
      <c r="E1799" s="431" t="e">
        <f t="shared" si="387"/>
        <v>#DIV/0!</v>
      </c>
      <c r="F1799" s="463"/>
      <c r="G1799" s="463"/>
      <c r="H1799" s="431" t="e">
        <f t="shared" si="388"/>
        <v>#DIV/0!</v>
      </c>
      <c r="I1799" s="463">
        <f t="shared" si="390"/>
        <v>0</v>
      </c>
      <c r="J1799" s="463">
        <f t="shared" si="391"/>
        <v>0</v>
      </c>
      <c r="K1799" s="431" t="e">
        <f t="shared" si="389"/>
        <v>#DIV/0!</v>
      </c>
    </row>
    <row r="1800" spans="1:11" ht="14.25">
      <c r="A1800" s="158" t="s">
        <v>3460</v>
      </c>
      <c r="B1800" s="159" t="s">
        <v>3461</v>
      </c>
      <c r="C1800" s="157"/>
      <c r="D1800" s="157"/>
      <c r="E1800" s="431" t="e">
        <f t="shared" si="387"/>
        <v>#DIV/0!</v>
      </c>
      <c r="F1800" s="463">
        <v>133</v>
      </c>
      <c r="G1800" s="463">
        <v>132</v>
      </c>
      <c r="H1800" s="431">
        <f t="shared" si="388"/>
        <v>0.99248120300751874</v>
      </c>
      <c r="I1800" s="463">
        <f t="shared" si="390"/>
        <v>133</v>
      </c>
      <c r="J1800" s="463">
        <f t="shared" si="391"/>
        <v>132</v>
      </c>
      <c r="K1800" s="431">
        <f t="shared" si="389"/>
        <v>0.99248120300751874</v>
      </c>
    </row>
    <row r="1801" spans="1:11" ht="14.25">
      <c r="A1801" s="158" t="s">
        <v>3648</v>
      </c>
      <c r="B1801" s="159" t="s">
        <v>3649</v>
      </c>
      <c r="C1801" s="157"/>
      <c r="D1801" s="157"/>
      <c r="E1801" s="431" t="e">
        <f t="shared" si="387"/>
        <v>#DIV/0!</v>
      </c>
      <c r="F1801" s="463">
        <v>3</v>
      </c>
      <c r="G1801" s="463">
        <v>5</v>
      </c>
      <c r="H1801" s="431">
        <f t="shared" si="388"/>
        <v>1.6666666666666667</v>
      </c>
      <c r="I1801" s="463">
        <f t="shared" si="390"/>
        <v>3</v>
      </c>
      <c r="J1801" s="463">
        <f t="shared" si="391"/>
        <v>5</v>
      </c>
      <c r="K1801" s="431">
        <f t="shared" si="389"/>
        <v>1.6666666666666667</v>
      </c>
    </row>
    <row r="1802" spans="1:11" ht="25.5">
      <c r="A1802" s="158" t="s">
        <v>3650</v>
      </c>
      <c r="B1802" s="159" t="s">
        <v>3651</v>
      </c>
      <c r="C1802" s="157"/>
      <c r="D1802" s="157"/>
      <c r="E1802" s="431" t="e">
        <f t="shared" si="387"/>
        <v>#DIV/0!</v>
      </c>
      <c r="F1802" s="463">
        <v>6</v>
      </c>
      <c r="G1802" s="463">
        <v>7</v>
      </c>
      <c r="H1802" s="431">
        <f t="shared" si="388"/>
        <v>1.1666666666666667</v>
      </c>
      <c r="I1802" s="463">
        <f t="shared" si="390"/>
        <v>6</v>
      </c>
      <c r="J1802" s="463">
        <f t="shared" si="391"/>
        <v>7</v>
      </c>
      <c r="K1802" s="431">
        <f t="shared" si="389"/>
        <v>1.1666666666666667</v>
      </c>
    </row>
    <row r="1803" spans="1:11" ht="14.25">
      <c r="A1803" s="158" t="s">
        <v>3652</v>
      </c>
      <c r="B1803" s="159" t="s">
        <v>3653</v>
      </c>
      <c r="C1803" s="157"/>
      <c r="D1803" s="157"/>
      <c r="E1803" s="431" t="e">
        <f t="shared" si="387"/>
        <v>#DIV/0!</v>
      </c>
      <c r="F1803" s="463">
        <v>9</v>
      </c>
      <c r="G1803" s="463">
        <v>17</v>
      </c>
      <c r="H1803" s="431">
        <f t="shared" si="388"/>
        <v>1.8888888888888888</v>
      </c>
      <c r="I1803" s="463">
        <f t="shared" si="390"/>
        <v>9</v>
      </c>
      <c r="J1803" s="463">
        <f t="shared" si="391"/>
        <v>17</v>
      </c>
      <c r="K1803" s="431">
        <f t="shared" si="389"/>
        <v>1.8888888888888888</v>
      </c>
    </row>
    <row r="1804" spans="1:11" ht="14.25">
      <c r="A1804" s="158" t="s">
        <v>3654</v>
      </c>
      <c r="B1804" s="159" t="s">
        <v>3655</v>
      </c>
      <c r="C1804" s="157"/>
      <c r="D1804" s="157"/>
      <c r="E1804" s="431" t="e">
        <f t="shared" si="387"/>
        <v>#DIV/0!</v>
      </c>
      <c r="F1804" s="463">
        <v>2</v>
      </c>
      <c r="G1804" s="463">
        <v>7</v>
      </c>
      <c r="H1804" s="431">
        <f t="shared" si="388"/>
        <v>3.5</v>
      </c>
      <c r="I1804" s="463">
        <f t="shared" si="390"/>
        <v>2</v>
      </c>
      <c r="J1804" s="463">
        <f t="shared" si="391"/>
        <v>7</v>
      </c>
      <c r="K1804" s="431">
        <f t="shared" si="389"/>
        <v>3.5</v>
      </c>
    </row>
    <row r="1805" spans="1:11" ht="14.25">
      <c r="A1805" s="158" t="s">
        <v>3656</v>
      </c>
      <c r="B1805" s="159" t="s">
        <v>3657</v>
      </c>
      <c r="C1805" s="157"/>
      <c r="D1805" s="157"/>
      <c r="E1805" s="431" t="e">
        <f t="shared" si="387"/>
        <v>#DIV/0!</v>
      </c>
      <c r="F1805" s="463">
        <v>6</v>
      </c>
      <c r="G1805" s="463">
        <v>3</v>
      </c>
      <c r="H1805" s="431">
        <f t="shared" si="388"/>
        <v>0.5</v>
      </c>
      <c r="I1805" s="463">
        <f t="shared" si="390"/>
        <v>6</v>
      </c>
      <c r="J1805" s="463">
        <f t="shared" si="391"/>
        <v>3</v>
      </c>
      <c r="K1805" s="431">
        <f t="shared" si="389"/>
        <v>0.5</v>
      </c>
    </row>
    <row r="1806" spans="1:11" ht="14.25">
      <c r="A1806" s="158" t="s">
        <v>3658</v>
      </c>
      <c r="B1806" s="159" t="s">
        <v>3659</v>
      </c>
      <c r="C1806" s="157"/>
      <c r="D1806" s="157"/>
      <c r="E1806" s="431" t="e">
        <f t="shared" si="387"/>
        <v>#DIV/0!</v>
      </c>
      <c r="F1806" s="463">
        <v>3</v>
      </c>
      <c r="G1806" s="463">
        <v>2</v>
      </c>
      <c r="H1806" s="431">
        <f t="shared" si="388"/>
        <v>0.66666666666666663</v>
      </c>
      <c r="I1806" s="463">
        <f t="shared" si="390"/>
        <v>3</v>
      </c>
      <c r="J1806" s="463">
        <f t="shared" si="391"/>
        <v>2</v>
      </c>
      <c r="K1806" s="431">
        <f t="shared" si="389"/>
        <v>0.66666666666666663</v>
      </c>
    </row>
    <row r="1807" spans="1:11" ht="14.25">
      <c r="A1807" s="158" t="s">
        <v>3660</v>
      </c>
      <c r="B1807" s="159" t="s">
        <v>3661</v>
      </c>
      <c r="C1807" s="157"/>
      <c r="D1807" s="157"/>
      <c r="E1807" s="431" t="e">
        <f t="shared" si="387"/>
        <v>#DIV/0!</v>
      </c>
      <c r="F1807" s="463">
        <v>8</v>
      </c>
      <c r="G1807" s="463"/>
      <c r="H1807" s="431">
        <f t="shared" si="388"/>
        <v>0</v>
      </c>
      <c r="I1807" s="463">
        <f t="shared" si="390"/>
        <v>8</v>
      </c>
      <c r="J1807" s="463">
        <f t="shared" si="391"/>
        <v>0</v>
      </c>
      <c r="K1807" s="431">
        <f t="shared" si="389"/>
        <v>0</v>
      </c>
    </row>
    <row r="1808" spans="1:11" ht="14.25">
      <c r="A1808" s="158" t="s">
        <v>3662</v>
      </c>
      <c r="B1808" s="159" t="s">
        <v>3663</v>
      </c>
      <c r="C1808" s="157"/>
      <c r="D1808" s="157"/>
      <c r="E1808" s="431" t="e">
        <f t="shared" si="387"/>
        <v>#DIV/0!</v>
      </c>
      <c r="F1808" s="463">
        <v>8</v>
      </c>
      <c r="G1808" s="463"/>
      <c r="H1808" s="431">
        <f t="shared" si="388"/>
        <v>0</v>
      </c>
      <c r="I1808" s="463">
        <f t="shared" si="390"/>
        <v>8</v>
      </c>
      <c r="J1808" s="463">
        <f t="shared" si="391"/>
        <v>0</v>
      </c>
      <c r="K1808" s="431">
        <f t="shared" si="389"/>
        <v>0</v>
      </c>
    </row>
    <row r="1809" spans="1:11" ht="14.25">
      <c r="A1809" s="158" t="s">
        <v>3664</v>
      </c>
      <c r="B1809" s="159" t="s">
        <v>3665</v>
      </c>
      <c r="C1809" s="157"/>
      <c r="D1809" s="157"/>
      <c r="E1809" s="431" t="e">
        <f t="shared" si="387"/>
        <v>#DIV/0!</v>
      </c>
      <c r="F1809" s="463"/>
      <c r="G1809" s="463">
        <v>1</v>
      </c>
      <c r="H1809" s="431" t="e">
        <f t="shared" si="388"/>
        <v>#DIV/0!</v>
      </c>
      <c r="I1809" s="463">
        <f t="shared" si="390"/>
        <v>0</v>
      </c>
      <c r="J1809" s="463">
        <f t="shared" si="391"/>
        <v>1</v>
      </c>
      <c r="K1809" s="431" t="e">
        <f t="shared" si="389"/>
        <v>#DIV/0!</v>
      </c>
    </row>
    <row r="1810" spans="1:11" ht="14.25">
      <c r="A1810" s="158" t="s">
        <v>3666</v>
      </c>
      <c r="B1810" s="159" t="s">
        <v>3667</v>
      </c>
      <c r="C1810" s="157"/>
      <c r="D1810" s="157"/>
      <c r="E1810" s="431" t="e">
        <f t="shared" si="387"/>
        <v>#DIV/0!</v>
      </c>
      <c r="F1810" s="463">
        <v>15</v>
      </c>
      <c r="G1810" s="463">
        <v>17</v>
      </c>
      <c r="H1810" s="431">
        <f t="shared" si="388"/>
        <v>1.1333333333333333</v>
      </c>
      <c r="I1810" s="463">
        <f t="shared" si="390"/>
        <v>15</v>
      </c>
      <c r="J1810" s="463">
        <f t="shared" si="391"/>
        <v>17</v>
      </c>
      <c r="K1810" s="431">
        <f t="shared" si="389"/>
        <v>1.1333333333333333</v>
      </c>
    </row>
    <row r="1811" spans="1:11" ht="25.5">
      <c r="A1811" s="158" t="s">
        <v>2615</v>
      </c>
      <c r="B1811" s="159" t="s">
        <v>3668</v>
      </c>
      <c r="C1811" s="157"/>
      <c r="D1811" s="157"/>
      <c r="E1811" s="431" t="e">
        <f t="shared" si="387"/>
        <v>#DIV/0!</v>
      </c>
      <c r="F1811" s="463">
        <v>74</v>
      </c>
      <c r="G1811" s="463">
        <v>29</v>
      </c>
      <c r="H1811" s="431">
        <f t="shared" si="388"/>
        <v>0.39189189189189189</v>
      </c>
      <c r="I1811" s="463">
        <f t="shared" si="390"/>
        <v>74</v>
      </c>
      <c r="J1811" s="463">
        <f t="shared" si="391"/>
        <v>29</v>
      </c>
      <c r="K1811" s="431">
        <f t="shared" si="389"/>
        <v>0.39189189189189189</v>
      </c>
    </row>
    <row r="1812" spans="1:11" ht="14.25">
      <c r="A1812" s="158" t="s">
        <v>2524</v>
      </c>
      <c r="B1812" s="159" t="s">
        <v>2525</v>
      </c>
      <c r="C1812" s="157"/>
      <c r="D1812" s="157"/>
      <c r="E1812" s="431" t="e">
        <f t="shared" si="387"/>
        <v>#DIV/0!</v>
      </c>
      <c r="F1812" s="463">
        <v>8</v>
      </c>
      <c r="G1812" s="463"/>
      <c r="H1812" s="431">
        <f t="shared" si="388"/>
        <v>0</v>
      </c>
      <c r="I1812" s="463">
        <f t="shared" si="390"/>
        <v>8</v>
      </c>
      <c r="J1812" s="463">
        <f t="shared" si="391"/>
        <v>0</v>
      </c>
      <c r="K1812" s="431">
        <f t="shared" si="389"/>
        <v>0</v>
      </c>
    </row>
    <row r="1813" spans="1:11" ht="25.5">
      <c r="A1813" s="158" t="s">
        <v>3669</v>
      </c>
      <c r="B1813" s="159" t="s">
        <v>3670</v>
      </c>
      <c r="C1813" s="157"/>
      <c r="D1813" s="157"/>
      <c r="E1813" s="431" t="e">
        <f t="shared" si="387"/>
        <v>#DIV/0!</v>
      </c>
      <c r="F1813" s="463"/>
      <c r="G1813" s="463"/>
      <c r="H1813" s="431" t="e">
        <f t="shared" si="388"/>
        <v>#DIV/0!</v>
      </c>
      <c r="I1813" s="463">
        <f t="shared" si="390"/>
        <v>0</v>
      </c>
      <c r="J1813" s="463">
        <f t="shared" si="391"/>
        <v>0</v>
      </c>
      <c r="K1813" s="431" t="e">
        <f t="shared" si="389"/>
        <v>#DIV/0!</v>
      </c>
    </row>
    <row r="1814" spans="1:11" ht="25.5">
      <c r="A1814" s="158" t="s">
        <v>3671</v>
      </c>
      <c r="B1814" s="159" t="s">
        <v>3672</v>
      </c>
      <c r="C1814" s="157"/>
      <c r="D1814" s="157"/>
      <c r="E1814" s="431" t="e">
        <f t="shared" si="387"/>
        <v>#DIV/0!</v>
      </c>
      <c r="F1814" s="463">
        <v>8</v>
      </c>
      <c r="G1814" s="463">
        <v>1</v>
      </c>
      <c r="H1814" s="431">
        <f t="shared" si="388"/>
        <v>0.125</v>
      </c>
      <c r="I1814" s="463">
        <f t="shared" si="390"/>
        <v>8</v>
      </c>
      <c r="J1814" s="463">
        <f t="shared" si="391"/>
        <v>1</v>
      </c>
      <c r="K1814" s="431">
        <f t="shared" si="389"/>
        <v>0.125</v>
      </c>
    </row>
    <row r="1815" spans="1:11" ht="25.5">
      <c r="A1815" s="158" t="s">
        <v>3507</v>
      </c>
      <c r="B1815" s="159" t="s">
        <v>3673</v>
      </c>
      <c r="C1815" s="157"/>
      <c r="D1815" s="157"/>
      <c r="E1815" s="431" t="e">
        <f t="shared" si="387"/>
        <v>#DIV/0!</v>
      </c>
      <c r="F1815" s="463">
        <v>8</v>
      </c>
      <c r="G1815" s="463"/>
      <c r="H1815" s="431">
        <f t="shared" si="388"/>
        <v>0</v>
      </c>
      <c r="I1815" s="463">
        <f t="shared" si="390"/>
        <v>8</v>
      </c>
      <c r="J1815" s="463">
        <f t="shared" si="391"/>
        <v>0</v>
      </c>
      <c r="K1815" s="431">
        <f t="shared" si="389"/>
        <v>0</v>
      </c>
    </row>
    <row r="1816" spans="1:11" ht="25.5">
      <c r="A1816" s="158" t="s">
        <v>3674</v>
      </c>
      <c r="B1816" s="159" t="s">
        <v>3675</v>
      </c>
      <c r="C1816" s="157"/>
      <c r="D1816" s="157"/>
      <c r="E1816" s="431" t="e">
        <f t="shared" si="387"/>
        <v>#DIV/0!</v>
      </c>
      <c r="F1816" s="463">
        <v>34</v>
      </c>
      <c r="G1816" s="463">
        <v>9</v>
      </c>
      <c r="H1816" s="431">
        <f t="shared" si="388"/>
        <v>0.26470588235294118</v>
      </c>
      <c r="I1816" s="463">
        <f t="shared" si="390"/>
        <v>34</v>
      </c>
      <c r="J1816" s="463">
        <f t="shared" si="391"/>
        <v>9</v>
      </c>
      <c r="K1816" s="431">
        <f t="shared" si="389"/>
        <v>0.26470588235294118</v>
      </c>
    </row>
    <row r="1817" spans="1:11" ht="25.5">
      <c r="A1817" s="158" t="s">
        <v>3676</v>
      </c>
      <c r="B1817" s="159" t="s">
        <v>3677</v>
      </c>
      <c r="C1817" s="157"/>
      <c r="D1817" s="157"/>
      <c r="E1817" s="431" t="e">
        <f t="shared" si="387"/>
        <v>#DIV/0!</v>
      </c>
      <c r="F1817" s="463">
        <v>7</v>
      </c>
      <c r="G1817" s="463">
        <v>5</v>
      </c>
      <c r="H1817" s="431">
        <f t="shared" si="388"/>
        <v>0.7142857142857143</v>
      </c>
      <c r="I1817" s="463">
        <f t="shared" si="390"/>
        <v>7</v>
      </c>
      <c r="J1817" s="463">
        <f t="shared" si="391"/>
        <v>5</v>
      </c>
      <c r="K1817" s="431">
        <f t="shared" si="389"/>
        <v>0.7142857142857143</v>
      </c>
    </row>
    <row r="1818" spans="1:11" ht="25.5">
      <c r="A1818" s="158" t="s">
        <v>3678</v>
      </c>
      <c r="B1818" s="159" t="s">
        <v>3679</v>
      </c>
      <c r="C1818" s="157"/>
      <c r="D1818" s="157"/>
      <c r="E1818" s="431" t="e">
        <f t="shared" si="387"/>
        <v>#DIV/0!</v>
      </c>
      <c r="F1818" s="463">
        <v>3</v>
      </c>
      <c r="G1818" s="463"/>
      <c r="H1818" s="431">
        <f t="shared" si="388"/>
        <v>0</v>
      </c>
      <c r="I1818" s="463">
        <f t="shared" si="390"/>
        <v>3</v>
      </c>
      <c r="J1818" s="463">
        <f t="shared" si="391"/>
        <v>0</v>
      </c>
      <c r="K1818" s="431">
        <f t="shared" si="389"/>
        <v>0</v>
      </c>
    </row>
    <row r="1819" spans="1:11" ht="25.5">
      <c r="A1819" s="158" t="s">
        <v>2877</v>
      </c>
      <c r="B1819" s="159" t="s">
        <v>3680</v>
      </c>
      <c r="C1819" s="157"/>
      <c r="D1819" s="157"/>
      <c r="E1819" s="431" t="e">
        <f t="shared" si="387"/>
        <v>#DIV/0!</v>
      </c>
      <c r="F1819" s="463">
        <v>24</v>
      </c>
      <c r="G1819" s="463">
        <v>11</v>
      </c>
      <c r="H1819" s="431">
        <f t="shared" si="388"/>
        <v>0.45833333333333331</v>
      </c>
      <c r="I1819" s="463">
        <f t="shared" si="390"/>
        <v>24</v>
      </c>
      <c r="J1819" s="463">
        <f t="shared" si="391"/>
        <v>11</v>
      </c>
      <c r="K1819" s="431">
        <f t="shared" si="389"/>
        <v>0.45833333333333331</v>
      </c>
    </row>
    <row r="1820" spans="1:11" ht="25.5">
      <c r="A1820" s="158" t="s">
        <v>3681</v>
      </c>
      <c r="B1820" s="159" t="s">
        <v>3682</v>
      </c>
      <c r="C1820" s="157"/>
      <c r="D1820" s="157"/>
      <c r="E1820" s="431" t="e">
        <f t="shared" si="387"/>
        <v>#DIV/0!</v>
      </c>
      <c r="F1820" s="463">
        <v>7</v>
      </c>
      <c r="G1820" s="463">
        <v>1</v>
      </c>
      <c r="H1820" s="431">
        <f t="shared" si="388"/>
        <v>0.14285714285714285</v>
      </c>
      <c r="I1820" s="463">
        <f t="shared" si="390"/>
        <v>7</v>
      </c>
      <c r="J1820" s="463">
        <f t="shared" si="391"/>
        <v>1</v>
      </c>
      <c r="K1820" s="431">
        <f t="shared" si="389"/>
        <v>0.14285714285714285</v>
      </c>
    </row>
    <row r="1821" spans="1:11" ht="14.25">
      <c r="A1821" s="158" t="s">
        <v>3683</v>
      </c>
      <c r="B1821" s="159" t="s">
        <v>3684</v>
      </c>
      <c r="C1821" s="157"/>
      <c r="D1821" s="157"/>
      <c r="E1821" s="431" t="e">
        <f t="shared" si="387"/>
        <v>#DIV/0!</v>
      </c>
      <c r="F1821" s="463">
        <v>49</v>
      </c>
      <c r="G1821" s="463">
        <v>42</v>
      </c>
      <c r="H1821" s="431">
        <f t="shared" si="388"/>
        <v>0.8571428571428571</v>
      </c>
      <c r="I1821" s="463">
        <f t="shared" si="390"/>
        <v>49</v>
      </c>
      <c r="J1821" s="463">
        <f t="shared" si="391"/>
        <v>42</v>
      </c>
      <c r="K1821" s="431">
        <f t="shared" si="389"/>
        <v>0.8571428571428571</v>
      </c>
    </row>
    <row r="1822" spans="1:11" ht="14.25">
      <c r="A1822" s="158" t="s">
        <v>1643</v>
      </c>
      <c r="B1822" s="159" t="s">
        <v>1644</v>
      </c>
      <c r="C1822" s="157"/>
      <c r="D1822" s="157"/>
      <c r="E1822" s="431" t="e">
        <f t="shared" si="387"/>
        <v>#DIV/0!</v>
      </c>
      <c r="F1822" s="463">
        <v>21</v>
      </c>
      <c r="G1822" s="463">
        <v>26</v>
      </c>
      <c r="H1822" s="431">
        <f t="shared" si="388"/>
        <v>1.2380952380952381</v>
      </c>
      <c r="I1822" s="463">
        <f t="shared" si="390"/>
        <v>21</v>
      </c>
      <c r="J1822" s="463">
        <f t="shared" si="391"/>
        <v>26</v>
      </c>
      <c r="K1822" s="431">
        <f t="shared" si="389"/>
        <v>1.2380952380952381</v>
      </c>
    </row>
    <row r="1823" spans="1:11" ht="14.25">
      <c r="A1823" s="158" t="s">
        <v>3685</v>
      </c>
      <c r="B1823" s="159" t="s">
        <v>3686</v>
      </c>
      <c r="C1823" s="157"/>
      <c r="D1823" s="157"/>
      <c r="E1823" s="431" t="e">
        <f t="shared" si="387"/>
        <v>#DIV/0!</v>
      </c>
      <c r="F1823" s="463">
        <v>5</v>
      </c>
      <c r="G1823" s="463">
        <v>4</v>
      </c>
      <c r="H1823" s="431">
        <f t="shared" si="388"/>
        <v>0.8</v>
      </c>
      <c r="I1823" s="463">
        <f t="shared" si="390"/>
        <v>5</v>
      </c>
      <c r="J1823" s="463">
        <f t="shared" si="391"/>
        <v>4</v>
      </c>
      <c r="K1823" s="431">
        <f t="shared" si="389"/>
        <v>0.8</v>
      </c>
    </row>
    <row r="1824" spans="1:11" ht="14.25">
      <c r="A1824" s="158" t="s">
        <v>3687</v>
      </c>
      <c r="B1824" s="159" t="s">
        <v>3688</v>
      </c>
      <c r="C1824" s="157"/>
      <c r="D1824" s="157"/>
      <c r="E1824" s="431" t="e">
        <f t="shared" si="387"/>
        <v>#DIV/0!</v>
      </c>
      <c r="F1824" s="463">
        <v>5</v>
      </c>
      <c r="G1824" s="463">
        <v>17</v>
      </c>
      <c r="H1824" s="431">
        <f t="shared" si="388"/>
        <v>3.4</v>
      </c>
      <c r="I1824" s="463">
        <f t="shared" si="390"/>
        <v>5</v>
      </c>
      <c r="J1824" s="463">
        <f t="shared" si="391"/>
        <v>17</v>
      </c>
      <c r="K1824" s="431">
        <f t="shared" si="389"/>
        <v>3.4</v>
      </c>
    </row>
    <row r="1825" spans="1:11" ht="14.25">
      <c r="A1825" s="158" t="s">
        <v>3689</v>
      </c>
      <c r="B1825" s="159" t="s">
        <v>3690</v>
      </c>
      <c r="C1825" s="157"/>
      <c r="D1825" s="157"/>
      <c r="E1825" s="431" t="e">
        <f t="shared" si="387"/>
        <v>#DIV/0!</v>
      </c>
      <c r="F1825" s="463">
        <v>5</v>
      </c>
      <c r="G1825" s="463">
        <v>1</v>
      </c>
      <c r="H1825" s="431">
        <f t="shared" si="388"/>
        <v>0.2</v>
      </c>
      <c r="I1825" s="463">
        <f t="shared" si="390"/>
        <v>5</v>
      </c>
      <c r="J1825" s="463">
        <f t="shared" si="391"/>
        <v>1</v>
      </c>
      <c r="K1825" s="431">
        <f t="shared" si="389"/>
        <v>0.2</v>
      </c>
    </row>
    <row r="1826" spans="1:11" ht="25.5">
      <c r="A1826" s="158" t="s">
        <v>3691</v>
      </c>
      <c r="B1826" s="159" t="s">
        <v>3692</v>
      </c>
      <c r="C1826" s="157"/>
      <c r="D1826" s="157"/>
      <c r="E1826" s="431" t="e">
        <f t="shared" si="387"/>
        <v>#DIV/0!</v>
      </c>
      <c r="F1826" s="463">
        <v>2</v>
      </c>
      <c r="G1826" s="463">
        <v>6</v>
      </c>
      <c r="H1826" s="431">
        <f t="shared" si="388"/>
        <v>3</v>
      </c>
      <c r="I1826" s="463">
        <f t="shared" si="390"/>
        <v>2</v>
      </c>
      <c r="J1826" s="463">
        <f t="shared" si="391"/>
        <v>6</v>
      </c>
      <c r="K1826" s="431">
        <f t="shared" si="389"/>
        <v>3</v>
      </c>
    </row>
    <row r="1827" spans="1:11" ht="14.25">
      <c r="A1827" s="158" t="s">
        <v>3693</v>
      </c>
      <c r="B1827" s="159" t="s">
        <v>3694</v>
      </c>
      <c r="C1827" s="157"/>
      <c r="D1827" s="157"/>
      <c r="E1827" s="431" t="e">
        <f t="shared" si="387"/>
        <v>#DIV/0!</v>
      </c>
      <c r="F1827" s="463">
        <v>7</v>
      </c>
      <c r="G1827" s="463">
        <v>9</v>
      </c>
      <c r="H1827" s="431">
        <f t="shared" si="388"/>
        <v>1.2857142857142858</v>
      </c>
      <c r="I1827" s="463">
        <f t="shared" si="390"/>
        <v>7</v>
      </c>
      <c r="J1827" s="463">
        <f t="shared" si="391"/>
        <v>9</v>
      </c>
      <c r="K1827" s="431">
        <f t="shared" si="389"/>
        <v>1.2857142857142858</v>
      </c>
    </row>
    <row r="1828" spans="1:11" ht="14.25">
      <c r="A1828" s="158" t="s">
        <v>3695</v>
      </c>
      <c r="B1828" s="159" t="s">
        <v>3696</v>
      </c>
      <c r="C1828" s="157"/>
      <c r="D1828" s="157"/>
      <c r="E1828" s="431" t="e">
        <f t="shared" si="387"/>
        <v>#DIV/0!</v>
      </c>
      <c r="F1828" s="463">
        <v>3</v>
      </c>
      <c r="G1828" s="463">
        <v>2</v>
      </c>
      <c r="H1828" s="431">
        <f t="shared" si="388"/>
        <v>0.66666666666666663</v>
      </c>
      <c r="I1828" s="463">
        <f t="shared" si="390"/>
        <v>3</v>
      </c>
      <c r="J1828" s="463">
        <f t="shared" si="391"/>
        <v>2</v>
      </c>
      <c r="K1828" s="431">
        <f t="shared" si="389"/>
        <v>0.66666666666666663</v>
      </c>
    </row>
    <row r="1829" spans="1:11" ht="25.5">
      <c r="A1829" s="158" t="s">
        <v>3697</v>
      </c>
      <c r="B1829" s="159" t="s">
        <v>3698</v>
      </c>
      <c r="C1829" s="157"/>
      <c r="D1829" s="157"/>
      <c r="E1829" s="431" t="e">
        <f t="shared" si="387"/>
        <v>#DIV/0!</v>
      </c>
      <c r="F1829" s="463">
        <v>1</v>
      </c>
      <c r="G1829" s="463"/>
      <c r="H1829" s="431">
        <f t="shared" si="388"/>
        <v>0</v>
      </c>
      <c r="I1829" s="463">
        <f t="shared" si="390"/>
        <v>1</v>
      </c>
      <c r="J1829" s="463">
        <f t="shared" si="391"/>
        <v>0</v>
      </c>
      <c r="K1829" s="431">
        <f t="shared" si="389"/>
        <v>0</v>
      </c>
    </row>
    <row r="1830" spans="1:11" ht="14.25">
      <c r="A1830" s="158" t="s">
        <v>3699</v>
      </c>
      <c r="B1830" s="159" t="s">
        <v>3700</v>
      </c>
      <c r="C1830" s="157"/>
      <c r="D1830" s="157"/>
      <c r="E1830" s="431" t="e">
        <f t="shared" si="387"/>
        <v>#DIV/0!</v>
      </c>
      <c r="F1830" s="463">
        <v>3</v>
      </c>
      <c r="G1830" s="463">
        <v>2</v>
      </c>
      <c r="H1830" s="431">
        <f t="shared" si="388"/>
        <v>0.66666666666666663</v>
      </c>
      <c r="I1830" s="463">
        <f t="shared" si="390"/>
        <v>3</v>
      </c>
      <c r="J1830" s="463">
        <f t="shared" si="391"/>
        <v>2</v>
      </c>
      <c r="K1830" s="431">
        <f t="shared" si="389"/>
        <v>0.66666666666666663</v>
      </c>
    </row>
    <row r="1831" spans="1:11" ht="14.25">
      <c r="A1831" s="158" t="s">
        <v>3701</v>
      </c>
      <c r="B1831" s="159" t="s">
        <v>3702</v>
      </c>
      <c r="C1831" s="157"/>
      <c r="D1831" s="157"/>
      <c r="E1831" s="431" t="e">
        <f t="shared" si="387"/>
        <v>#DIV/0!</v>
      </c>
      <c r="F1831" s="463">
        <v>5</v>
      </c>
      <c r="G1831" s="463">
        <v>4</v>
      </c>
      <c r="H1831" s="431">
        <f t="shared" si="388"/>
        <v>0.8</v>
      </c>
      <c r="I1831" s="463">
        <f t="shared" si="390"/>
        <v>5</v>
      </c>
      <c r="J1831" s="463">
        <f t="shared" si="391"/>
        <v>4</v>
      </c>
      <c r="K1831" s="431">
        <f t="shared" si="389"/>
        <v>0.8</v>
      </c>
    </row>
    <row r="1832" spans="1:11" ht="25.5">
      <c r="A1832" s="158" t="s">
        <v>3703</v>
      </c>
      <c r="B1832" s="159" t="s">
        <v>3704</v>
      </c>
      <c r="C1832" s="157"/>
      <c r="D1832" s="157"/>
      <c r="E1832" s="431" t="e">
        <f t="shared" si="387"/>
        <v>#DIV/0!</v>
      </c>
      <c r="F1832" s="463">
        <v>2</v>
      </c>
      <c r="G1832" s="463">
        <v>1</v>
      </c>
      <c r="H1832" s="431">
        <f t="shared" si="388"/>
        <v>0.5</v>
      </c>
      <c r="I1832" s="463">
        <f t="shared" si="390"/>
        <v>2</v>
      </c>
      <c r="J1832" s="463">
        <f t="shared" si="391"/>
        <v>1</v>
      </c>
      <c r="K1832" s="431">
        <f t="shared" si="389"/>
        <v>0.5</v>
      </c>
    </row>
    <row r="1833" spans="1:11" ht="38.25">
      <c r="A1833" s="158" t="s">
        <v>3705</v>
      </c>
      <c r="B1833" s="159" t="s">
        <v>3706</v>
      </c>
      <c r="C1833" s="157"/>
      <c r="D1833" s="157"/>
      <c r="E1833" s="431" t="e">
        <f t="shared" si="387"/>
        <v>#DIV/0!</v>
      </c>
      <c r="F1833" s="463">
        <v>5</v>
      </c>
      <c r="G1833" s="463">
        <v>2</v>
      </c>
      <c r="H1833" s="431">
        <f t="shared" si="388"/>
        <v>0.4</v>
      </c>
      <c r="I1833" s="463">
        <f t="shared" si="390"/>
        <v>5</v>
      </c>
      <c r="J1833" s="463">
        <f t="shared" si="391"/>
        <v>2</v>
      </c>
      <c r="K1833" s="431">
        <f t="shared" si="389"/>
        <v>0.4</v>
      </c>
    </row>
    <row r="1834" spans="1:11" ht="14.25">
      <c r="A1834" s="158" t="s">
        <v>3707</v>
      </c>
      <c r="B1834" s="159" t="s">
        <v>3708</v>
      </c>
      <c r="C1834" s="157"/>
      <c r="D1834" s="157"/>
      <c r="E1834" s="431" t="e">
        <f t="shared" si="387"/>
        <v>#DIV/0!</v>
      </c>
      <c r="F1834" s="463">
        <v>1</v>
      </c>
      <c r="G1834" s="463">
        <v>1</v>
      </c>
      <c r="H1834" s="431">
        <f t="shared" si="388"/>
        <v>1</v>
      </c>
      <c r="I1834" s="463">
        <f t="shared" si="390"/>
        <v>1</v>
      </c>
      <c r="J1834" s="463">
        <f t="shared" si="391"/>
        <v>1</v>
      </c>
      <c r="K1834" s="431">
        <f t="shared" si="389"/>
        <v>1</v>
      </c>
    </row>
    <row r="1835" spans="1:11" ht="14.25">
      <c r="A1835" s="158" t="s">
        <v>3709</v>
      </c>
      <c r="B1835" s="159" t="s">
        <v>3710</v>
      </c>
      <c r="C1835" s="157"/>
      <c r="D1835" s="157"/>
      <c r="E1835" s="431" t="e">
        <f t="shared" si="387"/>
        <v>#DIV/0!</v>
      </c>
      <c r="F1835" s="463">
        <v>5</v>
      </c>
      <c r="G1835" s="463">
        <v>7</v>
      </c>
      <c r="H1835" s="431">
        <f t="shared" si="388"/>
        <v>1.4</v>
      </c>
      <c r="I1835" s="463">
        <f t="shared" si="390"/>
        <v>5</v>
      </c>
      <c r="J1835" s="463">
        <f t="shared" si="391"/>
        <v>7</v>
      </c>
      <c r="K1835" s="431">
        <f t="shared" si="389"/>
        <v>1.4</v>
      </c>
    </row>
    <row r="1836" spans="1:11" ht="14.25">
      <c r="A1836" s="158" t="s">
        <v>3711</v>
      </c>
      <c r="B1836" s="159" t="s">
        <v>3712</v>
      </c>
      <c r="C1836" s="157"/>
      <c r="D1836" s="157"/>
      <c r="E1836" s="431" t="e">
        <f t="shared" si="387"/>
        <v>#DIV/0!</v>
      </c>
      <c r="F1836" s="463"/>
      <c r="G1836" s="463">
        <v>2</v>
      </c>
      <c r="H1836" s="431" t="e">
        <f t="shared" si="388"/>
        <v>#DIV/0!</v>
      </c>
      <c r="I1836" s="463">
        <f t="shared" si="390"/>
        <v>0</v>
      </c>
      <c r="J1836" s="463">
        <f t="shared" si="391"/>
        <v>2</v>
      </c>
      <c r="K1836" s="431" t="e">
        <f t="shared" si="389"/>
        <v>#DIV/0!</v>
      </c>
    </row>
    <row r="1837" spans="1:11" ht="14.25">
      <c r="A1837" s="158" t="s">
        <v>3713</v>
      </c>
      <c r="B1837" s="159" t="s">
        <v>3714</v>
      </c>
      <c r="C1837" s="157"/>
      <c r="D1837" s="157"/>
      <c r="E1837" s="431" t="e">
        <f t="shared" si="387"/>
        <v>#DIV/0!</v>
      </c>
      <c r="F1837" s="463">
        <v>48</v>
      </c>
      <c r="G1837" s="463">
        <v>21</v>
      </c>
      <c r="H1837" s="431">
        <f t="shared" si="388"/>
        <v>0.4375</v>
      </c>
      <c r="I1837" s="463">
        <f t="shared" si="390"/>
        <v>48</v>
      </c>
      <c r="J1837" s="463">
        <f t="shared" si="391"/>
        <v>21</v>
      </c>
      <c r="K1837" s="431">
        <f t="shared" si="389"/>
        <v>0.4375</v>
      </c>
    </row>
    <row r="1838" spans="1:11" ht="25.5">
      <c r="A1838" s="158" t="s">
        <v>3715</v>
      </c>
      <c r="B1838" s="159" t="s">
        <v>3716</v>
      </c>
      <c r="C1838" s="157"/>
      <c r="D1838" s="157"/>
      <c r="E1838" s="431" t="e">
        <f t="shared" si="387"/>
        <v>#DIV/0!</v>
      </c>
      <c r="F1838" s="463">
        <v>1</v>
      </c>
      <c r="G1838" s="463"/>
      <c r="H1838" s="431">
        <f t="shared" si="388"/>
        <v>0</v>
      </c>
      <c r="I1838" s="463">
        <f t="shared" si="390"/>
        <v>1</v>
      </c>
      <c r="J1838" s="463">
        <f t="shared" si="391"/>
        <v>0</v>
      </c>
      <c r="K1838" s="431">
        <f t="shared" si="389"/>
        <v>0</v>
      </c>
    </row>
    <row r="1839" spans="1:11" ht="14.25">
      <c r="A1839" s="158" t="s">
        <v>3717</v>
      </c>
      <c r="B1839" s="159" t="s">
        <v>3718</v>
      </c>
      <c r="C1839" s="157"/>
      <c r="D1839" s="157"/>
      <c r="E1839" s="431" t="e">
        <f t="shared" si="387"/>
        <v>#DIV/0!</v>
      </c>
      <c r="F1839" s="463">
        <v>53</v>
      </c>
      <c r="G1839" s="463">
        <v>15</v>
      </c>
      <c r="H1839" s="431">
        <f t="shared" si="388"/>
        <v>0.28301886792452829</v>
      </c>
      <c r="I1839" s="463">
        <f t="shared" si="390"/>
        <v>53</v>
      </c>
      <c r="J1839" s="463">
        <f t="shared" si="391"/>
        <v>15</v>
      </c>
      <c r="K1839" s="431">
        <f t="shared" si="389"/>
        <v>0.28301886792452829</v>
      </c>
    </row>
    <row r="1840" spans="1:11" ht="25.5">
      <c r="A1840" s="158" t="s">
        <v>3719</v>
      </c>
      <c r="B1840" s="159" t="s">
        <v>3720</v>
      </c>
      <c r="C1840" s="157"/>
      <c r="D1840" s="157"/>
      <c r="E1840" s="431" t="e">
        <f t="shared" si="387"/>
        <v>#DIV/0!</v>
      </c>
      <c r="F1840" s="463">
        <v>38</v>
      </c>
      <c r="G1840" s="463">
        <v>7</v>
      </c>
      <c r="H1840" s="431">
        <f t="shared" si="388"/>
        <v>0.18421052631578946</v>
      </c>
      <c r="I1840" s="463">
        <f t="shared" si="390"/>
        <v>38</v>
      </c>
      <c r="J1840" s="463">
        <f t="shared" si="391"/>
        <v>7</v>
      </c>
      <c r="K1840" s="431">
        <f t="shared" si="389"/>
        <v>0.18421052631578946</v>
      </c>
    </row>
    <row r="1841" spans="1:11" ht="25.5">
      <c r="A1841" s="158" t="s">
        <v>3721</v>
      </c>
      <c r="B1841" s="159" t="s">
        <v>3722</v>
      </c>
      <c r="C1841" s="157"/>
      <c r="D1841" s="157"/>
      <c r="E1841" s="431" t="e">
        <f t="shared" si="387"/>
        <v>#DIV/0!</v>
      </c>
      <c r="F1841" s="463">
        <v>3</v>
      </c>
      <c r="G1841" s="463">
        <v>4</v>
      </c>
      <c r="H1841" s="431">
        <f t="shared" si="388"/>
        <v>1.3333333333333333</v>
      </c>
      <c r="I1841" s="463">
        <f t="shared" si="390"/>
        <v>3</v>
      </c>
      <c r="J1841" s="463">
        <f t="shared" si="391"/>
        <v>4</v>
      </c>
      <c r="K1841" s="431">
        <f t="shared" si="389"/>
        <v>1.3333333333333333</v>
      </c>
    </row>
    <row r="1842" spans="1:11" ht="14.25">
      <c r="A1842" s="158" t="s">
        <v>3723</v>
      </c>
      <c r="B1842" s="159" t="s">
        <v>3724</v>
      </c>
      <c r="C1842" s="157"/>
      <c r="D1842" s="157"/>
      <c r="E1842" s="431" t="e">
        <f t="shared" si="387"/>
        <v>#DIV/0!</v>
      </c>
      <c r="F1842" s="463"/>
      <c r="G1842" s="463"/>
      <c r="H1842" s="431" t="e">
        <f t="shared" si="388"/>
        <v>#DIV/0!</v>
      </c>
      <c r="I1842" s="463">
        <f t="shared" si="390"/>
        <v>0</v>
      </c>
      <c r="J1842" s="463">
        <f t="shared" si="391"/>
        <v>0</v>
      </c>
      <c r="K1842" s="431" t="e">
        <f t="shared" si="389"/>
        <v>#DIV/0!</v>
      </c>
    </row>
    <row r="1843" spans="1:11" ht="14.25">
      <c r="A1843" s="158" t="s">
        <v>3255</v>
      </c>
      <c r="B1843" s="159" t="s">
        <v>3256</v>
      </c>
      <c r="C1843" s="157"/>
      <c r="D1843" s="157"/>
      <c r="E1843" s="431" t="e">
        <f t="shared" si="387"/>
        <v>#DIV/0!</v>
      </c>
      <c r="F1843" s="463"/>
      <c r="G1843" s="463">
        <v>1</v>
      </c>
      <c r="H1843" s="431" t="e">
        <f t="shared" si="388"/>
        <v>#DIV/0!</v>
      </c>
      <c r="I1843" s="463">
        <f t="shared" si="390"/>
        <v>0</v>
      </c>
      <c r="J1843" s="463">
        <f t="shared" si="391"/>
        <v>1</v>
      </c>
      <c r="K1843" s="431" t="e">
        <f t="shared" si="389"/>
        <v>#DIV/0!</v>
      </c>
    </row>
    <row r="1844" spans="1:11" ht="14.25">
      <c r="A1844" s="158" t="s">
        <v>3267</v>
      </c>
      <c r="B1844" s="159" t="s">
        <v>3268</v>
      </c>
      <c r="C1844" s="157"/>
      <c r="D1844" s="157"/>
      <c r="E1844" s="431" t="e">
        <f t="shared" si="387"/>
        <v>#DIV/0!</v>
      </c>
      <c r="F1844" s="463">
        <v>1</v>
      </c>
      <c r="G1844" s="463"/>
      <c r="H1844" s="431">
        <f t="shared" si="388"/>
        <v>0</v>
      </c>
      <c r="I1844" s="463">
        <f t="shared" si="390"/>
        <v>1</v>
      </c>
      <c r="J1844" s="463">
        <f t="shared" si="391"/>
        <v>0</v>
      </c>
      <c r="K1844" s="431">
        <f t="shared" si="389"/>
        <v>0</v>
      </c>
    </row>
    <row r="1845" spans="1:11" ht="14.25">
      <c r="A1845" s="158" t="s">
        <v>3725</v>
      </c>
      <c r="B1845" s="159" t="s">
        <v>3726</v>
      </c>
      <c r="C1845" s="157"/>
      <c r="D1845" s="157"/>
      <c r="E1845" s="431" t="e">
        <f t="shared" si="387"/>
        <v>#DIV/0!</v>
      </c>
      <c r="F1845" s="463">
        <v>18</v>
      </c>
      <c r="G1845" s="463">
        <v>17</v>
      </c>
      <c r="H1845" s="431">
        <f t="shared" si="388"/>
        <v>0.94444444444444442</v>
      </c>
      <c r="I1845" s="463">
        <f t="shared" si="390"/>
        <v>18</v>
      </c>
      <c r="J1845" s="463">
        <f t="shared" si="391"/>
        <v>17</v>
      </c>
      <c r="K1845" s="431">
        <f t="shared" si="389"/>
        <v>0.94444444444444442</v>
      </c>
    </row>
    <row r="1846" spans="1:11" ht="14.25">
      <c r="A1846" s="158" t="s">
        <v>3727</v>
      </c>
      <c r="B1846" s="159" t="s">
        <v>3728</v>
      </c>
      <c r="C1846" s="157"/>
      <c r="D1846" s="157"/>
      <c r="E1846" s="431" t="e">
        <f t="shared" si="387"/>
        <v>#DIV/0!</v>
      </c>
      <c r="F1846" s="463">
        <v>2</v>
      </c>
      <c r="G1846" s="463"/>
      <c r="H1846" s="431">
        <f t="shared" si="388"/>
        <v>0</v>
      </c>
      <c r="I1846" s="463">
        <f t="shared" si="390"/>
        <v>2</v>
      </c>
      <c r="J1846" s="463">
        <f t="shared" si="391"/>
        <v>0</v>
      </c>
      <c r="K1846" s="431">
        <f t="shared" si="389"/>
        <v>0</v>
      </c>
    </row>
    <row r="1847" spans="1:11" ht="14.25">
      <c r="A1847" s="158" t="s">
        <v>3729</v>
      </c>
      <c r="B1847" s="159" t="s">
        <v>3730</v>
      </c>
      <c r="C1847" s="157"/>
      <c r="D1847" s="157"/>
      <c r="E1847" s="431" t="e">
        <f t="shared" si="387"/>
        <v>#DIV/0!</v>
      </c>
      <c r="F1847" s="463">
        <v>19</v>
      </c>
      <c r="G1847" s="463">
        <v>24</v>
      </c>
      <c r="H1847" s="431">
        <f t="shared" si="388"/>
        <v>1.263157894736842</v>
      </c>
      <c r="I1847" s="463">
        <f t="shared" si="390"/>
        <v>19</v>
      </c>
      <c r="J1847" s="463">
        <f t="shared" si="391"/>
        <v>24</v>
      </c>
      <c r="K1847" s="431">
        <f t="shared" si="389"/>
        <v>1.263157894736842</v>
      </c>
    </row>
    <row r="1848" spans="1:11" ht="14.25">
      <c r="A1848" s="158" t="s">
        <v>3731</v>
      </c>
      <c r="B1848" s="159" t="s">
        <v>3732</v>
      </c>
      <c r="C1848" s="157"/>
      <c r="D1848" s="157"/>
      <c r="E1848" s="431" t="e">
        <f t="shared" si="387"/>
        <v>#DIV/0!</v>
      </c>
      <c r="F1848" s="463"/>
      <c r="G1848" s="463">
        <v>3</v>
      </c>
      <c r="H1848" s="431" t="e">
        <f t="shared" si="388"/>
        <v>#DIV/0!</v>
      </c>
      <c r="I1848" s="463">
        <f t="shared" si="390"/>
        <v>0</v>
      </c>
      <c r="J1848" s="463">
        <f t="shared" si="391"/>
        <v>3</v>
      </c>
      <c r="K1848" s="431" t="e">
        <f t="shared" si="389"/>
        <v>#DIV/0!</v>
      </c>
    </row>
    <row r="1849" spans="1:11" ht="14.25">
      <c r="A1849" s="158" t="s">
        <v>2115</v>
      </c>
      <c r="B1849" s="159" t="s">
        <v>3733</v>
      </c>
      <c r="C1849" s="157"/>
      <c r="D1849" s="157"/>
      <c r="E1849" s="431" t="e">
        <f t="shared" si="387"/>
        <v>#DIV/0!</v>
      </c>
      <c r="F1849" s="463">
        <v>15</v>
      </c>
      <c r="G1849" s="463">
        <v>2</v>
      </c>
      <c r="H1849" s="431">
        <f t="shared" si="388"/>
        <v>0.13333333333333333</v>
      </c>
      <c r="I1849" s="463">
        <f t="shared" si="390"/>
        <v>15</v>
      </c>
      <c r="J1849" s="463">
        <f t="shared" si="391"/>
        <v>2</v>
      </c>
      <c r="K1849" s="431">
        <f t="shared" si="389"/>
        <v>0.13333333333333333</v>
      </c>
    </row>
    <row r="1850" spans="1:11" ht="25.5">
      <c r="A1850" s="158" t="s">
        <v>3734</v>
      </c>
      <c r="B1850" s="159" t="s">
        <v>3735</v>
      </c>
      <c r="C1850" s="157"/>
      <c r="D1850" s="157"/>
      <c r="E1850" s="431" t="e">
        <f t="shared" si="387"/>
        <v>#DIV/0!</v>
      </c>
      <c r="F1850" s="463">
        <v>11</v>
      </c>
      <c r="G1850" s="463">
        <v>2</v>
      </c>
      <c r="H1850" s="431">
        <f t="shared" si="388"/>
        <v>0.18181818181818182</v>
      </c>
      <c r="I1850" s="463">
        <f t="shared" si="390"/>
        <v>11</v>
      </c>
      <c r="J1850" s="463">
        <f t="shared" si="391"/>
        <v>2</v>
      </c>
      <c r="K1850" s="431">
        <f t="shared" si="389"/>
        <v>0.18181818181818182</v>
      </c>
    </row>
    <row r="1851" spans="1:11" ht="25.5">
      <c r="A1851" s="158" t="s">
        <v>3736</v>
      </c>
      <c r="B1851" s="159" t="s">
        <v>3737</v>
      </c>
      <c r="C1851" s="157"/>
      <c r="D1851" s="157"/>
      <c r="E1851" s="431" t="e">
        <f t="shared" si="387"/>
        <v>#DIV/0!</v>
      </c>
      <c r="F1851" s="463">
        <v>3</v>
      </c>
      <c r="G1851" s="463">
        <v>2</v>
      </c>
      <c r="H1851" s="431">
        <f t="shared" si="388"/>
        <v>0.66666666666666663</v>
      </c>
      <c r="I1851" s="463">
        <f t="shared" si="390"/>
        <v>3</v>
      </c>
      <c r="J1851" s="463">
        <f t="shared" si="391"/>
        <v>2</v>
      </c>
      <c r="K1851" s="431">
        <f t="shared" si="389"/>
        <v>0.66666666666666663</v>
      </c>
    </row>
    <row r="1852" spans="1:11" ht="14.25">
      <c r="A1852" s="158" t="s">
        <v>3738</v>
      </c>
      <c r="B1852" s="159" t="s">
        <v>3739</v>
      </c>
      <c r="C1852" s="157"/>
      <c r="D1852" s="157"/>
      <c r="E1852" s="431" t="e">
        <f t="shared" si="387"/>
        <v>#DIV/0!</v>
      </c>
      <c r="F1852" s="463"/>
      <c r="G1852" s="463"/>
      <c r="H1852" s="431" t="e">
        <f t="shared" si="388"/>
        <v>#DIV/0!</v>
      </c>
      <c r="I1852" s="463">
        <f t="shared" si="390"/>
        <v>0</v>
      </c>
      <c r="J1852" s="463">
        <f t="shared" si="391"/>
        <v>0</v>
      </c>
      <c r="K1852" s="431" t="e">
        <f t="shared" si="389"/>
        <v>#DIV/0!</v>
      </c>
    </row>
    <row r="1853" spans="1:11" ht="14.25">
      <c r="A1853" s="158" t="s">
        <v>3740</v>
      </c>
      <c r="B1853" s="159" t="s">
        <v>3741</v>
      </c>
      <c r="C1853" s="157"/>
      <c r="D1853" s="157"/>
      <c r="E1853" s="431" t="e">
        <f t="shared" si="387"/>
        <v>#DIV/0!</v>
      </c>
      <c r="F1853" s="463">
        <v>2</v>
      </c>
      <c r="G1853" s="463">
        <v>1</v>
      </c>
      <c r="H1853" s="431">
        <f t="shared" si="388"/>
        <v>0.5</v>
      </c>
      <c r="I1853" s="463">
        <f t="shared" si="390"/>
        <v>2</v>
      </c>
      <c r="J1853" s="463">
        <f t="shared" si="391"/>
        <v>1</v>
      </c>
      <c r="K1853" s="431">
        <f t="shared" si="389"/>
        <v>0.5</v>
      </c>
    </row>
    <row r="1854" spans="1:11" ht="14.25">
      <c r="A1854" s="158" t="s">
        <v>3742</v>
      </c>
      <c r="B1854" s="159" t="s">
        <v>3743</v>
      </c>
      <c r="C1854" s="157"/>
      <c r="D1854" s="157"/>
      <c r="E1854" s="431" t="e">
        <f t="shared" si="387"/>
        <v>#DIV/0!</v>
      </c>
      <c r="F1854" s="463"/>
      <c r="G1854" s="463"/>
      <c r="H1854" s="431" t="e">
        <f t="shared" si="388"/>
        <v>#DIV/0!</v>
      </c>
      <c r="I1854" s="463">
        <f t="shared" si="390"/>
        <v>0</v>
      </c>
      <c r="J1854" s="463">
        <f t="shared" si="391"/>
        <v>0</v>
      </c>
      <c r="K1854" s="431" t="e">
        <f t="shared" si="389"/>
        <v>#DIV/0!</v>
      </c>
    </row>
    <row r="1855" spans="1:11" ht="14.25">
      <c r="A1855" s="158" t="s">
        <v>3744</v>
      </c>
      <c r="B1855" s="159" t="s">
        <v>3745</v>
      </c>
      <c r="C1855" s="157"/>
      <c r="D1855" s="157"/>
      <c r="E1855" s="431" t="e">
        <f t="shared" si="387"/>
        <v>#DIV/0!</v>
      </c>
      <c r="F1855" s="463"/>
      <c r="G1855" s="463"/>
      <c r="H1855" s="431" t="e">
        <f t="shared" si="388"/>
        <v>#DIV/0!</v>
      </c>
      <c r="I1855" s="463">
        <f t="shared" si="390"/>
        <v>0</v>
      </c>
      <c r="J1855" s="463">
        <f t="shared" si="391"/>
        <v>0</v>
      </c>
      <c r="K1855" s="431" t="e">
        <f t="shared" si="389"/>
        <v>#DIV/0!</v>
      </c>
    </row>
    <row r="1856" spans="1:11" ht="14.25">
      <c r="A1856" s="158" t="s">
        <v>2058</v>
      </c>
      <c r="B1856" s="159" t="s">
        <v>2776</v>
      </c>
      <c r="C1856" s="157"/>
      <c r="D1856" s="157"/>
      <c r="E1856" s="431" t="e">
        <f t="shared" si="387"/>
        <v>#DIV/0!</v>
      </c>
      <c r="F1856" s="463">
        <v>1</v>
      </c>
      <c r="G1856" s="463">
        <v>1</v>
      </c>
      <c r="H1856" s="431">
        <f t="shared" si="388"/>
        <v>1</v>
      </c>
      <c r="I1856" s="463">
        <f t="shared" si="390"/>
        <v>1</v>
      </c>
      <c r="J1856" s="463">
        <f t="shared" si="391"/>
        <v>1</v>
      </c>
      <c r="K1856" s="431">
        <f t="shared" si="389"/>
        <v>1</v>
      </c>
    </row>
    <row r="1857" spans="1:11" ht="14.25">
      <c r="A1857" s="158" t="s">
        <v>3746</v>
      </c>
      <c r="B1857" s="159" t="s">
        <v>3747</v>
      </c>
      <c r="C1857" s="157"/>
      <c r="D1857" s="157"/>
      <c r="E1857" s="431" t="e">
        <f t="shared" si="387"/>
        <v>#DIV/0!</v>
      </c>
      <c r="F1857" s="463"/>
      <c r="G1857" s="463"/>
      <c r="H1857" s="431" t="e">
        <f t="shared" si="388"/>
        <v>#DIV/0!</v>
      </c>
      <c r="I1857" s="463">
        <f t="shared" si="390"/>
        <v>0</v>
      </c>
      <c r="J1857" s="463">
        <f t="shared" si="391"/>
        <v>0</v>
      </c>
      <c r="K1857" s="431" t="e">
        <f t="shared" si="389"/>
        <v>#DIV/0!</v>
      </c>
    </row>
    <row r="1858" spans="1:11" ht="14.25">
      <c r="A1858" s="158" t="s">
        <v>3748</v>
      </c>
      <c r="B1858" s="159" t="s">
        <v>3749</v>
      </c>
      <c r="C1858" s="157"/>
      <c r="D1858" s="157"/>
      <c r="E1858" s="431" t="e">
        <f t="shared" si="387"/>
        <v>#DIV/0!</v>
      </c>
      <c r="F1858" s="463">
        <v>2</v>
      </c>
      <c r="G1858" s="463">
        <v>1</v>
      </c>
      <c r="H1858" s="431">
        <f t="shared" si="388"/>
        <v>0.5</v>
      </c>
      <c r="I1858" s="463">
        <f t="shared" si="390"/>
        <v>2</v>
      </c>
      <c r="J1858" s="463">
        <f t="shared" si="391"/>
        <v>1</v>
      </c>
      <c r="K1858" s="431">
        <f t="shared" si="389"/>
        <v>0.5</v>
      </c>
    </row>
    <row r="1859" spans="1:11" ht="25.5">
      <c r="A1859" s="158" t="s">
        <v>2509</v>
      </c>
      <c r="B1859" s="159" t="s">
        <v>2510</v>
      </c>
      <c r="C1859" s="157"/>
      <c r="D1859" s="157"/>
      <c r="E1859" s="431" t="e">
        <f t="shared" si="387"/>
        <v>#DIV/0!</v>
      </c>
      <c r="F1859" s="463">
        <v>11</v>
      </c>
      <c r="G1859" s="463">
        <v>4</v>
      </c>
      <c r="H1859" s="431">
        <f t="shared" si="388"/>
        <v>0.36363636363636365</v>
      </c>
      <c r="I1859" s="463">
        <f t="shared" si="390"/>
        <v>11</v>
      </c>
      <c r="J1859" s="463">
        <f t="shared" si="391"/>
        <v>4</v>
      </c>
      <c r="K1859" s="431">
        <f t="shared" si="389"/>
        <v>0.36363636363636365</v>
      </c>
    </row>
    <row r="1860" spans="1:11" ht="25.5">
      <c r="A1860" s="158" t="s">
        <v>2873</v>
      </c>
      <c r="B1860" s="159" t="s">
        <v>3750</v>
      </c>
      <c r="C1860" s="157"/>
      <c r="D1860" s="157"/>
      <c r="E1860" s="431" t="e">
        <f t="shared" si="387"/>
        <v>#DIV/0!</v>
      </c>
      <c r="F1860" s="463">
        <v>1</v>
      </c>
      <c r="G1860" s="463"/>
      <c r="H1860" s="431">
        <f t="shared" si="388"/>
        <v>0</v>
      </c>
      <c r="I1860" s="463">
        <f t="shared" si="390"/>
        <v>1</v>
      </c>
      <c r="J1860" s="463">
        <f t="shared" si="391"/>
        <v>0</v>
      </c>
      <c r="K1860" s="431">
        <f t="shared" si="389"/>
        <v>0</v>
      </c>
    </row>
    <row r="1861" spans="1:11" ht="25.5">
      <c r="A1861" s="158" t="s">
        <v>3751</v>
      </c>
      <c r="B1861" s="159" t="s">
        <v>3752</v>
      </c>
      <c r="C1861" s="157"/>
      <c r="D1861" s="157"/>
      <c r="E1861" s="431" t="e">
        <f t="shared" si="387"/>
        <v>#DIV/0!</v>
      </c>
      <c r="F1861" s="463"/>
      <c r="G1861" s="463"/>
      <c r="H1861" s="431" t="e">
        <f t="shared" si="388"/>
        <v>#DIV/0!</v>
      </c>
      <c r="I1861" s="463">
        <f t="shared" si="390"/>
        <v>0</v>
      </c>
      <c r="J1861" s="463">
        <f t="shared" si="391"/>
        <v>0</v>
      </c>
      <c r="K1861" s="431" t="e">
        <f t="shared" si="389"/>
        <v>#DIV/0!</v>
      </c>
    </row>
    <row r="1862" spans="1:11" ht="25.5">
      <c r="A1862" s="158" t="s">
        <v>2828</v>
      </c>
      <c r="B1862" s="159" t="s">
        <v>3753</v>
      </c>
      <c r="C1862" s="157"/>
      <c r="D1862" s="157"/>
      <c r="E1862" s="431" t="e">
        <f t="shared" si="387"/>
        <v>#DIV/0!</v>
      </c>
      <c r="F1862" s="463"/>
      <c r="G1862" s="463"/>
      <c r="H1862" s="431" t="e">
        <f t="shared" si="388"/>
        <v>#DIV/0!</v>
      </c>
      <c r="I1862" s="463">
        <f t="shared" si="390"/>
        <v>0</v>
      </c>
      <c r="J1862" s="463">
        <f t="shared" si="391"/>
        <v>0</v>
      </c>
      <c r="K1862" s="431" t="e">
        <f t="shared" si="389"/>
        <v>#DIV/0!</v>
      </c>
    </row>
    <row r="1863" spans="1:11" ht="14.25">
      <c r="A1863" s="158" t="s">
        <v>3754</v>
      </c>
      <c r="B1863" s="159" t="s">
        <v>3755</v>
      </c>
      <c r="C1863" s="157"/>
      <c r="D1863" s="157"/>
      <c r="E1863" s="431" t="e">
        <f t="shared" si="387"/>
        <v>#DIV/0!</v>
      </c>
      <c r="F1863" s="463"/>
      <c r="G1863" s="463"/>
      <c r="H1863" s="431" t="e">
        <f t="shared" si="388"/>
        <v>#DIV/0!</v>
      </c>
      <c r="I1863" s="463">
        <f t="shared" si="390"/>
        <v>0</v>
      </c>
      <c r="J1863" s="463">
        <f t="shared" si="391"/>
        <v>0</v>
      </c>
      <c r="K1863" s="431" t="e">
        <f t="shared" si="389"/>
        <v>#DIV/0!</v>
      </c>
    </row>
    <row r="1864" spans="1:11" ht="14.25">
      <c r="A1864" s="158" t="s">
        <v>3756</v>
      </c>
      <c r="B1864" s="159" t="s">
        <v>3757</v>
      </c>
      <c r="C1864" s="157"/>
      <c r="D1864" s="157"/>
      <c r="E1864" s="431" t="e">
        <f t="shared" si="387"/>
        <v>#DIV/0!</v>
      </c>
      <c r="F1864" s="463"/>
      <c r="G1864" s="463"/>
      <c r="H1864" s="431" t="e">
        <f t="shared" si="388"/>
        <v>#DIV/0!</v>
      </c>
      <c r="I1864" s="463">
        <f t="shared" si="390"/>
        <v>0</v>
      </c>
      <c r="J1864" s="463">
        <f t="shared" si="391"/>
        <v>0</v>
      </c>
      <c r="K1864" s="431" t="e">
        <f t="shared" si="389"/>
        <v>#DIV/0!</v>
      </c>
    </row>
    <row r="1865" spans="1:11" ht="14.25">
      <c r="A1865" s="158" t="s">
        <v>3758</v>
      </c>
      <c r="B1865" s="159" t="s">
        <v>3759</v>
      </c>
      <c r="C1865" s="157"/>
      <c r="D1865" s="157"/>
      <c r="E1865" s="431" t="e">
        <f t="shared" si="387"/>
        <v>#DIV/0!</v>
      </c>
      <c r="F1865" s="463"/>
      <c r="G1865" s="463"/>
      <c r="H1865" s="431" t="e">
        <f t="shared" si="388"/>
        <v>#DIV/0!</v>
      </c>
      <c r="I1865" s="463">
        <f t="shared" si="390"/>
        <v>0</v>
      </c>
      <c r="J1865" s="463">
        <f t="shared" si="391"/>
        <v>0</v>
      </c>
      <c r="K1865" s="431" t="e">
        <f t="shared" si="389"/>
        <v>#DIV/0!</v>
      </c>
    </row>
    <row r="1866" spans="1:11" ht="14.25">
      <c r="A1866" s="158" t="s">
        <v>2457</v>
      </c>
      <c r="B1866" s="159" t="s">
        <v>2458</v>
      </c>
      <c r="C1866" s="157"/>
      <c r="D1866" s="157"/>
      <c r="E1866" s="431" t="e">
        <f t="shared" si="387"/>
        <v>#DIV/0!</v>
      </c>
      <c r="F1866" s="463">
        <v>3</v>
      </c>
      <c r="G1866" s="463">
        <v>1</v>
      </c>
      <c r="H1866" s="431">
        <f t="shared" si="388"/>
        <v>0.33333333333333331</v>
      </c>
      <c r="I1866" s="463">
        <f t="shared" si="390"/>
        <v>3</v>
      </c>
      <c r="J1866" s="463">
        <f t="shared" si="391"/>
        <v>1</v>
      </c>
      <c r="K1866" s="431">
        <f t="shared" si="389"/>
        <v>0.33333333333333331</v>
      </c>
    </row>
    <row r="1867" spans="1:11" ht="14.25">
      <c r="A1867" s="158" t="s">
        <v>3760</v>
      </c>
      <c r="B1867" s="159" t="s">
        <v>3761</v>
      </c>
      <c r="C1867" s="157"/>
      <c r="D1867" s="157"/>
      <c r="E1867" s="431" t="e">
        <f t="shared" si="387"/>
        <v>#DIV/0!</v>
      </c>
      <c r="F1867" s="463"/>
      <c r="G1867" s="463"/>
      <c r="H1867" s="431" t="e">
        <f t="shared" si="388"/>
        <v>#DIV/0!</v>
      </c>
      <c r="I1867" s="463">
        <f t="shared" si="390"/>
        <v>0</v>
      </c>
      <c r="J1867" s="463">
        <f t="shared" si="391"/>
        <v>0</v>
      </c>
      <c r="K1867" s="431" t="e">
        <f t="shared" si="389"/>
        <v>#DIV/0!</v>
      </c>
    </row>
    <row r="1868" spans="1:11" ht="14.25">
      <c r="A1868" s="158" t="s">
        <v>3762</v>
      </c>
      <c r="B1868" s="159" t="s">
        <v>3763</v>
      </c>
      <c r="C1868" s="157"/>
      <c r="D1868" s="157"/>
      <c r="E1868" s="431" t="e">
        <f t="shared" si="387"/>
        <v>#DIV/0!</v>
      </c>
      <c r="F1868" s="463"/>
      <c r="G1868" s="463"/>
      <c r="H1868" s="431" t="e">
        <f t="shared" si="388"/>
        <v>#DIV/0!</v>
      </c>
      <c r="I1868" s="463">
        <f t="shared" si="390"/>
        <v>0</v>
      </c>
      <c r="J1868" s="463">
        <f t="shared" si="391"/>
        <v>0</v>
      </c>
      <c r="K1868" s="431" t="e">
        <f t="shared" si="389"/>
        <v>#DIV/0!</v>
      </c>
    </row>
    <row r="1869" spans="1:11" ht="14.25">
      <c r="A1869" s="158" t="s">
        <v>3580</v>
      </c>
      <c r="B1869" s="159" t="s">
        <v>3764</v>
      </c>
      <c r="C1869" s="157"/>
      <c r="D1869" s="157"/>
      <c r="E1869" s="431" t="e">
        <f t="shared" si="387"/>
        <v>#DIV/0!</v>
      </c>
      <c r="F1869" s="463">
        <v>1</v>
      </c>
      <c r="G1869" s="463">
        <v>1</v>
      </c>
      <c r="H1869" s="431">
        <f t="shared" si="388"/>
        <v>1</v>
      </c>
      <c r="I1869" s="463">
        <f t="shared" si="390"/>
        <v>1</v>
      </c>
      <c r="J1869" s="463">
        <f t="shared" si="391"/>
        <v>1</v>
      </c>
      <c r="K1869" s="431">
        <f t="shared" si="389"/>
        <v>1</v>
      </c>
    </row>
    <row r="1870" spans="1:11" ht="25.5">
      <c r="A1870" s="158" t="s">
        <v>2613</v>
      </c>
      <c r="B1870" s="159" t="s">
        <v>3765</v>
      </c>
      <c r="C1870" s="157"/>
      <c r="D1870" s="157"/>
      <c r="E1870" s="431" t="e">
        <f t="shared" si="387"/>
        <v>#DIV/0!</v>
      </c>
      <c r="F1870" s="463">
        <v>23</v>
      </c>
      <c r="G1870" s="463">
        <v>3</v>
      </c>
      <c r="H1870" s="431">
        <f t="shared" si="388"/>
        <v>0.13043478260869565</v>
      </c>
      <c r="I1870" s="463">
        <f t="shared" si="390"/>
        <v>23</v>
      </c>
      <c r="J1870" s="463">
        <f t="shared" si="391"/>
        <v>3</v>
      </c>
      <c r="K1870" s="431">
        <f t="shared" si="389"/>
        <v>0.13043478260869565</v>
      </c>
    </row>
    <row r="1871" spans="1:11" ht="25.5">
      <c r="A1871" s="158" t="s">
        <v>3503</v>
      </c>
      <c r="B1871" s="159" t="s">
        <v>3766</v>
      </c>
      <c r="C1871" s="157"/>
      <c r="D1871" s="157"/>
      <c r="E1871" s="431" t="e">
        <f t="shared" ref="E1871:E1935" si="392">D1871/C1871</f>
        <v>#DIV/0!</v>
      </c>
      <c r="F1871" s="463">
        <v>16</v>
      </c>
      <c r="G1871" s="463">
        <v>7</v>
      </c>
      <c r="H1871" s="431">
        <f t="shared" ref="H1871:H1935" si="393">G1871/F1871</f>
        <v>0.4375</v>
      </c>
      <c r="I1871" s="463">
        <f t="shared" ref="I1871:I1935" si="394">C1871+F1871</f>
        <v>16</v>
      </c>
      <c r="J1871" s="463">
        <f t="shared" ref="J1871:J1935" si="395">D1871+G1871</f>
        <v>7</v>
      </c>
      <c r="K1871" s="431">
        <f t="shared" ref="K1871:K1935" si="396">J1871/I1871</f>
        <v>0.4375</v>
      </c>
    </row>
    <row r="1872" spans="1:11" ht="25.5">
      <c r="A1872" s="158" t="s">
        <v>3767</v>
      </c>
      <c r="B1872" s="159" t="s">
        <v>3768</v>
      </c>
      <c r="C1872" s="157"/>
      <c r="D1872" s="157"/>
      <c r="E1872" s="431" t="e">
        <f t="shared" si="392"/>
        <v>#DIV/0!</v>
      </c>
      <c r="F1872" s="463"/>
      <c r="G1872" s="463">
        <v>1</v>
      </c>
      <c r="H1872" s="431" t="e">
        <f t="shared" si="393"/>
        <v>#DIV/0!</v>
      </c>
      <c r="I1872" s="463">
        <f t="shared" si="394"/>
        <v>0</v>
      </c>
      <c r="J1872" s="463">
        <f t="shared" si="395"/>
        <v>1</v>
      </c>
      <c r="K1872" s="431" t="e">
        <f t="shared" si="396"/>
        <v>#DIV/0!</v>
      </c>
    </row>
    <row r="1873" spans="1:11" ht="14.25">
      <c r="A1873" s="158" t="s">
        <v>3769</v>
      </c>
      <c r="B1873" s="159" t="s">
        <v>3770</v>
      </c>
      <c r="C1873" s="157"/>
      <c r="D1873" s="157"/>
      <c r="E1873" s="431" t="e">
        <f t="shared" si="392"/>
        <v>#DIV/0!</v>
      </c>
      <c r="F1873" s="463"/>
      <c r="G1873" s="463"/>
      <c r="H1873" s="431" t="e">
        <f t="shared" si="393"/>
        <v>#DIV/0!</v>
      </c>
      <c r="I1873" s="463">
        <f t="shared" si="394"/>
        <v>0</v>
      </c>
      <c r="J1873" s="463">
        <f t="shared" si="395"/>
        <v>0</v>
      </c>
      <c r="K1873" s="431" t="e">
        <f t="shared" si="396"/>
        <v>#DIV/0!</v>
      </c>
    </row>
    <row r="1874" spans="1:11" ht="14.25">
      <c r="A1874" s="158" t="s">
        <v>3771</v>
      </c>
      <c r="B1874" s="159" t="s">
        <v>3772</v>
      </c>
      <c r="C1874" s="157"/>
      <c r="D1874" s="157"/>
      <c r="E1874" s="431" t="e">
        <f t="shared" si="392"/>
        <v>#DIV/0!</v>
      </c>
      <c r="F1874" s="463"/>
      <c r="G1874" s="463"/>
      <c r="H1874" s="431" t="e">
        <f t="shared" si="393"/>
        <v>#DIV/0!</v>
      </c>
      <c r="I1874" s="463">
        <f t="shared" si="394"/>
        <v>0</v>
      </c>
      <c r="J1874" s="463">
        <f t="shared" si="395"/>
        <v>0</v>
      </c>
      <c r="K1874" s="431" t="e">
        <f t="shared" si="396"/>
        <v>#DIV/0!</v>
      </c>
    </row>
    <row r="1875" spans="1:11" ht="14.25">
      <c r="A1875" s="158" t="s">
        <v>3773</v>
      </c>
      <c r="B1875" s="159" t="s">
        <v>3774</v>
      </c>
      <c r="C1875" s="157"/>
      <c r="D1875" s="157"/>
      <c r="E1875" s="431" t="e">
        <f t="shared" si="392"/>
        <v>#DIV/0!</v>
      </c>
      <c r="F1875" s="463">
        <v>1</v>
      </c>
      <c r="G1875" s="463"/>
      <c r="H1875" s="431">
        <f t="shared" si="393"/>
        <v>0</v>
      </c>
      <c r="I1875" s="463">
        <f t="shared" si="394"/>
        <v>1</v>
      </c>
      <c r="J1875" s="463">
        <f t="shared" si="395"/>
        <v>0</v>
      </c>
      <c r="K1875" s="431">
        <f t="shared" si="396"/>
        <v>0</v>
      </c>
    </row>
    <row r="1876" spans="1:11" ht="14.25">
      <c r="A1876" s="158" t="s">
        <v>3775</v>
      </c>
      <c r="B1876" s="159" t="s">
        <v>3776</v>
      </c>
      <c r="C1876" s="157"/>
      <c r="D1876" s="157"/>
      <c r="E1876" s="431" t="e">
        <f t="shared" si="392"/>
        <v>#DIV/0!</v>
      </c>
      <c r="F1876" s="463"/>
      <c r="G1876" s="463"/>
      <c r="H1876" s="431" t="e">
        <f t="shared" si="393"/>
        <v>#DIV/0!</v>
      </c>
      <c r="I1876" s="463">
        <f t="shared" si="394"/>
        <v>0</v>
      </c>
      <c r="J1876" s="463">
        <f t="shared" si="395"/>
        <v>0</v>
      </c>
      <c r="K1876" s="431" t="e">
        <f t="shared" si="396"/>
        <v>#DIV/0!</v>
      </c>
    </row>
    <row r="1877" spans="1:11" ht="14.25">
      <c r="A1877" s="158" t="s">
        <v>3777</v>
      </c>
      <c r="B1877" s="159" t="s">
        <v>3778</v>
      </c>
      <c r="C1877" s="157"/>
      <c r="D1877" s="157"/>
      <c r="E1877" s="431" t="e">
        <f t="shared" si="392"/>
        <v>#DIV/0!</v>
      </c>
      <c r="F1877" s="463"/>
      <c r="G1877" s="463"/>
      <c r="H1877" s="431" t="e">
        <f t="shared" si="393"/>
        <v>#DIV/0!</v>
      </c>
      <c r="I1877" s="463">
        <f t="shared" si="394"/>
        <v>0</v>
      </c>
      <c r="J1877" s="463">
        <f t="shared" si="395"/>
        <v>0</v>
      </c>
      <c r="K1877" s="431" t="e">
        <f t="shared" si="396"/>
        <v>#DIV/0!</v>
      </c>
    </row>
    <row r="1878" spans="1:11" ht="14.25">
      <c r="A1878" s="158" t="s">
        <v>3779</v>
      </c>
      <c r="B1878" s="159" t="s">
        <v>3780</v>
      </c>
      <c r="C1878" s="157"/>
      <c r="D1878" s="157"/>
      <c r="E1878" s="431" t="e">
        <f t="shared" si="392"/>
        <v>#DIV/0!</v>
      </c>
      <c r="F1878" s="463"/>
      <c r="G1878" s="463">
        <v>5</v>
      </c>
      <c r="H1878" s="431" t="e">
        <f t="shared" si="393"/>
        <v>#DIV/0!</v>
      </c>
      <c r="I1878" s="463">
        <f t="shared" si="394"/>
        <v>0</v>
      </c>
      <c r="J1878" s="463">
        <f t="shared" si="395"/>
        <v>5</v>
      </c>
      <c r="K1878" s="431" t="e">
        <f t="shared" si="396"/>
        <v>#DIV/0!</v>
      </c>
    </row>
    <row r="1879" spans="1:11" ht="14.25">
      <c r="A1879" s="158" t="s">
        <v>3781</v>
      </c>
      <c r="B1879" s="159" t="s">
        <v>3782</v>
      </c>
      <c r="C1879" s="157"/>
      <c r="D1879" s="157"/>
      <c r="E1879" s="431" t="e">
        <f t="shared" si="392"/>
        <v>#DIV/0!</v>
      </c>
      <c r="F1879" s="463"/>
      <c r="G1879" s="463">
        <v>1</v>
      </c>
      <c r="H1879" s="431" t="e">
        <f t="shared" si="393"/>
        <v>#DIV/0!</v>
      </c>
      <c r="I1879" s="463">
        <f t="shared" si="394"/>
        <v>0</v>
      </c>
      <c r="J1879" s="463">
        <f t="shared" si="395"/>
        <v>1</v>
      </c>
      <c r="K1879" s="431" t="e">
        <f t="shared" si="396"/>
        <v>#DIV/0!</v>
      </c>
    </row>
    <row r="1880" spans="1:11" ht="14.25">
      <c r="A1880" s="158" t="s">
        <v>3783</v>
      </c>
      <c r="B1880" s="159" t="s">
        <v>3784</v>
      </c>
      <c r="C1880" s="157"/>
      <c r="D1880" s="157"/>
      <c r="E1880" s="431" t="e">
        <f t="shared" si="392"/>
        <v>#DIV/0!</v>
      </c>
      <c r="F1880" s="463"/>
      <c r="G1880" s="463"/>
      <c r="H1880" s="431" t="e">
        <f t="shared" si="393"/>
        <v>#DIV/0!</v>
      </c>
      <c r="I1880" s="463">
        <f t="shared" si="394"/>
        <v>0</v>
      </c>
      <c r="J1880" s="463">
        <f t="shared" si="395"/>
        <v>0</v>
      </c>
      <c r="K1880" s="431" t="e">
        <f t="shared" si="396"/>
        <v>#DIV/0!</v>
      </c>
    </row>
    <row r="1881" spans="1:11" ht="14.25">
      <c r="A1881" s="158" t="s">
        <v>3785</v>
      </c>
      <c r="B1881" s="159" t="s">
        <v>3786</v>
      </c>
      <c r="C1881" s="157"/>
      <c r="D1881" s="157"/>
      <c r="E1881" s="431" t="e">
        <f t="shared" si="392"/>
        <v>#DIV/0!</v>
      </c>
      <c r="F1881" s="463">
        <v>2</v>
      </c>
      <c r="G1881" s="463"/>
      <c r="H1881" s="431">
        <f t="shared" si="393"/>
        <v>0</v>
      </c>
      <c r="I1881" s="463">
        <f t="shared" si="394"/>
        <v>2</v>
      </c>
      <c r="J1881" s="463">
        <f t="shared" si="395"/>
        <v>0</v>
      </c>
      <c r="K1881" s="431">
        <f t="shared" si="396"/>
        <v>0</v>
      </c>
    </row>
    <row r="1882" spans="1:11" ht="25.5">
      <c r="A1882" s="158" t="s">
        <v>3787</v>
      </c>
      <c r="B1882" s="159" t="s">
        <v>3788</v>
      </c>
      <c r="C1882" s="157"/>
      <c r="D1882" s="157"/>
      <c r="E1882" s="431" t="e">
        <f t="shared" si="392"/>
        <v>#DIV/0!</v>
      </c>
      <c r="F1882" s="463"/>
      <c r="G1882" s="463"/>
      <c r="H1882" s="431" t="e">
        <f t="shared" si="393"/>
        <v>#DIV/0!</v>
      </c>
      <c r="I1882" s="463">
        <f t="shared" si="394"/>
        <v>0</v>
      </c>
      <c r="J1882" s="463">
        <f t="shared" si="395"/>
        <v>0</v>
      </c>
      <c r="K1882" s="431" t="e">
        <f t="shared" si="396"/>
        <v>#DIV/0!</v>
      </c>
    </row>
    <row r="1883" spans="1:11" ht="14.25">
      <c r="A1883" s="158" t="s">
        <v>3789</v>
      </c>
      <c r="B1883" s="159" t="s">
        <v>3790</v>
      </c>
      <c r="C1883" s="157"/>
      <c r="D1883" s="157"/>
      <c r="E1883" s="431" t="e">
        <f t="shared" si="392"/>
        <v>#DIV/0!</v>
      </c>
      <c r="F1883" s="463"/>
      <c r="G1883" s="463"/>
      <c r="H1883" s="431" t="e">
        <f t="shared" si="393"/>
        <v>#DIV/0!</v>
      </c>
      <c r="I1883" s="463">
        <f t="shared" si="394"/>
        <v>0</v>
      </c>
      <c r="J1883" s="463">
        <f t="shared" si="395"/>
        <v>0</v>
      </c>
      <c r="K1883" s="431" t="e">
        <f t="shared" si="396"/>
        <v>#DIV/0!</v>
      </c>
    </row>
    <row r="1884" spans="1:11" ht="14.25">
      <c r="A1884" s="158" t="s">
        <v>3791</v>
      </c>
      <c r="B1884" s="159" t="s">
        <v>3792</v>
      </c>
      <c r="C1884" s="157"/>
      <c r="D1884" s="157"/>
      <c r="E1884" s="431" t="e">
        <f t="shared" si="392"/>
        <v>#DIV/0!</v>
      </c>
      <c r="F1884" s="463"/>
      <c r="G1884" s="463">
        <v>2</v>
      </c>
      <c r="H1884" s="431" t="e">
        <f t="shared" si="393"/>
        <v>#DIV/0!</v>
      </c>
      <c r="I1884" s="463">
        <f t="shared" si="394"/>
        <v>0</v>
      </c>
      <c r="J1884" s="463">
        <f t="shared" si="395"/>
        <v>2</v>
      </c>
      <c r="K1884" s="431" t="e">
        <f t="shared" si="396"/>
        <v>#DIV/0!</v>
      </c>
    </row>
    <row r="1885" spans="1:11" ht="25.5">
      <c r="A1885" s="158" t="s">
        <v>3793</v>
      </c>
      <c r="B1885" s="159" t="s">
        <v>3794</v>
      </c>
      <c r="C1885" s="157"/>
      <c r="D1885" s="157"/>
      <c r="E1885" s="431" t="e">
        <f t="shared" si="392"/>
        <v>#DIV/0!</v>
      </c>
      <c r="F1885" s="463"/>
      <c r="G1885" s="463"/>
      <c r="H1885" s="431" t="e">
        <f t="shared" si="393"/>
        <v>#DIV/0!</v>
      </c>
      <c r="I1885" s="463">
        <f t="shared" si="394"/>
        <v>0</v>
      </c>
      <c r="J1885" s="463">
        <f t="shared" si="395"/>
        <v>0</v>
      </c>
      <c r="K1885" s="431" t="e">
        <f t="shared" si="396"/>
        <v>#DIV/0!</v>
      </c>
    </row>
    <row r="1886" spans="1:11" ht="14.25">
      <c r="A1886" s="158" t="s">
        <v>3795</v>
      </c>
      <c r="B1886" s="159" t="s">
        <v>3796</v>
      </c>
      <c r="C1886" s="157"/>
      <c r="D1886" s="157"/>
      <c r="E1886" s="431" t="e">
        <f t="shared" si="392"/>
        <v>#DIV/0!</v>
      </c>
      <c r="F1886" s="463"/>
      <c r="G1886" s="463"/>
      <c r="H1886" s="431" t="e">
        <f t="shared" si="393"/>
        <v>#DIV/0!</v>
      </c>
      <c r="I1886" s="463">
        <f t="shared" si="394"/>
        <v>0</v>
      </c>
      <c r="J1886" s="463">
        <f t="shared" si="395"/>
        <v>0</v>
      </c>
      <c r="K1886" s="431" t="e">
        <f t="shared" si="396"/>
        <v>#DIV/0!</v>
      </c>
    </row>
    <row r="1887" spans="1:11" ht="25.5">
      <c r="A1887" s="158" t="s">
        <v>3797</v>
      </c>
      <c r="B1887" s="159" t="s">
        <v>3798</v>
      </c>
      <c r="C1887" s="157"/>
      <c r="D1887" s="157"/>
      <c r="E1887" s="431" t="e">
        <f t="shared" si="392"/>
        <v>#DIV/0!</v>
      </c>
      <c r="F1887" s="463">
        <v>1</v>
      </c>
      <c r="G1887" s="463"/>
      <c r="H1887" s="431">
        <f t="shared" si="393"/>
        <v>0</v>
      </c>
      <c r="I1887" s="463">
        <f t="shared" si="394"/>
        <v>1</v>
      </c>
      <c r="J1887" s="463">
        <f t="shared" si="395"/>
        <v>0</v>
      </c>
      <c r="K1887" s="431">
        <f t="shared" si="396"/>
        <v>0</v>
      </c>
    </row>
    <row r="1888" spans="1:11" ht="25.5">
      <c r="A1888" s="158" t="s">
        <v>3799</v>
      </c>
      <c r="B1888" s="159" t="s">
        <v>3800</v>
      </c>
      <c r="C1888" s="157"/>
      <c r="D1888" s="157"/>
      <c r="E1888" s="431" t="e">
        <f t="shared" si="392"/>
        <v>#DIV/0!</v>
      </c>
      <c r="F1888" s="463">
        <v>2</v>
      </c>
      <c r="G1888" s="463"/>
      <c r="H1888" s="431">
        <f t="shared" si="393"/>
        <v>0</v>
      </c>
      <c r="I1888" s="463">
        <f t="shared" si="394"/>
        <v>2</v>
      </c>
      <c r="J1888" s="463">
        <f t="shared" si="395"/>
        <v>0</v>
      </c>
      <c r="K1888" s="431">
        <f t="shared" si="396"/>
        <v>0</v>
      </c>
    </row>
    <row r="1889" spans="1:11" ht="14.25">
      <c r="A1889" s="158" t="s">
        <v>3801</v>
      </c>
      <c r="B1889" s="159" t="s">
        <v>3802</v>
      </c>
      <c r="C1889" s="157"/>
      <c r="D1889" s="157"/>
      <c r="E1889" s="431" t="e">
        <f t="shared" si="392"/>
        <v>#DIV/0!</v>
      </c>
      <c r="F1889" s="463"/>
      <c r="G1889" s="463"/>
      <c r="H1889" s="431" t="e">
        <f t="shared" si="393"/>
        <v>#DIV/0!</v>
      </c>
      <c r="I1889" s="463">
        <f t="shared" si="394"/>
        <v>0</v>
      </c>
      <c r="J1889" s="463">
        <f t="shared" si="395"/>
        <v>0</v>
      </c>
      <c r="K1889" s="431" t="e">
        <f t="shared" si="396"/>
        <v>#DIV/0!</v>
      </c>
    </row>
    <row r="1890" spans="1:11" ht="14.25">
      <c r="A1890" s="158" t="s">
        <v>3803</v>
      </c>
      <c r="B1890" s="159" t="s">
        <v>3804</v>
      </c>
      <c r="C1890" s="157"/>
      <c r="D1890" s="157"/>
      <c r="E1890" s="431" t="e">
        <f t="shared" si="392"/>
        <v>#DIV/0!</v>
      </c>
      <c r="F1890" s="463"/>
      <c r="G1890" s="463"/>
      <c r="H1890" s="431" t="e">
        <f t="shared" si="393"/>
        <v>#DIV/0!</v>
      </c>
      <c r="I1890" s="463">
        <f t="shared" si="394"/>
        <v>0</v>
      </c>
      <c r="J1890" s="463">
        <f t="shared" si="395"/>
        <v>0</v>
      </c>
      <c r="K1890" s="431" t="e">
        <f t="shared" si="396"/>
        <v>#DIV/0!</v>
      </c>
    </row>
    <row r="1891" spans="1:11" ht="25.5">
      <c r="A1891" s="158" t="s">
        <v>3805</v>
      </c>
      <c r="B1891" s="159" t="s">
        <v>3806</v>
      </c>
      <c r="C1891" s="157"/>
      <c r="D1891" s="157"/>
      <c r="E1891" s="431" t="e">
        <f t="shared" si="392"/>
        <v>#DIV/0!</v>
      </c>
      <c r="F1891" s="463"/>
      <c r="G1891" s="463"/>
      <c r="H1891" s="431" t="e">
        <f t="shared" si="393"/>
        <v>#DIV/0!</v>
      </c>
      <c r="I1891" s="463">
        <f t="shared" si="394"/>
        <v>0</v>
      </c>
      <c r="J1891" s="463">
        <f t="shared" si="395"/>
        <v>0</v>
      </c>
      <c r="K1891" s="431" t="e">
        <f t="shared" si="396"/>
        <v>#DIV/0!</v>
      </c>
    </row>
    <row r="1892" spans="1:11" ht="14.25">
      <c r="A1892" s="158" t="s">
        <v>3807</v>
      </c>
      <c r="B1892" s="159" t="s">
        <v>3808</v>
      </c>
      <c r="C1892" s="157"/>
      <c r="D1892" s="157"/>
      <c r="E1892" s="431" t="e">
        <f t="shared" si="392"/>
        <v>#DIV/0!</v>
      </c>
      <c r="F1892" s="463">
        <v>3</v>
      </c>
      <c r="G1892" s="463">
        <v>1</v>
      </c>
      <c r="H1892" s="431">
        <f t="shared" si="393"/>
        <v>0.33333333333333331</v>
      </c>
      <c r="I1892" s="463">
        <f t="shared" si="394"/>
        <v>3</v>
      </c>
      <c r="J1892" s="463">
        <f t="shared" si="395"/>
        <v>1</v>
      </c>
      <c r="K1892" s="431">
        <f t="shared" si="396"/>
        <v>0.33333333333333331</v>
      </c>
    </row>
    <row r="1893" spans="1:11" ht="14.25">
      <c r="A1893" s="158" t="s">
        <v>3809</v>
      </c>
      <c r="B1893" s="159" t="s">
        <v>3810</v>
      </c>
      <c r="C1893" s="157"/>
      <c r="D1893" s="157"/>
      <c r="E1893" s="431" t="e">
        <f t="shared" si="392"/>
        <v>#DIV/0!</v>
      </c>
      <c r="F1893" s="463"/>
      <c r="G1893" s="463"/>
      <c r="H1893" s="431" t="e">
        <f t="shared" si="393"/>
        <v>#DIV/0!</v>
      </c>
      <c r="I1893" s="463">
        <f t="shared" si="394"/>
        <v>0</v>
      </c>
      <c r="J1893" s="463">
        <f t="shared" si="395"/>
        <v>0</v>
      </c>
      <c r="K1893" s="431" t="e">
        <f t="shared" si="396"/>
        <v>#DIV/0!</v>
      </c>
    </row>
    <row r="1894" spans="1:11" ht="14.25">
      <c r="A1894" s="158" t="s">
        <v>3811</v>
      </c>
      <c r="B1894" s="159" t="s">
        <v>3812</v>
      </c>
      <c r="C1894" s="157"/>
      <c r="D1894" s="157"/>
      <c r="E1894" s="431" t="e">
        <f t="shared" si="392"/>
        <v>#DIV/0!</v>
      </c>
      <c r="F1894" s="463">
        <v>1</v>
      </c>
      <c r="G1894" s="463">
        <v>1</v>
      </c>
      <c r="H1894" s="431">
        <f t="shared" si="393"/>
        <v>1</v>
      </c>
      <c r="I1894" s="463">
        <f t="shared" si="394"/>
        <v>1</v>
      </c>
      <c r="J1894" s="463">
        <f t="shared" si="395"/>
        <v>1</v>
      </c>
      <c r="K1894" s="431">
        <f t="shared" si="396"/>
        <v>1</v>
      </c>
    </row>
    <row r="1895" spans="1:11" ht="14.25">
      <c r="A1895" s="158" t="s">
        <v>3813</v>
      </c>
      <c r="B1895" s="159" t="s">
        <v>3814</v>
      </c>
      <c r="C1895" s="157"/>
      <c r="D1895" s="157"/>
      <c r="E1895" s="431" t="e">
        <f t="shared" si="392"/>
        <v>#DIV/0!</v>
      </c>
      <c r="F1895" s="463">
        <v>1</v>
      </c>
      <c r="G1895" s="463">
        <v>12</v>
      </c>
      <c r="H1895" s="431">
        <f t="shared" si="393"/>
        <v>12</v>
      </c>
      <c r="I1895" s="463">
        <f t="shared" si="394"/>
        <v>1</v>
      </c>
      <c r="J1895" s="463">
        <f t="shared" si="395"/>
        <v>12</v>
      </c>
      <c r="K1895" s="431">
        <f t="shared" si="396"/>
        <v>12</v>
      </c>
    </row>
    <row r="1896" spans="1:11" ht="14.25">
      <c r="A1896" s="158" t="s">
        <v>3815</v>
      </c>
      <c r="B1896" s="159" t="s">
        <v>3816</v>
      </c>
      <c r="C1896" s="157"/>
      <c r="D1896" s="157"/>
      <c r="E1896" s="431" t="e">
        <f t="shared" si="392"/>
        <v>#DIV/0!</v>
      </c>
      <c r="F1896" s="463"/>
      <c r="G1896" s="463"/>
      <c r="H1896" s="431" t="e">
        <f t="shared" si="393"/>
        <v>#DIV/0!</v>
      </c>
      <c r="I1896" s="463">
        <f t="shared" si="394"/>
        <v>0</v>
      </c>
      <c r="J1896" s="463">
        <f t="shared" si="395"/>
        <v>0</v>
      </c>
      <c r="K1896" s="431" t="e">
        <f t="shared" si="396"/>
        <v>#DIV/0!</v>
      </c>
    </row>
    <row r="1897" spans="1:11" ht="25.5">
      <c r="A1897" s="158" t="s">
        <v>2489</v>
      </c>
      <c r="B1897" s="159" t="s">
        <v>3817</v>
      </c>
      <c r="C1897" s="157"/>
      <c r="D1897" s="157"/>
      <c r="E1897" s="431" t="e">
        <f t="shared" si="392"/>
        <v>#DIV/0!</v>
      </c>
      <c r="F1897" s="463">
        <v>1</v>
      </c>
      <c r="G1897" s="463"/>
      <c r="H1897" s="431">
        <f t="shared" si="393"/>
        <v>0</v>
      </c>
      <c r="I1897" s="463">
        <f t="shared" si="394"/>
        <v>1</v>
      </c>
      <c r="J1897" s="463">
        <f t="shared" si="395"/>
        <v>0</v>
      </c>
      <c r="K1897" s="431">
        <f t="shared" si="396"/>
        <v>0</v>
      </c>
    </row>
    <row r="1898" spans="1:11" ht="14.25">
      <c r="A1898" s="158" t="s">
        <v>2761</v>
      </c>
      <c r="B1898" s="159" t="s">
        <v>2762</v>
      </c>
      <c r="C1898" s="157"/>
      <c r="D1898" s="157"/>
      <c r="E1898" s="431" t="e">
        <f t="shared" si="392"/>
        <v>#DIV/0!</v>
      </c>
      <c r="F1898" s="463">
        <v>4</v>
      </c>
      <c r="G1898" s="463">
        <v>26</v>
      </c>
      <c r="H1898" s="431">
        <f t="shared" si="393"/>
        <v>6.5</v>
      </c>
      <c r="I1898" s="463">
        <f t="shared" si="394"/>
        <v>4</v>
      </c>
      <c r="J1898" s="463">
        <f t="shared" si="395"/>
        <v>26</v>
      </c>
      <c r="K1898" s="431">
        <f t="shared" si="396"/>
        <v>6.5</v>
      </c>
    </row>
    <row r="1899" spans="1:11" ht="14.25">
      <c r="A1899" s="158" t="s">
        <v>3818</v>
      </c>
      <c r="B1899" s="159" t="s">
        <v>3819</v>
      </c>
      <c r="C1899" s="157"/>
      <c r="D1899" s="157"/>
      <c r="E1899" s="431" t="e">
        <f t="shared" si="392"/>
        <v>#DIV/0!</v>
      </c>
      <c r="F1899" s="463"/>
      <c r="G1899" s="463"/>
      <c r="H1899" s="431" t="e">
        <f t="shared" si="393"/>
        <v>#DIV/0!</v>
      </c>
      <c r="I1899" s="463">
        <f t="shared" si="394"/>
        <v>0</v>
      </c>
      <c r="J1899" s="463">
        <f t="shared" si="395"/>
        <v>0</v>
      </c>
      <c r="K1899" s="431" t="e">
        <f t="shared" si="396"/>
        <v>#DIV/0!</v>
      </c>
    </row>
    <row r="1900" spans="1:11" ht="25.5">
      <c r="A1900" s="158" t="s">
        <v>3820</v>
      </c>
      <c r="B1900" s="159" t="s">
        <v>3821</v>
      </c>
      <c r="C1900" s="157"/>
      <c r="D1900" s="157"/>
      <c r="E1900" s="431" t="e">
        <f t="shared" si="392"/>
        <v>#DIV/0!</v>
      </c>
      <c r="F1900" s="463"/>
      <c r="G1900" s="463"/>
      <c r="H1900" s="431" t="e">
        <f t="shared" si="393"/>
        <v>#DIV/0!</v>
      </c>
      <c r="I1900" s="463">
        <f t="shared" si="394"/>
        <v>0</v>
      </c>
      <c r="J1900" s="463">
        <f t="shared" si="395"/>
        <v>0</v>
      </c>
      <c r="K1900" s="431" t="e">
        <f t="shared" si="396"/>
        <v>#DIV/0!</v>
      </c>
    </row>
    <row r="1901" spans="1:11" ht="25.5">
      <c r="A1901" s="158" t="s">
        <v>3822</v>
      </c>
      <c r="B1901" s="159" t="s">
        <v>3823</v>
      </c>
      <c r="C1901" s="157"/>
      <c r="D1901" s="157"/>
      <c r="E1901" s="431" t="e">
        <f t="shared" si="392"/>
        <v>#DIV/0!</v>
      </c>
      <c r="F1901" s="463">
        <v>1</v>
      </c>
      <c r="G1901" s="463">
        <v>17</v>
      </c>
      <c r="H1901" s="431">
        <f t="shared" si="393"/>
        <v>17</v>
      </c>
      <c r="I1901" s="463">
        <f t="shared" si="394"/>
        <v>1</v>
      </c>
      <c r="J1901" s="463">
        <f t="shared" si="395"/>
        <v>17</v>
      </c>
      <c r="K1901" s="431">
        <f t="shared" si="396"/>
        <v>17</v>
      </c>
    </row>
    <row r="1902" spans="1:11" ht="25.5">
      <c r="A1902" s="158" t="s">
        <v>3259</v>
      </c>
      <c r="B1902" s="159" t="s">
        <v>3260</v>
      </c>
      <c r="C1902" s="157"/>
      <c r="D1902" s="157"/>
      <c r="E1902" s="431" t="e">
        <f t="shared" si="392"/>
        <v>#DIV/0!</v>
      </c>
      <c r="F1902" s="463"/>
      <c r="G1902" s="463"/>
      <c r="H1902" s="431" t="e">
        <f t="shared" si="393"/>
        <v>#DIV/0!</v>
      </c>
      <c r="I1902" s="463">
        <f t="shared" si="394"/>
        <v>0</v>
      </c>
      <c r="J1902" s="463">
        <f t="shared" si="395"/>
        <v>0</v>
      </c>
      <c r="K1902" s="431" t="e">
        <f t="shared" si="396"/>
        <v>#DIV/0!</v>
      </c>
    </row>
    <row r="1903" spans="1:11" ht="14.25">
      <c r="A1903" s="158" t="s">
        <v>3261</v>
      </c>
      <c r="B1903" s="159" t="s">
        <v>3262</v>
      </c>
      <c r="C1903" s="157"/>
      <c r="D1903" s="157"/>
      <c r="E1903" s="431" t="e">
        <f t="shared" si="392"/>
        <v>#DIV/0!</v>
      </c>
      <c r="F1903" s="463">
        <v>1</v>
      </c>
      <c r="G1903" s="463"/>
      <c r="H1903" s="431">
        <f t="shared" si="393"/>
        <v>0</v>
      </c>
      <c r="I1903" s="463">
        <f t="shared" si="394"/>
        <v>1</v>
      </c>
      <c r="J1903" s="463">
        <f t="shared" si="395"/>
        <v>0</v>
      </c>
      <c r="K1903" s="431">
        <f t="shared" si="396"/>
        <v>0</v>
      </c>
    </row>
    <row r="1904" spans="1:11" ht="14.25">
      <c r="A1904" s="158" t="s">
        <v>3269</v>
      </c>
      <c r="B1904" s="159" t="s">
        <v>3270</v>
      </c>
      <c r="C1904" s="157"/>
      <c r="D1904" s="157"/>
      <c r="E1904" s="431" t="e">
        <f t="shared" si="392"/>
        <v>#DIV/0!</v>
      </c>
      <c r="F1904" s="463"/>
      <c r="G1904" s="463"/>
      <c r="H1904" s="431" t="e">
        <f t="shared" si="393"/>
        <v>#DIV/0!</v>
      </c>
      <c r="I1904" s="463">
        <f t="shared" si="394"/>
        <v>0</v>
      </c>
      <c r="J1904" s="463">
        <f t="shared" si="395"/>
        <v>0</v>
      </c>
      <c r="K1904" s="431" t="e">
        <f t="shared" si="396"/>
        <v>#DIV/0!</v>
      </c>
    </row>
    <row r="1905" spans="1:11" ht="25.5">
      <c r="A1905" s="158" t="s">
        <v>3824</v>
      </c>
      <c r="B1905" s="159" t="s">
        <v>3825</v>
      </c>
      <c r="C1905" s="157"/>
      <c r="D1905" s="157"/>
      <c r="E1905" s="431" t="e">
        <f t="shared" si="392"/>
        <v>#DIV/0!</v>
      </c>
      <c r="F1905" s="463">
        <v>2</v>
      </c>
      <c r="G1905" s="463"/>
      <c r="H1905" s="431">
        <f t="shared" si="393"/>
        <v>0</v>
      </c>
      <c r="I1905" s="463">
        <f t="shared" si="394"/>
        <v>2</v>
      </c>
      <c r="J1905" s="463">
        <f t="shared" si="395"/>
        <v>0</v>
      </c>
      <c r="K1905" s="431">
        <f t="shared" si="396"/>
        <v>0</v>
      </c>
    </row>
    <row r="1906" spans="1:11" ht="14.25">
      <c r="A1906" s="158" t="s">
        <v>3826</v>
      </c>
      <c r="B1906" s="159" t="s">
        <v>3827</v>
      </c>
      <c r="C1906" s="157"/>
      <c r="D1906" s="157"/>
      <c r="E1906" s="431" t="e">
        <f t="shared" si="392"/>
        <v>#DIV/0!</v>
      </c>
      <c r="F1906" s="463">
        <v>2</v>
      </c>
      <c r="G1906" s="463"/>
      <c r="H1906" s="431">
        <f t="shared" si="393"/>
        <v>0</v>
      </c>
      <c r="I1906" s="463">
        <f t="shared" si="394"/>
        <v>2</v>
      </c>
      <c r="J1906" s="463">
        <f t="shared" si="395"/>
        <v>0</v>
      </c>
      <c r="K1906" s="431">
        <f t="shared" si="396"/>
        <v>0</v>
      </c>
    </row>
    <row r="1907" spans="1:11" ht="14.25">
      <c r="A1907" s="158" t="s">
        <v>3828</v>
      </c>
      <c r="B1907" s="159" t="s">
        <v>3829</v>
      </c>
      <c r="C1907" s="157"/>
      <c r="D1907" s="157"/>
      <c r="E1907" s="431" t="e">
        <f t="shared" si="392"/>
        <v>#DIV/0!</v>
      </c>
      <c r="F1907" s="463"/>
      <c r="G1907" s="463"/>
      <c r="H1907" s="431" t="e">
        <f t="shared" si="393"/>
        <v>#DIV/0!</v>
      </c>
      <c r="I1907" s="463">
        <f t="shared" si="394"/>
        <v>0</v>
      </c>
      <c r="J1907" s="463">
        <f t="shared" si="395"/>
        <v>0</v>
      </c>
      <c r="K1907" s="431" t="e">
        <f t="shared" si="396"/>
        <v>#DIV/0!</v>
      </c>
    </row>
    <row r="1908" spans="1:11" ht="14.25">
      <c r="A1908" s="158" t="s">
        <v>3253</v>
      </c>
      <c r="B1908" s="159" t="s">
        <v>3830</v>
      </c>
      <c r="C1908" s="157"/>
      <c r="D1908" s="157"/>
      <c r="E1908" s="431" t="e">
        <f t="shared" si="392"/>
        <v>#DIV/0!</v>
      </c>
      <c r="F1908" s="463">
        <v>1</v>
      </c>
      <c r="G1908" s="463"/>
      <c r="H1908" s="431">
        <f t="shared" si="393"/>
        <v>0</v>
      </c>
      <c r="I1908" s="463">
        <f t="shared" si="394"/>
        <v>1</v>
      </c>
      <c r="J1908" s="463">
        <f t="shared" si="395"/>
        <v>0</v>
      </c>
      <c r="K1908" s="431">
        <f t="shared" si="396"/>
        <v>0</v>
      </c>
    </row>
    <row r="1909" spans="1:11" ht="14.25">
      <c r="A1909" s="158" t="s">
        <v>3265</v>
      </c>
      <c r="B1909" s="159" t="s">
        <v>3831</v>
      </c>
      <c r="C1909" s="157"/>
      <c r="D1909" s="157"/>
      <c r="E1909" s="431" t="e">
        <f t="shared" si="392"/>
        <v>#DIV/0!</v>
      </c>
      <c r="F1909" s="463">
        <v>1</v>
      </c>
      <c r="G1909" s="463"/>
      <c r="H1909" s="431">
        <f t="shared" si="393"/>
        <v>0</v>
      </c>
      <c r="I1909" s="463">
        <f t="shared" si="394"/>
        <v>1</v>
      </c>
      <c r="J1909" s="463">
        <f t="shared" si="395"/>
        <v>0</v>
      </c>
      <c r="K1909" s="431">
        <f t="shared" si="396"/>
        <v>0</v>
      </c>
    </row>
    <row r="1910" spans="1:11" ht="25.5">
      <c r="A1910" s="158" t="s">
        <v>3832</v>
      </c>
      <c r="B1910" s="159" t="s">
        <v>3833</v>
      </c>
      <c r="C1910" s="157"/>
      <c r="D1910" s="157"/>
      <c r="E1910" s="431" t="e">
        <f t="shared" si="392"/>
        <v>#DIV/0!</v>
      </c>
      <c r="F1910" s="463">
        <v>20</v>
      </c>
      <c r="G1910" s="463"/>
      <c r="H1910" s="431">
        <f t="shared" si="393"/>
        <v>0</v>
      </c>
      <c r="I1910" s="463">
        <f t="shared" si="394"/>
        <v>20</v>
      </c>
      <c r="J1910" s="463">
        <f t="shared" si="395"/>
        <v>0</v>
      </c>
      <c r="K1910" s="431">
        <f t="shared" si="396"/>
        <v>0</v>
      </c>
    </row>
    <row r="1911" spans="1:11" ht="14.25">
      <c r="A1911" s="158" t="s">
        <v>3832</v>
      </c>
      <c r="B1911" s="159" t="s">
        <v>3834</v>
      </c>
      <c r="C1911" s="157"/>
      <c r="D1911" s="157"/>
      <c r="E1911" s="431" t="e">
        <f t="shared" si="392"/>
        <v>#DIV/0!</v>
      </c>
      <c r="F1911" s="463">
        <v>1</v>
      </c>
      <c r="G1911" s="463"/>
      <c r="H1911" s="431">
        <f t="shared" si="393"/>
        <v>0</v>
      </c>
      <c r="I1911" s="463">
        <f t="shared" si="394"/>
        <v>1</v>
      </c>
      <c r="J1911" s="463">
        <f t="shared" si="395"/>
        <v>0</v>
      </c>
      <c r="K1911" s="431">
        <f t="shared" si="396"/>
        <v>0</v>
      </c>
    </row>
    <row r="1912" spans="1:11" ht="14.25">
      <c r="A1912" s="158" t="s">
        <v>3835</v>
      </c>
      <c r="B1912" s="159" t="s">
        <v>3836</v>
      </c>
      <c r="C1912" s="157"/>
      <c r="D1912" s="157"/>
      <c r="E1912" s="431" t="e">
        <f t="shared" si="392"/>
        <v>#DIV/0!</v>
      </c>
      <c r="F1912" s="463">
        <v>2</v>
      </c>
      <c r="G1912" s="463"/>
      <c r="H1912" s="431">
        <f t="shared" si="393"/>
        <v>0</v>
      </c>
      <c r="I1912" s="463">
        <f t="shared" si="394"/>
        <v>2</v>
      </c>
      <c r="J1912" s="463">
        <f t="shared" si="395"/>
        <v>0</v>
      </c>
      <c r="K1912" s="431">
        <f t="shared" si="396"/>
        <v>0</v>
      </c>
    </row>
    <row r="1913" spans="1:11" ht="25.5">
      <c r="A1913" s="158" t="s">
        <v>3837</v>
      </c>
      <c r="B1913" s="159" t="s">
        <v>3838</v>
      </c>
      <c r="C1913" s="157"/>
      <c r="D1913" s="157"/>
      <c r="E1913" s="431" t="e">
        <f t="shared" si="392"/>
        <v>#DIV/0!</v>
      </c>
      <c r="F1913" s="463">
        <v>1</v>
      </c>
      <c r="G1913" s="463">
        <v>1</v>
      </c>
      <c r="H1913" s="431">
        <f t="shared" si="393"/>
        <v>1</v>
      </c>
      <c r="I1913" s="463">
        <f t="shared" si="394"/>
        <v>1</v>
      </c>
      <c r="J1913" s="463">
        <f t="shared" si="395"/>
        <v>1</v>
      </c>
      <c r="K1913" s="431">
        <f t="shared" si="396"/>
        <v>1</v>
      </c>
    </row>
    <row r="1914" spans="1:11" ht="14.25">
      <c r="A1914" s="158" t="s">
        <v>3839</v>
      </c>
      <c r="B1914" s="159" t="s">
        <v>3840</v>
      </c>
      <c r="C1914" s="157"/>
      <c r="D1914" s="157"/>
      <c r="E1914" s="431" t="e">
        <f t="shared" si="392"/>
        <v>#DIV/0!</v>
      </c>
      <c r="F1914" s="463">
        <v>1</v>
      </c>
      <c r="G1914" s="463"/>
      <c r="H1914" s="431">
        <f t="shared" si="393"/>
        <v>0</v>
      </c>
      <c r="I1914" s="463">
        <f t="shared" si="394"/>
        <v>1</v>
      </c>
      <c r="J1914" s="463">
        <f t="shared" si="395"/>
        <v>0</v>
      </c>
      <c r="K1914" s="431">
        <f t="shared" si="396"/>
        <v>0</v>
      </c>
    </row>
    <row r="1915" spans="1:11" ht="14.25">
      <c r="A1915" s="158" t="s">
        <v>3841</v>
      </c>
      <c r="B1915" s="159" t="s">
        <v>3842</v>
      </c>
      <c r="C1915" s="157"/>
      <c r="D1915" s="157"/>
      <c r="E1915" s="431" t="e">
        <f t="shared" si="392"/>
        <v>#DIV/0!</v>
      </c>
      <c r="F1915" s="463">
        <v>2</v>
      </c>
      <c r="G1915" s="463"/>
      <c r="H1915" s="431">
        <f t="shared" si="393"/>
        <v>0</v>
      </c>
      <c r="I1915" s="463">
        <f t="shared" si="394"/>
        <v>2</v>
      </c>
      <c r="J1915" s="463">
        <f t="shared" si="395"/>
        <v>0</v>
      </c>
      <c r="K1915" s="431">
        <f t="shared" si="396"/>
        <v>0</v>
      </c>
    </row>
    <row r="1916" spans="1:11" ht="25.5">
      <c r="A1916" s="158" t="s">
        <v>3843</v>
      </c>
      <c r="B1916" s="159" t="s">
        <v>3844</v>
      </c>
      <c r="C1916" s="157"/>
      <c r="D1916" s="157"/>
      <c r="E1916" s="431" t="e">
        <f t="shared" si="392"/>
        <v>#DIV/0!</v>
      </c>
      <c r="F1916" s="463">
        <v>1</v>
      </c>
      <c r="G1916" s="463"/>
      <c r="H1916" s="431">
        <f t="shared" si="393"/>
        <v>0</v>
      </c>
      <c r="I1916" s="463">
        <f t="shared" si="394"/>
        <v>1</v>
      </c>
      <c r="J1916" s="463">
        <f t="shared" si="395"/>
        <v>0</v>
      </c>
      <c r="K1916" s="431">
        <f t="shared" si="396"/>
        <v>0</v>
      </c>
    </row>
    <row r="1917" spans="1:11" ht="14.25">
      <c r="A1917" s="158" t="s">
        <v>3845</v>
      </c>
      <c r="B1917" s="159" t="s">
        <v>3846</v>
      </c>
      <c r="C1917" s="157"/>
      <c r="D1917" s="157"/>
      <c r="E1917" s="431" t="e">
        <f t="shared" si="392"/>
        <v>#DIV/0!</v>
      </c>
      <c r="F1917" s="463">
        <v>1</v>
      </c>
      <c r="G1917" s="463"/>
      <c r="H1917" s="431">
        <f t="shared" si="393"/>
        <v>0</v>
      </c>
      <c r="I1917" s="463">
        <f t="shared" si="394"/>
        <v>1</v>
      </c>
      <c r="J1917" s="463">
        <f t="shared" si="395"/>
        <v>0</v>
      </c>
      <c r="K1917" s="431">
        <f t="shared" si="396"/>
        <v>0</v>
      </c>
    </row>
    <row r="1918" spans="1:11" ht="14.25">
      <c r="A1918" s="158" t="s">
        <v>3543</v>
      </c>
      <c r="B1918" s="159" t="s">
        <v>3544</v>
      </c>
      <c r="C1918" s="157"/>
      <c r="D1918" s="157"/>
      <c r="E1918" s="431" t="e">
        <f t="shared" si="392"/>
        <v>#DIV/0!</v>
      </c>
      <c r="F1918" s="463">
        <v>1</v>
      </c>
      <c r="G1918" s="463">
        <v>1</v>
      </c>
      <c r="H1918" s="431">
        <f t="shared" si="393"/>
        <v>1</v>
      </c>
      <c r="I1918" s="463">
        <f t="shared" si="394"/>
        <v>1</v>
      </c>
      <c r="J1918" s="463">
        <f t="shared" si="395"/>
        <v>1</v>
      </c>
      <c r="K1918" s="431">
        <f t="shared" si="396"/>
        <v>1</v>
      </c>
    </row>
    <row r="1919" spans="1:11" ht="14.25">
      <c r="A1919" s="158" t="s">
        <v>3065</v>
      </c>
      <c r="B1919" s="159" t="s">
        <v>3847</v>
      </c>
      <c r="C1919" s="157"/>
      <c r="D1919" s="157"/>
      <c r="E1919" s="431" t="e">
        <f t="shared" si="392"/>
        <v>#DIV/0!</v>
      </c>
      <c r="F1919" s="463">
        <v>6</v>
      </c>
      <c r="G1919" s="463">
        <v>1</v>
      </c>
      <c r="H1919" s="431">
        <f t="shared" si="393"/>
        <v>0.16666666666666666</v>
      </c>
      <c r="I1919" s="463">
        <f t="shared" si="394"/>
        <v>6</v>
      </c>
      <c r="J1919" s="463">
        <f t="shared" si="395"/>
        <v>1</v>
      </c>
      <c r="K1919" s="431">
        <f t="shared" si="396"/>
        <v>0.16666666666666666</v>
      </c>
    </row>
    <row r="1920" spans="1:11" ht="14.25">
      <c r="A1920" s="158" t="s">
        <v>3848</v>
      </c>
      <c r="B1920" s="159" t="s">
        <v>3849</v>
      </c>
      <c r="C1920" s="157"/>
      <c r="D1920" s="157"/>
      <c r="E1920" s="431" t="e">
        <f t="shared" si="392"/>
        <v>#DIV/0!</v>
      </c>
      <c r="F1920" s="463">
        <v>1</v>
      </c>
      <c r="G1920" s="463"/>
      <c r="H1920" s="431">
        <f t="shared" si="393"/>
        <v>0</v>
      </c>
      <c r="I1920" s="463">
        <f t="shared" si="394"/>
        <v>1</v>
      </c>
      <c r="J1920" s="463">
        <f t="shared" si="395"/>
        <v>0</v>
      </c>
      <c r="K1920" s="431">
        <f t="shared" si="396"/>
        <v>0</v>
      </c>
    </row>
    <row r="1921" spans="1:11" ht="14.25">
      <c r="A1921" s="158" t="s">
        <v>3850</v>
      </c>
      <c r="B1921" s="159" t="s">
        <v>3851</v>
      </c>
      <c r="C1921" s="157"/>
      <c r="D1921" s="157"/>
      <c r="E1921" s="431" t="e">
        <f t="shared" si="392"/>
        <v>#DIV/0!</v>
      </c>
      <c r="F1921" s="463">
        <v>3</v>
      </c>
      <c r="G1921" s="463">
        <v>2</v>
      </c>
      <c r="H1921" s="431">
        <f t="shared" si="393"/>
        <v>0.66666666666666663</v>
      </c>
      <c r="I1921" s="463">
        <f t="shared" si="394"/>
        <v>3</v>
      </c>
      <c r="J1921" s="463">
        <f t="shared" si="395"/>
        <v>2</v>
      </c>
      <c r="K1921" s="431">
        <f t="shared" si="396"/>
        <v>0.66666666666666663</v>
      </c>
    </row>
    <row r="1922" spans="1:11" ht="14.25">
      <c r="A1922" s="158" t="s">
        <v>3852</v>
      </c>
      <c r="B1922" s="159" t="s">
        <v>3853</v>
      </c>
      <c r="C1922" s="157"/>
      <c r="D1922" s="157"/>
      <c r="E1922" s="431" t="e">
        <f t="shared" si="392"/>
        <v>#DIV/0!</v>
      </c>
      <c r="F1922" s="463">
        <v>1</v>
      </c>
      <c r="G1922" s="463"/>
      <c r="H1922" s="431">
        <f t="shared" si="393"/>
        <v>0</v>
      </c>
      <c r="I1922" s="463">
        <f t="shared" si="394"/>
        <v>1</v>
      </c>
      <c r="J1922" s="463">
        <f t="shared" si="395"/>
        <v>0</v>
      </c>
      <c r="K1922" s="431">
        <f t="shared" si="396"/>
        <v>0</v>
      </c>
    </row>
    <row r="1923" spans="1:11" ht="14.25">
      <c r="A1923" s="158" t="s">
        <v>3854</v>
      </c>
      <c r="B1923" s="159" t="s">
        <v>3855</v>
      </c>
      <c r="C1923" s="157"/>
      <c r="D1923" s="157"/>
      <c r="E1923" s="431" t="e">
        <f t="shared" si="392"/>
        <v>#DIV/0!</v>
      </c>
      <c r="F1923" s="463">
        <v>1</v>
      </c>
      <c r="G1923" s="463"/>
      <c r="H1923" s="431">
        <f t="shared" si="393"/>
        <v>0</v>
      </c>
      <c r="I1923" s="463">
        <f t="shared" si="394"/>
        <v>1</v>
      </c>
      <c r="J1923" s="463">
        <f t="shared" si="395"/>
        <v>0</v>
      </c>
      <c r="K1923" s="431">
        <f t="shared" si="396"/>
        <v>0</v>
      </c>
    </row>
    <row r="1924" spans="1:11" ht="14.25">
      <c r="A1924" s="158" t="s">
        <v>3856</v>
      </c>
      <c r="B1924" s="159" t="s">
        <v>3857</v>
      </c>
      <c r="C1924" s="157"/>
      <c r="D1924" s="157"/>
      <c r="E1924" s="431" t="e">
        <f t="shared" si="392"/>
        <v>#DIV/0!</v>
      </c>
      <c r="F1924" s="463">
        <v>2</v>
      </c>
      <c r="G1924" s="463"/>
      <c r="H1924" s="431">
        <f t="shared" si="393"/>
        <v>0</v>
      </c>
      <c r="I1924" s="463">
        <f t="shared" si="394"/>
        <v>2</v>
      </c>
      <c r="J1924" s="463">
        <f t="shared" si="395"/>
        <v>0</v>
      </c>
      <c r="K1924" s="431">
        <f t="shared" si="396"/>
        <v>0</v>
      </c>
    </row>
    <row r="1925" spans="1:11" ht="14.25">
      <c r="A1925" s="158" t="s">
        <v>3303</v>
      </c>
      <c r="B1925" s="159" t="s">
        <v>3304</v>
      </c>
      <c r="C1925" s="157"/>
      <c r="D1925" s="157"/>
      <c r="E1925" s="431" t="e">
        <f t="shared" si="392"/>
        <v>#DIV/0!</v>
      </c>
      <c r="F1925" s="463">
        <v>2</v>
      </c>
      <c r="G1925" s="463">
        <v>2</v>
      </c>
      <c r="H1925" s="431">
        <f t="shared" si="393"/>
        <v>1</v>
      </c>
      <c r="I1925" s="463">
        <f t="shared" si="394"/>
        <v>2</v>
      </c>
      <c r="J1925" s="463">
        <f t="shared" si="395"/>
        <v>2</v>
      </c>
      <c r="K1925" s="431">
        <f t="shared" si="396"/>
        <v>1</v>
      </c>
    </row>
    <row r="1926" spans="1:11" ht="14.25">
      <c r="A1926" s="158" t="s">
        <v>3858</v>
      </c>
      <c r="B1926" s="159" t="s">
        <v>3859</v>
      </c>
      <c r="C1926" s="157"/>
      <c r="D1926" s="157"/>
      <c r="E1926" s="431" t="e">
        <f t="shared" si="392"/>
        <v>#DIV/0!</v>
      </c>
      <c r="F1926" s="463">
        <v>1</v>
      </c>
      <c r="G1926" s="463"/>
      <c r="H1926" s="431">
        <f t="shared" si="393"/>
        <v>0</v>
      </c>
      <c r="I1926" s="463">
        <f t="shared" si="394"/>
        <v>1</v>
      </c>
      <c r="J1926" s="463">
        <f t="shared" si="395"/>
        <v>0</v>
      </c>
      <c r="K1926" s="431">
        <f t="shared" si="396"/>
        <v>0</v>
      </c>
    </row>
    <row r="1927" spans="1:11" ht="14.25">
      <c r="A1927" s="158" t="s">
        <v>3044</v>
      </c>
      <c r="B1927" s="159" t="s">
        <v>3860</v>
      </c>
      <c r="C1927" s="157"/>
      <c r="D1927" s="157"/>
      <c r="E1927" s="431" t="e">
        <f t="shared" si="392"/>
        <v>#DIV/0!</v>
      </c>
      <c r="F1927" s="463">
        <v>1</v>
      </c>
      <c r="G1927" s="463">
        <v>23</v>
      </c>
      <c r="H1927" s="431">
        <f t="shared" si="393"/>
        <v>23</v>
      </c>
      <c r="I1927" s="463">
        <f t="shared" si="394"/>
        <v>1</v>
      </c>
      <c r="J1927" s="463">
        <f t="shared" si="395"/>
        <v>23</v>
      </c>
      <c r="K1927" s="431">
        <f t="shared" si="396"/>
        <v>23</v>
      </c>
    </row>
    <row r="1928" spans="1:11" ht="14.25">
      <c r="A1928" s="158" t="s">
        <v>3861</v>
      </c>
      <c r="B1928" s="159" t="s">
        <v>3862</v>
      </c>
      <c r="C1928" s="157"/>
      <c r="D1928" s="157"/>
      <c r="E1928" s="431" t="e">
        <f t="shared" si="392"/>
        <v>#DIV/0!</v>
      </c>
      <c r="F1928" s="463">
        <v>1</v>
      </c>
      <c r="G1928" s="463">
        <v>2</v>
      </c>
      <c r="H1928" s="431">
        <f t="shared" si="393"/>
        <v>2</v>
      </c>
      <c r="I1928" s="463">
        <f t="shared" si="394"/>
        <v>1</v>
      </c>
      <c r="J1928" s="463">
        <f t="shared" si="395"/>
        <v>2</v>
      </c>
      <c r="K1928" s="431">
        <f t="shared" si="396"/>
        <v>2</v>
      </c>
    </row>
    <row r="1929" spans="1:11" ht="14.25">
      <c r="A1929" s="158" t="s">
        <v>3863</v>
      </c>
      <c r="B1929" s="159" t="s">
        <v>3864</v>
      </c>
      <c r="C1929" s="157"/>
      <c r="D1929" s="157"/>
      <c r="E1929" s="431" t="e">
        <f t="shared" si="392"/>
        <v>#DIV/0!</v>
      </c>
      <c r="F1929" s="463">
        <v>8</v>
      </c>
      <c r="G1929" s="463">
        <v>2</v>
      </c>
      <c r="H1929" s="431">
        <f t="shared" si="393"/>
        <v>0.25</v>
      </c>
      <c r="I1929" s="463">
        <f t="shared" si="394"/>
        <v>8</v>
      </c>
      <c r="J1929" s="463">
        <f t="shared" si="395"/>
        <v>2</v>
      </c>
      <c r="K1929" s="431">
        <f t="shared" si="396"/>
        <v>0.25</v>
      </c>
    </row>
    <row r="1930" spans="1:11" ht="14.25">
      <c r="A1930" s="158" t="s">
        <v>3865</v>
      </c>
      <c r="B1930" s="159" t="s">
        <v>3866</v>
      </c>
      <c r="C1930" s="157"/>
      <c r="D1930" s="157"/>
      <c r="E1930" s="431" t="e">
        <f t="shared" si="392"/>
        <v>#DIV/0!</v>
      </c>
      <c r="F1930" s="463">
        <v>2</v>
      </c>
      <c r="G1930" s="463"/>
      <c r="H1930" s="431">
        <f t="shared" si="393"/>
        <v>0</v>
      </c>
      <c r="I1930" s="463">
        <f t="shared" si="394"/>
        <v>2</v>
      </c>
      <c r="J1930" s="463">
        <f t="shared" si="395"/>
        <v>0</v>
      </c>
      <c r="K1930" s="431">
        <f t="shared" si="396"/>
        <v>0</v>
      </c>
    </row>
    <row r="1931" spans="1:11" ht="25.5">
      <c r="A1931" s="158" t="s">
        <v>3867</v>
      </c>
      <c r="B1931" s="159" t="s">
        <v>3868</v>
      </c>
      <c r="C1931" s="157"/>
      <c r="D1931" s="157"/>
      <c r="E1931" s="431" t="e">
        <f t="shared" si="392"/>
        <v>#DIV/0!</v>
      </c>
      <c r="F1931" s="463">
        <v>1</v>
      </c>
      <c r="G1931" s="463">
        <v>1</v>
      </c>
      <c r="H1931" s="431">
        <f t="shared" si="393"/>
        <v>1</v>
      </c>
      <c r="I1931" s="463">
        <f t="shared" si="394"/>
        <v>1</v>
      </c>
      <c r="J1931" s="463">
        <f t="shared" si="395"/>
        <v>1</v>
      </c>
      <c r="K1931" s="431">
        <f t="shared" si="396"/>
        <v>1</v>
      </c>
    </row>
    <row r="1932" spans="1:11" ht="14.25">
      <c r="A1932" s="158" t="s">
        <v>3869</v>
      </c>
      <c r="B1932" s="159" t="s">
        <v>3870</v>
      </c>
      <c r="C1932" s="157"/>
      <c r="D1932" s="157"/>
      <c r="E1932" s="431" t="e">
        <f t="shared" si="392"/>
        <v>#DIV/0!</v>
      </c>
      <c r="F1932" s="463">
        <v>2</v>
      </c>
      <c r="G1932" s="463">
        <v>1</v>
      </c>
      <c r="H1932" s="431">
        <f t="shared" si="393"/>
        <v>0.5</v>
      </c>
      <c r="I1932" s="463">
        <f t="shared" si="394"/>
        <v>2</v>
      </c>
      <c r="J1932" s="463">
        <f t="shared" si="395"/>
        <v>1</v>
      </c>
      <c r="K1932" s="431">
        <f t="shared" si="396"/>
        <v>0.5</v>
      </c>
    </row>
    <row r="1933" spans="1:11" ht="14.25">
      <c r="A1933" s="158" t="s">
        <v>3871</v>
      </c>
      <c r="B1933" s="159" t="s">
        <v>3872</v>
      </c>
      <c r="C1933" s="157"/>
      <c r="D1933" s="157"/>
      <c r="E1933" s="431" t="e">
        <f t="shared" si="392"/>
        <v>#DIV/0!</v>
      </c>
      <c r="F1933" s="463">
        <v>1</v>
      </c>
      <c r="G1933" s="463"/>
      <c r="H1933" s="431">
        <f t="shared" si="393"/>
        <v>0</v>
      </c>
      <c r="I1933" s="463">
        <f t="shared" si="394"/>
        <v>1</v>
      </c>
      <c r="J1933" s="463">
        <f t="shared" si="395"/>
        <v>0</v>
      </c>
      <c r="K1933" s="431">
        <f t="shared" si="396"/>
        <v>0</v>
      </c>
    </row>
    <row r="1934" spans="1:11" ht="14.25">
      <c r="A1934" s="158" t="s">
        <v>3873</v>
      </c>
      <c r="B1934" s="159" t="s">
        <v>3874</v>
      </c>
      <c r="C1934" s="157"/>
      <c r="D1934" s="157"/>
      <c r="E1934" s="431" t="e">
        <f t="shared" si="392"/>
        <v>#DIV/0!</v>
      </c>
      <c r="F1934" s="463"/>
      <c r="G1934" s="463"/>
      <c r="H1934" s="431" t="e">
        <f t="shared" si="393"/>
        <v>#DIV/0!</v>
      </c>
      <c r="I1934" s="463">
        <f t="shared" si="394"/>
        <v>0</v>
      </c>
      <c r="J1934" s="463">
        <f t="shared" si="395"/>
        <v>0</v>
      </c>
      <c r="K1934" s="431" t="e">
        <f t="shared" si="396"/>
        <v>#DIV/0!</v>
      </c>
    </row>
    <row r="1935" spans="1:11" ht="14.25">
      <c r="A1935" s="158"/>
      <c r="B1935" s="159"/>
      <c r="C1935" s="157"/>
      <c r="D1935" s="157"/>
      <c r="E1935" s="431" t="e">
        <f t="shared" si="392"/>
        <v>#DIV/0!</v>
      </c>
      <c r="F1935" s="463"/>
      <c r="G1935" s="463"/>
      <c r="H1935" s="431" t="e">
        <f t="shared" si="393"/>
        <v>#DIV/0!</v>
      </c>
      <c r="I1935" s="463">
        <f t="shared" si="394"/>
        <v>0</v>
      </c>
      <c r="J1935" s="463">
        <f t="shared" si="395"/>
        <v>0</v>
      </c>
      <c r="K1935" s="431" t="e">
        <f t="shared" si="396"/>
        <v>#DIV/0!</v>
      </c>
    </row>
    <row r="1936" spans="1:11" ht="14.25">
      <c r="A1936" s="158"/>
      <c r="B1936" s="159"/>
      <c r="C1936" s="157"/>
      <c r="D1936" s="157"/>
      <c r="E1936" s="431" t="e">
        <f t="shared" si="387"/>
        <v>#DIV/0!</v>
      </c>
      <c r="F1936" s="463"/>
      <c r="G1936" s="463"/>
      <c r="H1936" s="431" t="e">
        <f t="shared" si="388"/>
        <v>#DIV/0!</v>
      </c>
      <c r="I1936" s="463">
        <f t="shared" ref="I1936" si="397">C1936+F1936</f>
        <v>0</v>
      </c>
      <c r="J1936" s="463">
        <f t="shared" ref="J1936" si="398">D1936+G1936</f>
        <v>0</v>
      </c>
      <c r="K1936" s="431" t="e">
        <f t="shared" si="389"/>
        <v>#DIV/0!</v>
      </c>
    </row>
    <row r="1937" spans="1:11" ht="14.25">
      <c r="A1937" s="158"/>
      <c r="B1937" s="159"/>
      <c r="C1937" s="165"/>
      <c r="D1937" s="165"/>
      <c r="E1937" s="442"/>
      <c r="F1937" s="436"/>
      <c r="G1937" s="436"/>
      <c r="H1937" s="442"/>
      <c r="I1937" s="436"/>
      <c r="J1937" s="436"/>
      <c r="K1937" s="442"/>
    </row>
    <row r="1938" spans="1:11" ht="15">
      <c r="A1938" s="158"/>
      <c r="B1938" s="160" t="s">
        <v>1637</v>
      </c>
      <c r="C1938" s="443">
        <f>SUM(C1939:C2279)</f>
        <v>27526</v>
      </c>
      <c r="D1938" s="443">
        <f>SUM(D1939:D2279)</f>
        <v>22573</v>
      </c>
      <c r="E1938" s="444">
        <f t="shared" ref="E1938:E1941" si="399">D1938/C1938</f>
        <v>0.82006103320496981</v>
      </c>
      <c r="F1938" s="443">
        <f>SUM(F1939:F2279)</f>
        <v>86271</v>
      </c>
      <c r="G1938" s="443">
        <f>SUM(G1939:G2279)</f>
        <v>50895</v>
      </c>
      <c r="H1938" s="444">
        <f t="shared" ref="H1938:H1941" si="400">G1938/F1938</f>
        <v>0.58994331814862466</v>
      </c>
      <c r="I1938" s="443">
        <f>SUM(I1939:I2279)</f>
        <v>113797</v>
      </c>
      <c r="J1938" s="443">
        <f>SUM(J1939:J2279)</f>
        <v>73468</v>
      </c>
      <c r="K1938" s="444">
        <f t="shared" ref="K1938:K1941" si="401">J1938/I1938</f>
        <v>0.64560577168115152</v>
      </c>
    </row>
    <row r="1939" spans="1:11" ht="25.5">
      <c r="A1939" s="446" t="s">
        <v>3837</v>
      </c>
      <c r="B1939" s="447" t="s">
        <v>3875</v>
      </c>
      <c r="C1939" s="455"/>
      <c r="D1939" s="159"/>
      <c r="E1939" s="431" t="e">
        <f t="shared" si="399"/>
        <v>#DIV/0!</v>
      </c>
      <c r="F1939" s="460"/>
      <c r="G1939" s="406"/>
      <c r="H1939" s="431" t="e">
        <f t="shared" si="400"/>
        <v>#DIV/0!</v>
      </c>
      <c r="I1939" s="463">
        <f t="shared" ref="I1939:J1941" si="402">C1939+F1939</f>
        <v>0</v>
      </c>
      <c r="J1939" s="463">
        <f t="shared" si="402"/>
        <v>0</v>
      </c>
      <c r="K1939" s="431" t="e">
        <f t="shared" si="401"/>
        <v>#DIV/0!</v>
      </c>
    </row>
    <row r="1940" spans="1:11" ht="14.25">
      <c r="A1940" s="446" t="s">
        <v>3876</v>
      </c>
      <c r="B1940" s="448" t="s">
        <v>3877</v>
      </c>
      <c r="C1940" s="456"/>
      <c r="D1940" s="157"/>
      <c r="E1940" s="431" t="e">
        <f t="shared" si="399"/>
        <v>#DIV/0!</v>
      </c>
      <c r="F1940" s="461"/>
      <c r="G1940" s="463"/>
      <c r="H1940" s="431" t="e">
        <f t="shared" si="400"/>
        <v>#DIV/0!</v>
      </c>
      <c r="I1940" s="463">
        <f t="shared" si="402"/>
        <v>0</v>
      </c>
      <c r="J1940" s="463">
        <f t="shared" si="402"/>
        <v>0</v>
      </c>
      <c r="K1940" s="431" t="e">
        <f t="shared" si="401"/>
        <v>#DIV/0!</v>
      </c>
    </row>
    <row r="1941" spans="1:11" ht="14.25">
      <c r="A1941" s="446" t="s">
        <v>3878</v>
      </c>
      <c r="B1941" s="448" t="s">
        <v>3879</v>
      </c>
      <c r="C1941" s="456"/>
      <c r="D1941" s="157"/>
      <c r="E1941" s="431" t="e">
        <f t="shared" si="399"/>
        <v>#DIV/0!</v>
      </c>
      <c r="F1941" s="461"/>
      <c r="G1941" s="463"/>
      <c r="H1941" s="431" t="e">
        <f t="shared" si="400"/>
        <v>#DIV/0!</v>
      </c>
      <c r="I1941" s="463">
        <f t="shared" si="402"/>
        <v>0</v>
      </c>
      <c r="J1941" s="463">
        <f t="shared" si="402"/>
        <v>0</v>
      </c>
      <c r="K1941" s="431" t="e">
        <f t="shared" si="401"/>
        <v>#DIV/0!</v>
      </c>
    </row>
    <row r="1942" spans="1:11" ht="14.25">
      <c r="A1942" s="446" t="s">
        <v>3660</v>
      </c>
      <c r="B1942" s="448" t="s">
        <v>3661</v>
      </c>
      <c r="C1942" s="456"/>
      <c r="D1942" s="157"/>
      <c r="E1942" s="431" t="e">
        <f t="shared" ref="E1942:E2188" si="403">D1942/C1942</f>
        <v>#DIV/0!</v>
      </c>
      <c r="F1942" s="461"/>
      <c r="G1942" s="463"/>
      <c r="H1942" s="431" t="e">
        <f t="shared" ref="H1942:H2188" si="404">G1942/F1942</f>
        <v>#DIV/0!</v>
      </c>
      <c r="I1942" s="463">
        <f t="shared" ref="I1942:J2066" si="405">C1942+F1942</f>
        <v>0</v>
      </c>
      <c r="J1942" s="463">
        <f t="shared" si="405"/>
        <v>0</v>
      </c>
      <c r="K1942" s="431" t="e">
        <f t="shared" ref="K1942:K2188" si="406">J1942/I1942</f>
        <v>#DIV/0!</v>
      </c>
    </row>
    <row r="1943" spans="1:11" ht="14.25">
      <c r="A1943" s="446" t="s">
        <v>3662</v>
      </c>
      <c r="B1943" s="448" t="s">
        <v>3663</v>
      </c>
      <c r="C1943" s="456"/>
      <c r="D1943" s="161"/>
      <c r="E1943" s="431" t="e">
        <f t="shared" si="403"/>
        <v>#DIV/0!</v>
      </c>
      <c r="F1943" s="461"/>
      <c r="G1943" s="463"/>
      <c r="H1943" s="431" t="e">
        <f t="shared" si="404"/>
        <v>#DIV/0!</v>
      </c>
      <c r="I1943" s="463">
        <f t="shared" si="405"/>
        <v>0</v>
      </c>
      <c r="J1943" s="463">
        <f t="shared" si="405"/>
        <v>0</v>
      </c>
      <c r="K1943" s="431" t="e">
        <f t="shared" si="406"/>
        <v>#DIV/0!</v>
      </c>
    </row>
    <row r="1944" spans="1:11" ht="14.25">
      <c r="A1944" s="446" t="s">
        <v>3664</v>
      </c>
      <c r="B1944" s="448" t="s">
        <v>3665</v>
      </c>
      <c r="C1944" s="456"/>
      <c r="D1944" s="161">
        <v>3</v>
      </c>
      <c r="E1944" s="431" t="e">
        <f t="shared" si="403"/>
        <v>#DIV/0!</v>
      </c>
      <c r="F1944" s="461"/>
      <c r="G1944" s="463"/>
      <c r="H1944" s="431" t="e">
        <f t="shared" si="404"/>
        <v>#DIV/0!</v>
      </c>
      <c r="I1944" s="463">
        <f t="shared" si="405"/>
        <v>0</v>
      </c>
      <c r="J1944" s="463">
        <f t="shared" si="405"/>
        <v>3</v>
      </c>
      <c r="K1944" s="431" t="e">
        <f t="shared" si="406"/>
        <v>#DIV/0!</v>
      </c>
    </row>
    <row r="1945" spans="1:11" ht="14.25">
      <c r="A1945" s="446" t="s">
        <v>2058</v>
      </c>
      <c r="B1945" s="448" t="s">
        <v>2776</v>
      </c>
      <c r="C1945" s="456">
        <v>14</v>
      </c>
      <c r="D1945" s="162">
        <v>14</v>
      </c>
      <c r="E1945" s="431">
        <f t="shared" si="403"/>
        <v>1</v>
      </c>
      <c r="F1945" s="461"/>
      <c r="G1945" s="463"/>
      <c r="H1945" s="431" t="e">
        <f t="shared" si="404"/>
        <v>#DIV/0!</v>
      </c>
      <c r="I1945" s="463">
        <f t="shared" si="405"/>
        <v>14</v>
      </c>
      <c r="J1945" s="463">
        <f t="shared" si="405"/>
        <v>14</v>
      </c>
      <c r="K1945" s="431">
        <f t="shared" si="406"/>
        <v>1</v>
      </c>
    </row>
    <row r="1946" spans="1:11" ht="14.25">
      <c r="A1946" s="446" t="s">
        <v>3746</v>
      </c>
      <c r="B1946" s="448" t="s">
        <v>3747</v>
      </c>
      <c r="C1946" s="456"/>
      <c r="D1946" s="161"/>
      <c r="E1946" s="431" t="e">
        <f t="shared" si="403"/>
        <v>#DIV/0!</v>
      </c>
      <c r="F1946" s="461"/>
      <c r="G1946" s="463"/>
      <c r="H1946" s="431" t="e">
        <f t="shared" si="404"/>
        <v>#DIV/0!</v>
      </c>
      <c r="I1946" s="463">
        <f t="shared" si="405"/>
        <v>0</v>
      </c>
      <c r="J1946" s="463">
        <f t="shared" si="405"/>
        <v>0</v>
      </c>
      <c r="K1946" s="431" t="e">
        <f t="shared" si="406"/>
        <v>#DIV/0!</v>
      </c>
    </row>
    <row r="1947" spans="1:11" ht="14.25">
      <c r="A1947" s="446" t="s">
        <v>2094</v>
      </c>
      <c r="B1947" s="448" t="s">
        <v>3167</v>
      </c>
      <c r="C1947" s="456">
        <v>4</v>
      </c>
      <c r="D1947" s="161">
        <v>1</v>
      </c>
      <c r="E1947" s="431">
        <f t="shared" si="403"/>
        <v>0.25</v>
      </c>
      <c r="F1947" s="461">
        <v>9284</v>
      </c>
      <c r="G1947" s="463">
        <v>5254</v>
      </c>
      <c r="H1947" s="431">
        <f t="shared" si="404"/>
        <v>0.56591986212839296</v>
      </c>
      <c r="I1947" s="463">
        <f t="shared" si="405"/>
        <v>9288</v>
      </c>
      <c r="J1947" s="463">
        <f t="shared" si="405"/>
        <v>5255</v>
      </c>
      <c r="K1947" s="431">
        <f t="shared" si="406"/>
        <v>0.56578380706287679</v>
      </c>
    </row>
    <row r="1948" spans="1:11" ht="14.25">
      <c r="A1948" s="446" t="s">
        <v>2102</v>
      </c>
      <c r="B1948" s="448" t="s">
        <v>2508</v>
      </c>
      <c r="C1948" s="456"/>
      <c r="D1948" s="157"/>
      <c r="E1948" s="431" t="e">
        <f t="shared" si="403"/>
        <v>#DIV/0!</v>
      </c>
      <c r="F1948" s="461">
        <v>535</v>
      </c>
      <c r="G1948" s="463"/>
      <c r="H1948" s="431">
        <f t="shared" si="404"/>
        <v>0</v>
      </c>
      <c r="I1948" s="463">
        <f t="shared" si="405"/>
        <v>535</v>
      </c>
      <c r="J1948" s="463">
        <f t="shared" si="405"/>
        <v>0</v>
      </c>
      <c r="K1948" s="431">
        <f t="shared" si="406"/>
        <v>0</v>
      </c>
    </row>
    <row r="1949" spans="1:11" ht="25.5">
      <c r="A1949" s="446" t="s">
        <v>3880</v>
      </c>
      <c r="B1949" s="448" t="s">
        <v>3881</v>
      </c>
      <c r="C1949" s="456"/>
      <c r="D1949" s="157"/>
      <c r="E1949" s="431" t="e">
        <f t="shared" si="403"/>
        <v>#DIV/0!</v>
      </c>
      <c r="F1949" s="461"/>
      <c r="G1949" s="463"/>
      <c r="H1949" s="431" t="e">
        <f t="shared" si="404"/>
        <v>#DIV/0!</v>
      </c>
      <c r="I1949" s="463">
        <f t="shared" si="405"/>
        <v>0</v>
      </c>
      <c r="J1949" s="463">
        <f t="shared" si="405"/>
        <v>0</v>
      </c>
      <c r="K1949" s="431" t="e">
        <f t="shared" si="406"/>
        <v>#DIV/0!</v>
      </c>
    </row>
    <row r="1950" spans="1:11" ht="25.5">
      <c r="A1950" s="446" t="s">
        <v>2448</v>
      </c>
      <c r="B1950" s="448" t="s">
        <v>2449</v>
      </c>
      <c r="C1950" s="456">
        <v>376</v>
      </c>
      <c r="D1950" s="157">
        <v>276</v>
      </c>
      <c r="E1950" s="431">
        <f t="shared" si="403"/>
        <v>0.73404255319148937</v>
      </c>
      <c r="F1950" s="461"/>
      <c r="G1950" s="463"/>
      <c r="H1950" s="431" t="e">
        <f t="shared" si="404"/>
        <v>#DIV/0!</v>
      </c>
      <c r="I1950" s="463">
        <f t="shared" si="405"/>
        <v>376</v>
      </c>
      <c r="J1950" s="463">
        <f t="shared" si="405"/>
        <v>276</v>
      </c>
      <c r="K1950" s="431">
        <f t="shared" si="406"/>
        <v>0.73404255319148937</v>
      </c>
    </row>
    <row r="1951" spans="1:11" ht="14.25">
      <c r="A1951" s="446" t="s">
        <v>3333</v>
      </c>
      <c r="B1951" s="448" t="s">
        <v>3334</v>
      </c>
      <c r="C1951" s="456">
        <v>4</v>
      </c>
      <c r="D1951" s="161"/>
      <c r="E1951" s="431">
        <f t="shared" si="403"/>
        <v>0</v>
      </c>
      <c r="F1951" s="461"/>
      <c r="G1951" s="463"/>
      <c r="H1951" s="431" t="e">
        <f t="shared" si="404"/>
        <v>#DIV/0!</v>
      </c>
      <c r="I1951" s="463">
        <f t="shared" si="405"/>
        <v>4</v>
      </c>
      <c r="J1951" s="463">
        <f t="shared" si="405"/>
        <v>0</v>
      </c>
      <c r="K1951" s="431">
        <f t="shared" si="406"/>
        <v>0</v>
      </c>
    </row>
    <row r="1952" spans="1:11" ht="14.25">
      <c r="A1952" s="446" t="s">
        <v>2958</v>
      </c>
      <c r="B1952" s="448" t="s">
        <v>2959</v>
      </c>
      <c r="C1952" s="456"/>
      <c r="D1952" s="161"/>
      <c r="E1952" s="431" t="e">
        <f t="shared" si="403"/>
        <v>#DIV/0!</v>
      </c>
      <c r="F1952" s="461"/>
      <c r="G1952" s="463"/>
      <c r="H1952" s="431" t="e">
        <f t="shared" si="404"/>
        <v>#DIV/0!</v>
      </c>
      <c r="I1952" s="463">
        <f t="shared" si="405"/>
        <v>0</v>
      </c>
      <c r="J1952" s="463">
        <f t="shared" si="405"/>
        <v>0</v>
      </c>
      <c r="K1952" s="431" t="e">
        <f t="shared" si="406"/>
        <v>#DIV/0!</v>
      </c>
    </row>
    <row r="1953" spans="1:11" ht="14.25">
      <c r="A1953" s="446" t="s">
        <v>3882</v>
      </c>
      <c r="B1953" s="448" t="s">
        <v>3883</v>
      </c>
      <c r="C1953" s="456"/>
      <c r="D1953" s="162"/>
      <c r="E1953" s="431" t="e">
        <f t="shared" si="403"/>
        <v>#DIV/0!</v>
      </c>
      <c r="F1953" s="461"/>
      <c r="G1953" s="463"/>
      <c r="H1953" s="431" t="e">
        <f t="shared" si="404"/>
        <v>#DIV/0!</v>
      </c>
      <c r="I1953" s="463">
        <f t="shared" si="405"/>
        <v>0</v>
      </c>
      <c r="J1953" s="463">
        <f t="shared" si="405"/>
        <v>0</v>
      </c>
      <c r="K1953" s="431" t="e">
        <f t="shared" si="406"/>
        <v>#DIV/0!</v>
      </c>
    </row>
    <row r="1954" spans="1:11" ht="25.5">
      <c r="A1954" s="446" t="s">
        <v>3884</v>
      </c>
      <c r="B1954" s="448" t="s">
        <v>3885</v>
      </c>
      <c r="C1954" s="456"/>
      <c r="D1954" s="161"/>
      <c r="E1954" s="431" t="e">
        <f t="shared" si="403"/>
        <v>#DIV/0!</v>
      </c>
      <c r="F1954" s="461"/>
      <c r="G1954" s="463"/>
      <c r="H1954" s="431" t="e">
        <f t="shared" si="404"/>
        <v>#DIV/0!</v>
      </c>
      <c r="I1954" s="463">
        <f t="shared" si="405"/>
        <v>0</v>
      </c>
      <c r="J1954" s="463">
        <f t="shared" si="405"/>
        <v>0</v>
      </c>
      <c r="K1954" s="431" t="e">
        <f t="shared" si="406"/>
        <v>#DIV/0!</v>
      </c>
    </row>
    <row r="1955" spans="1:11" ht="25.5">
      <c r="A1955" s="446" t="s">
        <v>3751</v>
      </c>
      <c r="B1955" s="448" t="s">
        <v>3752</v>
      </c>
      <c r="C1955" s="456"/>
      <c r="D1955" s="161"/>
      <c r="E1955" s="431" t="e">
        <f t="shared" si="403"/>
        <v>#DIV/0!</v>
      </c>
      <c r="F1955" s="461"/>
      <c r="G1955" s="463"/>
      <c r="H1955" s="431" t="e">
        <f t="shared" si="404"/>
        <v>#DIV/0!</v>
      </c>
      <c r="I1955" s="463">
        <f t="shared" si="405"/>
        <v>0</v>
      </c>
      <c r="J1955" s="463">
        <f t="shared" si="405"/>
        <v>0</v>
      </c>
      <c r="K1955" s="431" t="e">
        <f t="shared" si="406"/>
        <v>#DIV/0!</v>
      </c>
    </row>
    <row r="1956" spans="1:11" ht="25.5">
      <c r="A1956" s="446" t="s">
        <v>2828</v>
      </c>
      <c r="B1956" s="448" t="s">
        <v>3753</v>
      </c>
      <c r="C1956" s="456">
        <v>26</v>
      </c>
      <c r="D1956" s="157">
        <v>27</v>
      </c>
      <c r="E1956" s="431">
        <f t="shared" si="403"/>
        <v>1.0384615384615385</v>
      </c>
      <c r="F1956" s="461"/>
      <c r="G1956" s="463"/>
      <c r="H1956" s="431" t="e">
        <f t="shared" si="404"/>
        <v>#DIV/0!</v>
      </c>
      <c r="I1956" s="463">
        <f t="shared" si="405"/>
        <v>26</v>
      </c>
      <c r="J1956" s="463">
        <f t="shared" si="405"/>
        <v>27</v>
      </c>
      <c r="K1956" s="431">
        <f t="shared" si="406"/>
        <v>1.0384615384615385</v>
      </c>
    </row>
    <row r="1957" spans="1:11" ht="14.25">
      <c r="A1957" s="446" t="s">
        <v>3754</v>
      </c>
      <c r="B1957" s="448" t="s">
        <v>3755</v>
      </c>
      <c r="C1957" s="456"/>
      <c r="D1957" s="157"/>
      <c r="E1957" s="431" t="e">
        <f t="shared" si="403"/>
        <v>#DIV/0!</v>
      </c>
      <c r="F1957" s="461"/>
      <c r="G1957" s="463"/>
      <c r="H1957" s="431" t="e">
        <f t="shared" si="404"/>
        <v>#DIV/0!</v>
      </c>
      <c r="I1957" s="463">
        <f t="shared" si="405"/>
        <v>0</v>
      </c>
      <c r="J1957" s="463">
        <f t="shared" si="405"/>
        <v>0</v>
      </c>
      <c r="K1957" s="431" t="e">
        <f t="shared" si="406"/>
        <v>#DIV/0!</v>
      </c>
    </row>
    <row r="1958" spans="1:11" ht="14.25">
      <c r="A1958" s="446" t="s">
        <v>3758</v>
      </c>
      <c r="B1958" s="448" t="s">
        <v>3759</v>
      </c>
      <c r="C1958" s="456"/>
      <c r="D1958" s="157"/>
      <c r="E1958" s="431" t="e">
        <f t="shared" si="403"/>
        <v>#DIV/0!</v>
      </c>
      <c r="F1958" s="461"/>
      <c r="G1958" s="463"/>
      <c r="H1958" s="431" t="e">
        <f t="shared" si="404"/>
        <v>#DIV/0!</v>
      </c>
      <c r="I1958" s="463">
        <f t="shared" si="405"/>
        <v>0</v>
      </c>
      <c r="J1958" s="463">
        <f t="shared" si="405"/>
        <v>0</v>
      </c>
      <c r="K1958" s="431" t="e">
        <f t="shared" si="406"/>
        <v>#DIV/0!</v>
      </c>
    </row>
    <row r="1959" spans="1:11" ht="14.25">
      <c r="A1959" s="446" t="s">
        <v>2457</v>
      </c>
      <c r="B1959" s="448" t="s">
        <v>2458</v>
      </c>
      <c r="C1959" s="456"/>
      <c r="D1959" s="161"/>
      <c r="E1959" s="431" t="e">
        <f t="shared" si="403"/>
        <v>#DIV/0!</v>
      </c>
      <c r="F1959" s="461"/>
      <c r="G1959" s="463"/>
      <c r="H1959" s="431" t="e">
        <f t="shared" si="404"/>
        <v>#DIV/0!</v>
      </c>
      <c r="I1959" s="463">
        <f t="shared" si="405"/>
        <v>0</v>
      </c>
      <c r="J1959" s="463">
        <f t="shared" si="405"/>
        <v>0</v>
      </c>
      <c r="K1959" s="431" t="e">
        <f t="shared" si="406"/>
        <v>#DIV/0!</v>
      </c>
    </row>
    <row r="1960" spans="1:11" ht="14.25">
      <c r="A1960" s="446" t="s">
        <v>3760</v>
      </c>
      <c r="B1960" s="448" t="s">
        <v>3761</v>
      </c>
      <c r="C1960" s="456">
        <v>5</v>
      </c>
      <c r="D1960" s="161">
        <v>7</v>
      </c>
      <c r="E1960" s="431">
        <f t="shared" si="403"/>
        <v>1.4</v>
      </c>
      <c r="F1960" s="461"/>
      <c r="G1960" s="463"/>
      <c r="H1960" s="431" t="e">
        <f t="shared" si="404"/>
        <v>#DIV/0!</v>
      </c>
      <c r="I1960" s="463">
        <f t="shared" si="405"/>
        <v>5</v>
      </c>
      <c r="J1960" s="463">
        <f t="shared" si="405"/>
        <v>7</v>
      </c>
      <c r="K1960" s="431">
        <f t="shared" si="406"/>
        <v>1.4</v>
      </c>
    </row>
    <row r="1961" spans="1:11" ht="14.25">
      <c r="A1961" s="446" t="s">
        <v>3762</v>
      </c>
      <c r="B1961" s="448" t="s">
        <v>3763</v>
      </c>
      <c r="C1961" s="456"/>
      <c r="D1961" s="162"/>
      <c r="E1961" s="431" t="e">
        <f t="shared" si="403"/>
        <v>#DIV/0!</v>
      </c>
      <c r="F1961" s="461"/>
      <c r="G1961" s="463"/>
      <c r="H1961" s="431" t="e">
        <f t="shared" si="404"/>
        <v>#DIV/0!</v>
      </c>
      <c r="I1961" s="463">
        <f t="shared" si="405"/>
        <v>0</v>
      </c>
      <c r="J1961" s="463">
        <f t="shared" si="405"/>
        <v>0</v>
      </c>
      <c r="K1961" s="431" t="e">
        <f t="shared" si="406"/>
        <v>#DIV/0!</v>
      </c>
    </row>
    <row r="1962" spans="1:11" ht="14.25">
      <c r="A1962" s="446" t="s">
        <v>3580</v>
      </c>
      <c r="B1962" s="448" t="s">
        <v>3764</v>
      </c>
      <c r="C1962" s="456">
        <v>27</v>
      </c>
      <c r="D1962" s="161">
        <v>7</v>
      </c>
      <c r="E1962" s="431">
        <f t="shared" si="403"/>
        <v>0.25925925925925924</v>
      </c>
      <c r="F1962" s="461"/>
      <c r="G1962" s="463"/>
      <c r="H1962" s="431" t="e">
        <f t="shared" si="404"/>
        <v>#DIV/0!</v>
      </c>
      <c r="I1962" s="463">
        <f t="shared" si="405"/>
        <v>27</v>
      </c>
      <c r="J1962" s="463">
        <f t="shared" si="405"/>
        <v>7</v>
      </c>
      <c r="K1962" s="431">
        <f t="shared" si="406"/>
        <v>0.25925925925925924</v>
      </c>
    </row>
    <row r="1963" spans="1:11" ht="14.25">
      <c r="A1963" s="446" t="s">
        <v>2613</v>
      </c>
      <c r="B1963" s="448" t="s">
        <v>3765</v>
      </c>
      <c r="C1963" s="456">
        <v>121</v>
      </c>
      <c r="D1963" s="161">
        <v>170</v>
      </c>
      <c r="E1963" s="431">
        <f t="shared" si="403"/>
        <v>1.4049586776859504</v>
      </c>
      <c r="F1963" s="461"/>
      <c r="G1963" s="463"/>
      <c r="H1963" s="431" t="e">
        <f t="shared" si="404"/>
        <v>#DIV/0!</v>
      </c>
      <c r="I1963" s="463">
        <f t="shared" si="405"/>
        <v>121</v>
      </c>
      <c r="J1963" s="463">
        <f t="shared" si="405"/>
        <v>170</v>
      </c>
      <c r="K1963" s="431">
        <f t="shared" si="406"/>
        <v>1.4049586776859504</v>
      </c>
    </row>
    <row r="1964" spans="1:11" ht="25.5">
      <c r="A1964" s="446" t="s">
        <v>3503</v>
      </c>
      <c r="B1964" s="448" t="s">
        <v>3766</v>
      </c>
      <c r="C1964" s="456"/>
      <c r="D1964" s="157"/>
      <c r="E1964" s="431" t="e">
        <f t="shared" si="403"/>
        <v>#DIV/0!</v>
      </c>
      <c r="F1964" s="461"/>
      <c r="G1964" s="463"/>
      <c r="H1964" s="431" t="e">
        <f t="shared" si="404"/>
        <v>#DIV/0!</v>
      </c>
      <c r="I1964" s="463">
        <f t="shared" si="405"/>
        <v>0</v>
      </c>
      <c r="J1964" s="463">
        <f t="shared" si="405"/>
        <v>0</v>
      </c>
      <c r="K1964" s="431" t="e">
        <f t="shared" si="406"/>
        <v>#DIV/0!</v>
      </c>
    </row>
    <row r="1965" spans="1:11" ht="14.25">
      <c r="A1965" s="446" t="s">
        <v>3767</v>
      </c>
      <c r="B1965" s="448" t="s">
        <v>3768</v>
      </c>
      <c r="C1965" s="456"/>
      <c r="D1965" s="157"/>
      <c r="E1965" s="431" t="e">
        <f t="shared" si="403"/>
        <v>#DIV/0!</v>
      </c>
      <c r="F1965" s="461"/>
      <c r="G1965" s="463"/>
      <c r="H1965" s="431" t="e">
        <f t="shared" si="404"/>
        <v>#DIV/0!</v>
      </c>
      <c r="I1965" s="463">
        <f t="shared" si="405"/>
        <v>0</v>
      </c>
      <c r="J1965" s="463">
        <f t="shared" si="405"/>
        <v>0</v>
      </c>
      <c r="K1965" s="431" t="e">
        <f t="shared" si="406"/>
        <v>#DIV/0!</v>
      </c>
    </row>
    <row r="1966" spans="1:11" ht="14.25">
      <c r="A1966" s="446" t="s">
        <v>3807</v>
      </c>
      <c r="B1966" s="448" t="s">
        <v>3808</v>
      </c>
      <c r="C1966" s="456"/>
      <c r="D1966" s="157"/>
      <c r="E1966" s="431" t="e">
        <f t="shared" si="403"/>
        <v>#DIV/0!</v>
      </c>
      <c r="F1966" s="461"/>
      <c r="G1966" s="463"/>
      <c r="H1966" s="431" t="e">
        <f t="shared" si="404"/>
        <v>#DIV/0!</v>
      </c>
      <c r="I1966" s="463">
        <f t="shared" si="405"/>
        <v>0</v>
      </c>
      <c r="J1966" s="463">
        <f t="shared" si="405"/>
        <v>0</v>
      </c>
      <c r="K1966" s="431" t="e">
        <f t="shared" si="406"/>
        <v>#DIV/0!</v>
      </c>
    </row>
    <row r="1967" spans="1:11" ht="14.25">
      <c r="A1967" s="449" t="s">
        <v>3809</v>
      </c>
      <c r="B1967" s="450" t="s">
        <v>3810</v>
      </c>
      <c r="C1967" s="456"/>
      <c r="D1967" s="161"/>
      <c r="E1967" s="431" t="e">
        <f t="shared" si="403"/>
        <v>#DIV/0!</v>
      </c>
      <c r="F1967" s="461"/>
      <c r="G1967" s="463"/>
      <c r="H1967" s="431" t="e">
        <f t="shared" si="404"/>
        <v>#DIV/0!</v>
      </c>
      <c r="I1967" s="463">
        <f t="shared" si="405"/>
        <v>0</v>
      </c>
      <c r="J1967" s="463">
        <f t="shared" si="405"/>
        <v>0</v>
      </c>
      <c r="K1967" s="431" t="e">
        <f t="shared" si="406"/>
        <v>#DIV/0!</v>
      </c>
    </row>
    <row r="1968" spans="1:11" ht="14.25">
      <c r="A1968" s="451" t="s">
        <v>3815</v>
      </c>
      <c r="B1968" s="452" t="s">
        <v>3816</v>
      </c>
      <c r="C1968" s="456"/>
      <c r="D1968" s="161"/>
      <c r="E1968" s="431" t="e">
        <f t="shared" si="403"/>
        <v>#DIV/0!</v>
      </c>
      <c r="F1968" s="461"/>
      <c r="G1968" s="463"/>
      <c r="H1968" s="431" t="e">
        <f t="shared" si="404"/>
        <v>#DIV/0!</v>
      </c>
      <c r="I1968" s="463">
        <f t="shared" si="405"/>
        <v>0</v>
      </c>
      <c r="J1968" s="463">
        <f t="shared" si="405"/>
        <v>0</v>
      </c>
      <c r="K1968" s="431" t="e">
        <f t="shared" si="406"/>
        <v>#DIV/0!</v>
      </c>
    </row>
    <row r="1969" spans="1:11" ht="25.5">
      <c r="A1969" s="451" t="s">
        <v>2489</v>
      </c>
      <c r="B1969" s="452" t="s">
        <v>3817</v>
      </c>
      <c r="C1969" s="456"/>
      <c r="D1969" s="162"/>
      <c r="E1969" s="431" t="e">
        <f t="shared" si="403"/>
        <v>#DIV/0!</v>
      </c>
      <c r="F1969" s="461"/>
      <c r="G1969" s="463"/>
      <c r="H1969" s="431" t="e">
        <f t="shared" si="404"/>
        <v>#DIV/0!</v>
      </c>
      <c r="I1969" s="463">
        <f t="shared" si="405"/>
        <v>0</v>
      </c>
      <c r="J1969" s="463">
        <f t="shared" si="405"/>
        <v>0</v>
      </c>
      <c r="K1969" s="431" t="e">
        <f t="shared" si="406"/>
        <v>#DIV/0!</v>
      </c>
    </row>
    <row r="1970" spans="1:11" ht="14.25">
      <c r="A1970" s="453" t="s">
        <v>2761</v>
      </c>
      <c r="B1970" s="454" t="s">
        <v>2762</v>
      </c>
      <c r="C1970" s="456">
        <v>1256</v>
      </c>
      <c r="D1970" s="161">
        <v>125</v>
      </c>
      <c r="E1970" s="431">
        <f t="shared" si="403"/>
        <v>9.9522292993630579E-2</v>
      </c>
      <c r="F1970" s="461"/>
      <c r="G1970" s="463"/>
      <c r="H1970" s="431" t="e">
        <f t="shared" si="404"/>
        <v>#DIV/0!</v>
      </c>
      <c r="I1970" s="463">
        <f t="shared" si="405"/>
        <v>1256</v>
      </c>
      <c r="J1970" s="463">
        <f t="shared" si="405"/>
        <v>125</v>
      </c>
      <c r="K1970" s="431">
        <f t="shared" si="406"/>
        <v>9.9522292993630579E-2</v>
      </c>
    </row>
    <row r="1971" spans="1:11" ht="14.25">
      <c r="A1971" s="458" t="s">
        <v>3818</v>
      </c>
      <c r="B1971" s="459" t="s">
        <v>3819</v>
      </c>
      <c r="C1971" s="456"/>
      <c r="D1971" s="161"/>
      <c r="E1971" s="431" t="e">
        <f t="shared" si="403"/>
        <v>#DIV/0!</v>
      </c>
      <c r="F1971" s="461"/>
      <c r="G1971" s="463"/>
      <c r="H1971" s="431" t="e">
        <f t="shared" si="404"/>
        <v>#DIV/0!</v>
      </c>
      <c r="I1971" s="463">
        <f t="shared" si="405"/>
        <v>0</v>
      </c>
      <c r="J1971" s="463">
        <f t="shared" si="405"/>
        <v>0</v>
      </c>
      <c r="K1971" s="431" t="e">
        <f t="shared" si="406"/>
        <v>#DIV/0!</v>
      </c>
    </row>
    <row r="1972" spans="1:11" ht="14.25">
      <c r="A1972" s="458" t="s">
        <v>3820</v>
      </c>
      <c r="B1972" s="459" t="s">
        <v>3821</v>
      </c>
      <c r="C1972" s="456">
        <v>0</v>
      </c>
      <c r="D1972" s="157"/>
      <c r="E1972" s="431" t="e">
        <f t="shared" si="403"/>
        <v>#DIV/0!</v>
      </c>
      <c r="F1972" s="461"/>
      <c r="G1972" s="463"/>
      <c r="H1972" s="431" t="e">
        <f t="shared" si="404"/>
        <v>#DIV/0!</v>
      </c>
      <c r="I1972" s="463">
        <f t="shared" si="405"/>
        <v>0</v>
      </c>
      <c r="J1972" s="463">
        <f t="shared" si="405"/>
        <v>0</v>
      </c>
      <c r="K1972" s="431" t="e">
        <f t="shared" si="406"/>
        <v>#DIV/0!</v>
      </c>
    </row>
    <row r="1973" spans="1:11" ht="25.5">
      <c r="A1973" s="446" t="s">
        <v>3822</v>
      </c>
      <c r="B1973" s="448" t="s">
        <v>3823</v>
      </c>
      <c r="C1973" s="456"/>
      <c r="D1973" s="157"/>
      <c r="E1973" s="431" t="e">
        <f t="shared" si="403"/>
        <v>#DIV/0!</v>
      </c>
      <c r="F1973" s="461"/>
      <c r="G1973" s="463"/>
      <c r="H1973" s="431" t="e">
        <f t="shared" si="404"/>
        <v>#DIV/0!</v>
      </c>
      <c r="I1973" s="463">
        <f t="shared" si="405"/>
        <v>0</v>
      </c>
      <c r="J1973" s="463">
        <f t="shared" si="405"/>
        <v>0</v>
      </c>
      <c r="K1973" s="431" t="e">
        <f t="shared" si="406"/>
        <v>#DIV/0!</v>
      </c>
    </row>
    <row r="1974" spans="1:11" ht="14.25">
      <c r="A1974" s="446" t="s">
        <v>3259</v>
      </c>
      <c r="B1974" s="448" t="s">
        <v>3260</v>
      </c>
      <c r="C1974" s="456"/>
      <c r="D1974" s="161"/>
      <c r="E1974" s="431" t="e">
        <f t="shared" si="403"/>
        <v>#DIV/0!</v>
      </c>
      <c r="F1974" s="461"/>
      <c r="G1974" s="463"/>
      <c r="H1974" s="431" t="e">
        <f t="shared" si="404"/>
        <v>#DIV/0!</v>
      </c>
      <c r="I1974" s="463">
        <f t="shared" si="405"/>
        <v>0</v>
      </c>
      <c r="J1974" s="463">
        <f t="shared" si="405"/>
        <v>0</v>
      </c>
      <c r="K1974" s="431" t="e">
        <f t="shared" si="406"/>
        <v>#DIV/0!</v>
      </c>
    </row>
    <row r="1975" spans="1:11" ht="14.25">
      <c r="A1975" s="446" t="s">
        <v>3261</v>
      </c>
      <c r="B1975" s="448" t="s">
        <v>3262</v>
      </c>
      <c r="C1975" s="456"/>
      <c r="D1975" s="161"/>
      <c r="E1975" s="431" t="e">
        <f t="shared" si="403"/>
        <v>#DIV/0!</v>
      </c>
      <c r="F1975" s="461"/>
      <c r="G1975" s="463"/>
      <c r="H1975" s="431" t="e">
        <f t="shared" si="404"/>
        <v>#DIV/0!</v>
      </c>
      <c r="I1975" s="463">
        <f t="shared" si="405"/>
        <v>0</v>
      </c>
      <c r="J1975" s="463">
        <f t="shared" si="405"/>
        <v>0</v>
      </c>
      <c r="K1975" s="431" t="e">
        <f t="shared" si="406"/>
        <v>#DIV/0!</v>
      </c>
    </row>
    <row r="1976" spans="1:11" ht="14.25">
      <c r="A1976" s="446" t="s">
        <v>3269</v>
      </c>
      <c r="B1976" s="448" t="s">
        <v>3270</v>
      </c>
      <c r="C1976" s="456"/>
      <c r="D1976" s="162"/>
      <c r="E1976" s="431" t="e">
        <f t="shared" si="403"/>
        <v>#DIV/0!</v>
      </c>
      <c r="F1976" s="461"/>
      <c r="G1976" s="463"/>
      <c r="H1976" s="431" t="e">
        <f t="shared" si="404"/>
        <v>#DIV/0!</v>
      </c>
      <c r="I1976" s="463">
        <f t="shared" si="405"/>
        <v>0</v>
      </c>
      <c r="J1976" s="463">
        <f t="shared" si="405"/>
        <v>0</v>
      </c>
      <c r="K1976" s="431" t="e">
        <f t="shared" si="406"/>
        <v>#DIV/0!</v>
      </c>
    </row>
    <row r="1977" spans="1:11" ht="14.25">
      <c r="A1977" s="446" t="s">
        <v>3886</v>
      </c>
      <c r="B1977" s="448" t="s">
        <v>3887</v>
      </c>
      <c r="C1977" s="456"/>
      <c r="D1977" s="161"/>
      <c r="E1977" s="431" t="e">
        <f t="shared" si="403"/>
        <v>#DIV/0!</v>
      </c>
      <c r="F1977" s="461"/>
      <c r="G1977" s="463"/>
      <c r="H1977" s="431" t="e">
        <f t="shared" si="404"/>
        <v>#DIV/0!</v>
      </c>
      <c r="I1977" s="463">
        <f t="shared" si="405"/>
        <v>0</v>
      </c>
      <c r="J1977" s="463">
        <f t="shared" si="405"/>
        <v>0</v>
      </c>
      <c r="K1977" s="431" t="e">
        <f t="shared" si="406"/>
        <v>#DIV/0!</v>
      </c>
    </row>
    <row r="1978" spans="1:11" ht="14.25">
      <c r="A1978" s="446" t="s">
        <v>2188</v>
      </c>
      <c r="B1978" s="448" t="s">
        <v>2763</v>
      </c>
      <c r="C1978" s="456">
        <v>38</v>
      </c>
      <c r="D1978" s="161">
        <v>5</v>
      </c>
      <c r="E1978" s="431">
        <f t="shared" si="403"/>
        <v>0.13157894736842105</v>
      </c>
      <c r="F1978" s="461">
        <v>206</v>
      </c>
      <c r="G1978" s="463">
        <v>106</v>
      </c>
      <c r="H1978" s="431">
        <f t="shared" si="404"/>
        <v>0.5145631067961165</v>
      </c>
      <c r="I1978" s="463">
        <f t="shared" si="405"/>
        <v>244</v>
      </c>
      <c r="J1978" s="463">
        <f t="shared" si="405"/>
        <v>111</v>
      </c>
      <c r="K1978" s="431">
        <f t="shared" si="406"/>
        <v>0.45491803278688525</v>
      </c>
    </row>
    <row r="1979" spans="1:11" ht="14.25">
      <c r="A1979" s="446" t="s">
        <v>3888</v>
      </c>
      <c r="B1979" s="448" t="s">
        <v>3889</v>
      </c>
      <c r="C1979" s="456">
        <v>45</v>
      </c>
      <c r="D1979" s="157">
        <v>46</v>
      </c>
      <c r="E1979" s="431">
        <f t="shared" si="403"/>
        <v>1.0222222222222221</v>
      </c>
      <c r="F1979" s="461"/>
      <c r="G1979" s="463"/>
      <c r="H1979" s="431" t="e">
        <f t="shared" si="404"/>
        <v>#DIV/0!</v>
      </c>
      <c r="I1979" s="463">
        <f t="shared" si="405"/>
        <v>45</v>
      </c>
      <c r="J1979" s="463">
        <f t="shared" si="405"/>
        <v>46</v>
      </c>
      <c r="K1979" s="431">
        <f t="shared" si="406"/>
        <v>1.0222222222222221</v>
      </c>
    </row>
    <row r="1980" spans="1:11" ht="25.5">
      <c r="A1980" s="446" t="s">
        <v>2764</v>
      </c>
      <c r="B1980" s="448" t="s">
        <v>2765</v>
      </c>
      <c r="C1980" s="456">
        <v>172</v>
      </c>
      <c r="D1980" s="157">
        <v>170</v>
      </c>
      <c r="E1980" s="431">
        <f t="shared" si="403"/>
        <v>0.98837209302325579</v>
      </c>
      <c r="F1980" s="461">
        <v>2</v>
      </c>
      <c r="G1980" s="463">
        <v>1</v>
      </c>
      <c r="H1980" s="431">
        <f t="shared" si="404"/>
        <v>0.5</v>
      </c>
      <c r="I1980" s="463">
        <f t="shared" si="405"/>
        <v>174</v>
      </c>
      <c r="J1980" s="463">
        <f t="shared" si="405"/>
        <v>171</v>
      </c>
      <c r="K1980" s="431">
        <f t="shared" si="406"/>
        <v>0.98275862068965514</v>
      </c>
    </row>
    <row r="1981" spans="1:11" ht="25.5">
      <c r="A1981" s="446" t="s">
        <v>2832</v>
      </c>
      <c r="B1981" s="448" t="s">
        <v>3366</v>
      </c>
      <c r="C1981" s="456">
        <v>28</v>
      </c>
      <c r="D1981" s="157">
        <v>16</v>
      </c>
      <c r="E1981" s="431">
        <f t="shared" si="403"/>
        <v>0.5714285714285714</v>
      </c>
      <c r="F1981" s="461"/>
      <c r="G1981" s="463"/>
      <c r="H1981" s="431" t="e">
        <f t="shared" si="404"/>
        <v>#DIV/0!</v>
      </c>
      <c r="I1981" s="463">
        <f t="shared" si="405"/>
        <v>28</v>
      </c>
      <c r="J1981" s="463">
        <f t="shared" si="405"/>
        <v>16</v>
      </c>
      <c r="K1981" s="431">
        <f t="shared" si="406"/>
        <v>0.5714285714285714</v>
      </c>
    </row>
    <row r="1982" spans="1:11" ht="14.25">
      <c r="A1982" s="446" t="s">
        <v>3890</v>
      </c>
      <c r="B1982" s="448" t="s">
        <v>3891</v>
      </c>
      <c r="C1982" s="456">
        <v>13</v>
      </c>
      <c r="D1982" s="161"/>
      <c r="E1982" s="431">
        <f t="shared" si="403"/>
        <v>0</v>
      </c>
      <c r="F1982" s="461">
        <v>1</v>
      </c>
      <c r="G1982" s="463"/>
      <c r="H1982" s="431">
        <f t="shared" si="404"/>
        <v>0</v>
      </c>
      <c r="I1982" s="463">
        <f t="shared" si="405"/>
        <v>14</v>
      </c>
      <c r="J1982" s="463">
        <f t="shared" si="405"/>
        <v>0</v>
      </c>
      <c r="K1982" s="431">
        <f t="shared" si="406"/>
        <v>0</v>
      </c>
    </row>
    <row r="1983" spans="1:11" ht="14.25">
      <c r="A1983" s="446" t="s">
        <v>2814</v>
      </c>
      <c r="B1983" s="448" t="s">
        <v>3892</v>
      </c>
      <c r="C1983" s="456">
        <v>21</v>
      </c>
      <c r="D1983" s="161">
        <v>22</v>
      </c>
      <c r="E1983" s="431">
        <f t="shared" si="403"/>
        <v>1.0476190476190477</v>
      </c>
      <c r="F1983" s="461"/>
      <c r="G1983" s="463"/>
      <c r="H1983" s="431" t="e">
        <f t="shared" si="404"/>
        <v>#DIV/0!</v>
      </c>
      <c r="I1983" s="463">
        <f t="shared" si="405"/>
        <v>21</v>
      </c>
      <c r="J1983" s="463">
        <f t="shared" si="405"/>
        <v>22</v>
      </c>
      <c r="K1983" s="431">
        <f t="shared" si="406"/>
        <v>1.0476190476190477</v>
      </c>
    </row>
    <row r="1984" spans="1:11" ht="14.25">
      <c r="A1984" s="446" t="s">
        <v>3893</v>
      </c>
      <c r="B1984" s="448" t="s">
        <v>3894</v>
      </c>
      <c r="C1984" s="456"/>
      <c r="D1984" s="162"/>
      <c r="E1984" s="431" t="e">
        <f t="shared" si="403"/>
        <v>#DIV/0!</v>
      </c>
      <c r="F1984" s="461"/>
      <c r="G1984" s="463"/>
      <c r="H1984" s="431" t="e">
        <f t="shared" si="404"/>
        <v>#DIV/0!</v>
      </c>
      <c r="I1984" s="463">
        <f t="shared" si="405"/>
        <v>0</v>
      </c>
      <c r="J1984" s="463">
        <f t="shared" si="405"/>
        <v>0</v>
      </c>
      <c r="K1984" s="431" t="e">
        <f t="shared" si="406"/>
        <v>#DIV/0!</v>
      </c>
    </row>
    <row r="1985" spans="1:11" ht="14.25">
      <c r="A1985" s="446" t="s">
        <v>3895</v>
      </c>
      <c r="B1985" s="448" t="s">
        <v>3896</v>
      </c>
      <c r="C1985" s="456"/>
      <c r="D1985" s="161"/>
      <c r="E1985" s="431" t="e">
        <f t="shared" si="403"/>
        <v>#DIV/0!</v>
      </c>
      <c r="F1985" s="456">
        <v>10</v>
      </c>
      <c r="G1985" s="456"/>
      <c r="H1985" s="431">
        <f t="shared" si="404"/>
        <v>0</v>
      </c>
      <c r="I1985" s="463">
        <f t="shared" si="405"/>
        <v>10</v>
      </c>
      <c r="J1985" s="463">
        <f t="shared" si="405"/>
        <v>0</v>
      </c>
      <c r="K1985" s="431">
        <f t="shared" si="406"/>
        <v>0</v>
      </c>
    </row>
    <row r="1986" spans="1:11" ht="25.5">
      <c r="A1986" s="446" t="s">
        <v>3897</v>
      </c>
      <c r="B1986" s="448" t="s">
        <v>3898</v>
      </c>
      <c r="C1986" s="456"/>
      <c r="D1986" s="161"/>
      <c r="E1986" s="431" t="e">
        <f t="shared" si="403"/>
        <v>#DIV/0!</v>
      </c>
      <c r="F1986" s="456"/>
      <c r="G1986" s="456"/>
      <c r="H1986" s="431" t="e">
        <f t="shared" si="404"/>
        <v>#DIV/0!</v>
      </c>
      <c r="I1986" s="463">
        <f t="shared" si="405"/>
        <v>0</v>
      </c>
      <c r="J1986" s="463">
        <f t="shared" si="405"/>
        <v>0</v>
      </c>
      <c r="K1986" s="431" t="e">
        <f t="shared" si="406"/>
        <v>#DIV/0!</v>
      </c>
    </row>
    <row r="1987" spans="1:11" ht="25.5">
      <c r="A1987" s="446" t="s">
        <v>3824</v>
      </c>
      <c r="B1987" s="448" t="s">
        <v>3825</v>
      </c>
      <c r="C1987" s="456">
        <v>3</v>
      </c>
      <c r="D1987" s="157"/>
      <c r="E1987" s="431">
        <f t="shared" si="403"/>
        <v>0</v>
      </c>
      <c r="F1987" s="456"/>
      <c r="G1987" s="456"/>
      <c r="H1987" s="431" t="e">
        <f t="shared" si="404"/>
        <v>#DIV/0!</v>
      </c>
      <c r="I1987" s="463">
        <f t="shared" si="405"/>
        <v>3</v>
      </c>
      <c r="J1987" s="463">
        <f t="shared" si="405"/>
        <v>0</v>
      </c>
      <c r="K1987" s="431">
        <f t="shared" si="406"/>
        <v>0</v>
      </c>
    </row>
    <row r="1988" spans="1:11" ht="14.25">
      <c r="A1988" s="446" t="s">
        <v>3826</v>
      </c>
      <c r="B1988" s="448" t="s">
        <v>3827</v>
      </c>
      <c r="C1988" s="456"/>
      <c r="D1988" s="157"/>
      <c r="E1988" s="431" t="e">
        <f t="shared" si="403"/>
        <v>#DIV/0!</v>
      </c>
      <c r="F1988" s="456"/>
      <c r="G1988" s="456"/>
      <c r="H1988" s="431" t="e">
        <f t="shared" si="404"/>
        <v>#DIV/0!</v>
      </c>
      <c r="I1988" s="463">
        <f t="shared" si="405"/>
        <v>0</v>
      </c>
      <c r="J1988" s="463">
        <f t="shared" si="405"/>
        <v>0</v>
      </c>
      <c r="K1988" s="431" t="e">
        <f t="shared" si="406"/>
        <v>#DIV/0!</v>
      </c>
    </row>
    <row r="1989" spans="1:11" ht="14.25">
      <c r="A1989" s="446" t="s">
        <v>3828</v>
      </c>
      <c r="B1989" s="448" t="s">
        <v>3829</v>
      </c>
      <c r="C1989" s="456"/>
      <c r="D1989" s="157"/>
      <c r="E1989" s="431" t="e">
        <f t="shared" si="403"/>
        <v>#DIV/0!</v>
      </c>
      <c r="F1989" s="461"/>
      <c r="G1989" s="463"/>
      <c r="H1989" s="431" t="e">
        <f t="shared" si="404"/>
        <v>#DIV/0!</v>
      </c>
      <c r="I1989" s="463">
        <f t="shared" si="405"/>
        <v>0</v>
      </c>
      <c r="J1989" s="463">
        <f t="shared" si="405"/>
        <v>0</v>
      </c>
      <c r="K1989" s="431" t="e">
        <f t="shared" si="406"/>
        <v>#DIV/0!</v>
      </c>
    </row>
    <row r="1990" spans="1:11" ht="14.25">
      <c r="A1990" s="446" t="s">
        <v>3873</v>
      </c>
      <c r="B1990" s="448" t="s">
        <v>3874</v>
      </c>
      <c r="C1990" s="456">
        <v>10</v>
      </c>
      <c r="D1990" s="161"/>
      <c r="E1990" s="431">
        <f t="shared" si="403"/>
        <v>0</v>
      </c>
      <c r="F1990" s="461"/>
      <c r="G1990" s="463"/>
      <c r="H1990" s="431" t="e">
        <f t="shared" si="404"/>
        <v>#DIV/0!</v>
      </c>
      <c r="I1990" s="463">
        <f t="shared" si="405"/>
        <v>10</v>
      </c>
      <c r="J1990" s="463">
        <f t="shared" si="405"/>
        <v>0</v>
      </c>
      <c r="K1990" s="431">
        <f t="shared" si="406"/>
        <v>0</v>
      </c>
    </row>
    <row r="1991" spans="1:11" ht="14.25">
      <c r="A1991" s="446" t="s">
        <v>3899</v>
      </c>
      <c r="B1991" s="448" t="s">
        <v>3900</v>
      </c>
      <c r="C1991" s="456">
        <v>4</v>
      </c>
      <c r="D1991" s="161"/>
      <c r="E1991" s="431">
        <f t="shared" si="403"/>
        <v>0</v>
      </c>
      <c r="F1991" s="461"/>
      <c r="G1991" s="463"/>
      <c r="H1991" s="431" t="e">
        <f t="shared" si="404"/>
        <v>#DIV/0!</v>
      </c>
      <c r="I1991" s="463">
        <f t="shared" si="405"/>
        <v>4</v>
      </c>
      <c r="J1991" s="463">
        <f t="shared" si="405"/>
        <v>0</v>
      </c>
      <c r="K1991" s="431">
        <f t="shared" si="406"/>
        <v>0</v>
      </c>
    </row>
    <row r="1992" spans="1:11" ht="14.25">
      <c r="A1992" s="446" t="s">
        <v>3901</v>
      </c>
      <c r="B1992" s="448" t="s">
        <v>3902</v>
      </c>
      <c r="C1992" s="456"/>
      <c r="D1992" s="162"/>
      <c r="E1992" s="431" t="e">
        <f t="shared" si="403"/>
        <v>#DIV/0!</v>
      </c>
      <c r="F1992" s="461"/>
      <c r="G1992" s="463"/>
      <c r="H1992" s="431" t="e">
        <f t="shared" si="404"/>
        <v>#DIV/0!</v>
      </c>
      <c r="I1992" s="463">
        <f t="shared" si="405"/>
        <v>0</v>
      </c>
      <c r="J1992" s="463">
        <f t="shared" si="405"/>
        <v>0</v>
      </c>
      <c r="K1992" s="431" t="e">
        <f t="shared" si="406"/>
        <v>#DIV/0!</v>
      </c>
    </row>
    <row r="1993" spans="1:11" ht="14.25">
      <c r="A1993" s="446" t="s">
        <v>3903</v>
      </c>
      <c r="B1993" s="448" t="s">
        <v>3904</v>
      </c>
      <c r="C1993" s="456"/>
      <c r="D1993" s="161"/>
      <c r="E1993" s="431" t="e">
        <f t="shared" si="403"/>
        <v>#DIV/0!</v>
      </c>
      <c r="F1993" s="461"/>
      <c r="G1993" s="463"/>
      <c r="H1993" s="431" t="e">
        <f t="shared" si="404"/>
        <v>#DIV/0!</v>
      </c>
      <c r="I1993" s="463">
        <f t="shared" si="405"/>
        <v>0</v>
      </c>
      <c r="J1993" s="463">
        <f t="shared" si="405"/>
        <v>0</v>
      </c>
      <c r="K1993" s="431" t="e">
        <f t="shared" si="406"/>
        <v>#DIV/0!</v>
      </c>
    </row>
    <row r="1994" spans="1:11" ht="25.5">
      <c r="A1994" s="446" t="s">
        <v>3905</v>
      </c>
      <c r="B1994" s="448" t="s">
        <v>3906</v>
      </c>
      <c r="C1994" s="456"/>
      <c r="D1994" s="157"/>
      <c r="E1994" s="431" t="e">
        <f t="shared" si="403"/>
        <v>#DIV/0!</v>
      </c>
      <c r="F1994" s="461"/>
      <c r="G1994" s="463"/>
      <c r="H1994" s="431" t="e">
        <f t="shared" si="404"/>
        <v>#DIV/0!</v>
      </c>
      <c r="I1994" s="463">
        <f t="shared" si="405"/>
        <v>0</v>
      </c>
      <c r="J1994" s="463">
        <f t="shared" si="405"/>
        <v>0</v>
      </c>
      <c r="K1994" s="431" t="e">
        <f t="shared" si="406"/>
        <v>#DIV/0!</v>
      </c>
    </row>
    <row r="1995" spans="1:11" ht="14.25">
      <c r="A1995" s="446" t="s">
        <v>3907</v>
      </c>
      <c r="B1995" s="448" t="s">
        <v>3908</v>
      </c>
      <c r="C1995" s="456"/>
      <c r="D1995" s="157"/>
      <c r="E1995" s="431" t="e">
        <f t="shared" si="403"/>
        <v>#DIV/0!</v>
      </c>
      <c r="F1995" s="461">
        <v>10</v>
      </c>
      <c r="G1995" s="463">
        <v>4</v>
      </c>
      <c r="H1995" s="431">
        <f t="shared" si="404"/>
        <v>0.4</v>
      </c>
      <c r="I1995" s="463">
        <f t="shared" si="405"/>
        <v>10</v>
      </c>
      <c r="J1995" s="463">
        <f t="shared" si="405"/>
        <v>4</v>
      </c>
      <c r="K1995" s="431">
        <f t="shared" si="406"/>
        <v>0.4</v>
      </c>
    </row>
    <row r="1996" spans="1:11" ht="14.25">
      <c r="A1996" s="446" t="s">
        <v>3909</v>
      </c>
      <c r="B1996" s="448" t="s">
        <v>3910</v>
      </c>
      <c r="C1996" s="456"/>
      <c r="D1996" s="161"/>
      <c r="E1996" s="431" t="e">
        <f t="shared" si="403"/>
        <v>#DIV/0!</v>
      </c>
      <c r="F1996" s="461"/>
      <c r="G1996" s="463"/>
      <c r="H1996" s="431" t="e">
        <f t="shared" si="404"/>
        <v>#DIV/0!</v>
      </c>
      <c r="I1996" s="463">
        <f t="shared" si="405"/>
        <v>0</v>
      </c>
      <c r="J1996" s="463">
        <f t="shared" si="405"/>
        <v>0</v>
      </c>
      <c r="K1996" s="431" t="e">
        <f t="shared" si="406"/>
        <v>#DIV/0!</v>
      </c>
    </row>
    <row r="1997" spans="1:11" ht="14.25">
      <c r="A1997" s="446" t="s">
        <v>2019</v>
      </c>
      <c r="B1997" s="448" t="s">
        <v>3911</v>
      </c>
      <c r="C1997" s="456"/>
      <c r="D1997" s="161"/>
      <c r="E1997" s="431" t="e">
        <f t="shared" si="403"/>
        <v>#DIV/0!</v>
      </c>
      <c r="F1997" s="461"/>
      <c r="G1997" s="463">
        <v>5</v>
      </c>
      <c r="H1997" s="431" t="e">
        <f t="shared" si="404"/>
        <v>#DIV/0!</v>
      </c>
      <c r="I1997" s="463">
        <f t="shared" si="405"/>
        <v>0</v>
      </c>
      <c r="J1997" s="463">
        <f t="shared" si="405"/>
        <v>5</v>
      </c>
      <c r="K1997" s="431" t="e">
        <f t="shared" si="406"/>
        <v>#DIV/0!</v>
      </c>
    </row>
    <row r="1998" spans="1:11" ht="14.25">
      <c r="A1998" s="446" t="s">
        <v>2194</v>
      </c>
      <c r="B1998" s="448" t="s">
        <v>3912</v>
      </c>
      <c r="C1998" s="456">
        <v>13</v>
      </c>
      <c r="D1998" s="162"/>
      <c r="E1998" s="431">
        <f t="shared" si="403"/>
        <v>0</v>
      </c>
      <c r="F1998" s="461"/>
      <c r="G1998" s="463"/>
      <c r="H1998" s="431" t="e">
        <f t="shared" si="404"/>
        <v>#DIV/0!</v>
      </c>
      <c r="I1998" s="463">
        <f t="shared" si="405"/>
        <v>13</v>
      </c>
      <c r="J1998" s="463">
        <f t="shared" si="405"/>
        <v>0</v>
      </c>
      <c r="K1998" s="431">
        <f t="shared" si="406"/>
        <v>0</v>
      </c>
    </row>
    <row r="1999" spans="1:11" ht="14.25">
      <c r="A1999" s="446" t="s">
        <v>3913</v>
      </c>
      <c r="B1999" s="448" t="s">
        <v>3914</v>
      </c>
      <c r="C1999" s="456"/>
      <c r="D1999" s="161"/>
      <c r="E1999" s="431" t="e">
        <f t="shared" si="403"/>
        <v>#DIV/0!</v>
      </c>
      <c r="F1999" s="461"/>
      <c r="G1999" s="463"/>
      <c r="H1999" s="431" t="e">
        <f t="shared" si="404"/>
        <v>#DIV/0!</v>
      </c>
      <c r="I1999" s="463">
        <f t="shared" si="405"/>
        <v>0</v>
      </c>
      <c r="J1999" s="463">
        <f t="shared" si="405"/>
        <v>0</v>
      </c>
      <c r="K1999" s="431" t="e">
        <f t="shared" si="406"/>
        <v>#DIV/0!</v>
      </c>
    </row>
    <row r="2000" spans="1:11" ht="14.25">
      <c r="A2000" s="446" t="s">
        <v>2226</v>
      </c>
      <c r="B2000" s="448" t="s">
        <v>2473</v>
      </c>
      <c r="C2000" s="456">
        <v>1</v>
      </c>
      <c r="D2000" s="161">
        <v>1</v>
      </c>
      <c r="E2000" s="431">
        <f t="shared" si="403"/>
        <v>1</v>
      </c>
      <c r="F2000" s="461"/>
      <c r="G2000" s="463"/>
      <c r="H2000" s="431" t="e">
        <f t="shared" si="404"/>
        <v>#DIV/0!</v>
      </c>
      <c r="I2000" s="463">
        <f t="shared" si="405"/>
        <v>1</v>
      </c>
      <c r="J2000" s="463">
        <f t="shared" si="405"/>
        <v>1</v>
      </c>
      <c r="K2000" s="431">
        <f t="shared" si="406"/>
        <v>1</v>
      </c>
    </row>
    <row r="2001" spans="1:11" ht="14.25">
      <c r="A2001" s="446" t="s">
        <v>2090</v>
      </c>
      <c r="B2001" s="448" t="s">
        <v>3915</v>
      </c>
      <c r="C2001" s="456"/>
      <c r="D2001" s="161"/>
      <c r="E2001" s="431" t="e">
        <f t="shared" si="403"/>
        <v>#DIV/0!</v>
      </c>
      <c r="F2001" s="461"/>
      <c r="G2001" s="463"/>
      <c r="H2001" s="431" t="e">
        <f t="shared" si="404"/>
        <v>#DIV/0!</v>
      </c>
      <c r="I2001" s="463">
        <f t="shared" si="405"/>
        <v>0</v>
      </c>
      <c r="J2001" s="463">
        <f t="shared" si="405"/>
        <v>0</v>
      </c>
      <c r="K2001" s="431" t="e">
        <f t="shared" si="406"/>
        <v>#DIV/0!</v>
      </c>
    </row>
    <row r="2002" spans="1:11" ht="25.5">
      <c r="A2002" s="446" t="s">
        <v>2403</v>
      </c>
      <c r="B2002" s="448" t="s">
        <v>3917</v>
      </c>
      <c r="C2002" s="456">
        <v>435</v>
      </c>
      <c r="D2002" s="157">
        <v>324</v>
      </c>
      <c r="E2002" s="431">
        <f t="shared" si="403"/>
        <v>0.7448275862068966</v>
      </c>
      <c r="F2002" s="461">
        <v>10</v>
      </c>
      <c r="G2002" s="463">
        <v>4</v>
      </c>
      <c r="H2002" s="431">
        <f t="shared" si="404"/>
        <v>0.4</v>
      </c>
      <c r="I2002" s="463">
        <f t="shared" si="405"/>
        <v>445</v>
      </c>
      <c r="J2002" s="463">
        <f t="shared" si="405"/>
        <v>328</v>
      </c>
      <c r="K2002" s="431">
        <f t="shared" si="406"/>
        <v>0.73707865168539322</v>
      </c>
    </row>
    <row r="2003" spans="1:11" ht="25.5">
      <c r="A2003" s="446" t="s">
        <v>3918</v>
      </c>
      <c r="B2003" s="448" t="s">
        <v>3919</v>
      </c>
      <c r="C2003" s="456"/>
      <c r="D2003" s="157"/>
      <c r="E2003" s="431" t="e">
        <f t="shared" si="403"/>
        <v>#DIV/0!</v>
      </c>
      <c r="F2003" s="461"/>
      <c r="G2003" s="463"/>
      <c r="H2003" s="431" t="e">
        <f t="shared" si="404"/>
        <v>#DIV/0!</v>
      </c>
      <c r="I2003" s="463">
        <f t="shared" si="405"/>
        <v>0</v>
      </c>
      <c r="J2003" s="463">
        <f t="shared" si="405"/>
        <v>0</v>
      </c>
      <c r="K2003" s="431" t="e">
        <f t="shared" si="406"/>
        <v>#DIV/0!</v>
      </c>
    </row>
    <row r="2004" spans="1:11" ht="14.25">
      <c r="A2004" s="446" t="s">
        <v>2130</v>
      </c>
      <c r="B2004" s="448" t="s">
        <v>3369</v>
      </c>
      <c r="C2004" s="456">
        <v>1</v>
      </c>
      <c r="D2004" s="157">
        <v>1</v>
      </c>
      <c r="E2004" s="431">
        <f t="shared" si="403"/>
        <v>1</v>
      </c>
      <c r="F2004" s="461">
        <v>673</v>
      </c>
      <c r="G2004" s="463">
        <v>185</v>
      </c>
      <c r="H2004" s="431">
        <f t="shared" si="404"/>
        <v>0.27488855869242201</v>
      </c>
      <c r="I2004" s="463">
        <f t="shared" si="405"/>
        <v>674</v>
      </c>
      <c r="J2004" s="463">
        <f t="shared" si="405"/>
        <v>186</v>
      </c>
      <c r="K2004" s="431">
        <f t="shared" si="406"/>
        <v>0.27596439169139464</v>
      </c>
    </row>
    <row r="2005" spans="1:11" ht="25.5">
      <c r="A2005" s="446" t="s">
        <v>3920</v>
      </c>
      <c r="B2005" s="448" t="s">
        <v>3921</v>
      </c>
      <c r="C2005" s="456"/>
      <c r="D2005" s="161"/>
      <c r="E2005" s="431" t="e">
        <f t="shared" si="403"/>
        <v>#DIV/0!</v>
      </c>
      <c r="F2005" s="461"/>
      <c r="G2005" s="463"/>
      <c r="H2005" s="431" t="e">
        <f t="shared" si="404"/>
        <v>#DIV/0!</v>
      </c>
      <c r="I2005" s="463">
        <f t="shared" si="405"/>
        <v>0</v>
      </c>
      <c r="J2005" s="463">
        <f t="shared" si="405"/>
        <v>0</v>
      </c>
      <c r="K2005" s="431" t="e">
        <f t="shared" si="406"/>
        <v>#DIV/0!</v>
      </c>
    </row>
    <row r="2006" spans="1:11" ht="14.25">
      <c r="A2006" s="446" t="s">
        <v>3922</v>
      </c>
      <c r="B2006" s="448" t="s">
        <v>3923</v>
      </c>
      <c r="C2006" s="456"/>
      <c r="D2006" s="161"/>
      <c r="E2006" s="431" t="e">
        <f t="shared" si="403"/>
        <v>#DIV/0!</v>
      </c>
      <c r="F2006" s="461">
        <v>1</v>
      </c>
      <c r="G2006" s="463"/>
      <c r="H2006" s="431">
        <f t="shared" si="404"/>
        <v>0</v>
      </c>
      <c r="I2006" s="463">
        <f t="shared" si="405"/>
        <v>1</v>
      </c>
      <c r="J2006" s="463">
        <f t="shared" si="405"/>
        <v>0</v>
      </c>
      <c r="K2006" s="431">
        <f t="shared" si="406"/>
        <v>0</v>
      </c>
    </row>
    <row r="2007" spans="1:11" ht="14.25">
      <c r="A2007" s="446" t="s">
        <v>3924</v>
      </c>
      <c r="B2007" s="448" t="s">
        <v>3925</v>
      </c>
      <c r="C2007" s="456"/>
      <c r="D2007" s="162"/>
      <c r="E2007" s="431" t="e">
        <f t="shared" si="403"/>
        <v>#DIV/0!</v>
      </c>
      <c r="F2007" s="461"/>
      <c r="G2007" s="463"/>
      <c r="H2007" s="431" t="e">
        <f t="shared" si="404"/>
        <v>#DIV/0!</v>
      </c>
      <c r="I2007" s="463">
        <f t="shared" si="405"/>
        <v>0</v>
      </c>
      <c r="J2007" s="463">
        <f t="shared" si="405"/>
        <v>0</v>
      </c>
      <c r="K2007" s="431" t="e">
        <f t="shared" si="406"/>
        <v>#DIV/0!</v>
      </c>
    </row>
    <row r="2008" spans="1:11" ht="25.5">
      <c r="A2008" s="446" t="s">
        <v>3926</v>
      </c>
      <c r="B2008" s="448" t="s">
        <v>3927</v>
      </c>
      <c r="C2008" s="456"/>
      <c r="D2008" s="161"/>
      <c r="E2008" s="431" t="e">
        <f t="shared" si="403"/>
        <v>#DIV/0!</v>
      </c>
      <c r="F2008" s="461"/>
      <c r="G2008" s="463"/>
      <c r="H2008" s="431" t="e">
        <f t="shared" si="404"/>
        <v>#DIV/0!</v>
      </c>
      <c r="I2008" s="463">
        <f t="shared" si="405"/>
        <v>0</v>
      </c>
      <c r="J2008" s="463">
        <f t="shared" si="405"/>
        <v>0</v>
      </c>
      <c r="K2008" s="431" t="e">
        <f t="shared" si="406"/>
        <v>#DIV/0!</v>
      </c>
    </row>
    <row r="2009" spans="1:11" ht="14.25">
      <c r="A2009" s="446" t="s">
        <v>3928</v>
      </c>
      <c r="B2009" s="448" t="s">
        <v>3929</v>
      </c>
      <c r="C2009" s="456"/>
      <c r="D2009" s="161"/>
      <c r="E2009" s="431" t="e">
        <f t="shared" si="403"/>
        <v>#DIV/0!</v>
      </c>
      <c r="F2009" s="461"/>
      <c r="G2009" s="463"/>
      <c r="H2009" s="431" t="e">
        <f t="shared" si="404"/>
        <v>#DIV/0!</v>
      </c>
      <c r="I2009" s="463">
        <f t="shared" si="405"/>
        <v>0</v>
      </c>
      <c r="J2009" s="463">
        <f t="shared" si="405"/>
        <v>0</v>
      </c>
      <c r="K2009" s="431" t="e">
        <f t="shared" si="406"/>
        <v>#DIV/0!</v>
      </c>
    </row>
    <row r="2010" spans="1:11" ht="25.5">
      <c r="A2010" s="446" t="s">
        <v>3930</v>
      </c>
      <c r="B2010" s="448" t="s">
        <v>3931</v>
      </c>
      <c r="C2010" s="456"/>
      <c r="D2010" s="157"/>
      <c r="E2010" s="431" t="e">
        <f t="shared" si="403"/>
        <v>#DIV/0!</v>
      </c>
      <c r="F2010" s="461"/>
      <c r="G2010" s="463"/>
      <c r="H2010" s="431" t="e">
        <f t="shared" si="404"/>
        <v>#DIV/0!</v>
      </c>
      <c r="I2010" s="463">
        <f t="shared" si="405"/>
        <v>0</v>
      </c>
      <c r="J2010" s="463">
        <f t="shared" si="405"/>
        <v>0</v>
      </c>
      <c r="K2010" s="431" t="e">
        <f t="shared" si="406"/>
        <v>#DIV/0!</v>
      </c>
    </row>
    <row r="2011" spans="1:11" ht="14.25">
      <c r="A2011" s="446" t="s">
        <v>3932</v>
      </c>
      <c r="B2011" s="448" t="s">
        <v>3933</v>
      </c>
      <c r="C2011" s="456"/>
      <c r="D2011" s="157"/>
      <c r="E2011" s="431" t="e">
        <f t="shared" si="403"/>
        <v>#DIV/0!</v>
      </c>
      <c r="F2011" s="461"/>
      <c r="G2011" s="463"/>
      <c r="H2011" s="431" t="e">
        <f t="shared" si="404"/>
        <v>#DIV/0!</v>
      </c>
      <c r="I2011" s="463">
        <f t="shared" si="405"/>
        <v>0</v>
      </c>
      <c r="J2011" s="463">
        <f t="shared" si="405"/>
        <v>0</v>
      </c>
      <c r="K2011" s="431" t="e">
        <f t="shared" si="406"/>
        <v>#DIV/0!</v>
      </c>
    </row>
    <row r="2012" spans="1:11" ht="14.25">
      <c r="A2012" s="446" t="s">
        <v>3934</v>
      </c>
      <c r="B2012" s="448" t="s">
        <v>3935</v>
      </c>
      <c r="C2012" s="456"/>
      <c r="D2012" s="157"/>
      <c r="E2012" s="431" t="e">
        <f t="shared" si="403"/>
        <v>#DIV/0!</v>
      </c>
      <c r="F2012" s="461"/>
      <c r="G2012" s="463"/>
      <c r="H2012" s="431" t="e">
        <f t="shared" si="404"/>
        <v>#DIV/0!</v>
      </c>
      <c r="I2012" s="463">
        <f t="shared" si="405"/>
        <v>0</v>
      </c>
      <c r="J2012" s="463">
        <f t="shared" si="405"/>
        <v>0</v>
      </c>
      <c r="K2012" s="431" t="e">
        <f t="shared" si="406"/>
        <v>#DIV/0!</v>
      </c>
    </row>
    <row r="2013" spans="1:11" ht="14.25">
      <c r="A2013" s="446" t="s">
        <v>3936</v>
      </c>
      <c r="B2013" s="448" t="s">
        <v>3937</v>
      </c>
      <c r="C2013" s="456"/>
      <c r="D2013" s="161"/>
      <c r="E2013" s="431" t="e">
        <f t="shared" si="403"/>
        <v>#DIV/0!</v>
      </c>
      <c r="F2013" s="461"/>
      <c r="G2013" s="463"/>
      <c r="H2013" s="431" t="e">
        <f t="shared" si="404"/>
        <v>#DIV/0!</v>
      </c>
      <c r="I2013" s="463">
        <f t="shared" si="405"/>
        <v>0</v>
      </c>
      <c r="J2013" s="463">
        <f t="shared" si="405"/>
        <v>0</v>
      </c>
      <c r="K2013" s="431" t="e">
        <f t="shared" si="406"/>
        <v>#DIV/0!</v>
      </c>
    </row>
    <row r="2014" spans="1:11" ht="14.25">
      <c r="A2014" s="446" t="s">
        <v>2409</v>
      </c>
      <c r="B2014" s="448" t="s">
        <v>2777</v>
      </c>
      <c r="C2014" s="456">
        <v>34</v>
      </c>
      <c r="D2014" s="161">
        <v>28</v>
      </c>
      <c r="E2014" s="431">
        <f t="shared" si="403"/>
        <v>0.82352941176470584</v>
      </c>
      <c r="F2014" s="461">
        <v>9</v>
      </c>
      <c r="G2014" s="463">
        <v>3</v>
      </c>
      <c r="H2014" s="431">
        <f t="shared" si="404"/>
        <v>0.33333333333333331</v>
      </c>
      <c r="I2014" s="463">
        <f t="shared" si="405"/>
        <v>43</v>
      </c>
      <c r="J2014" s="463">
        <f t="shared" si="405"/>
        <v>31</v>
      </c>
      <c r="K2014" s="431">
        <f t="shared" si="406"/>
        <v>0.72093023255813948</v>
      </c>
    </row>
    <row r="2015" spans="1:11" ht="14.25">
      <c r="A2015" s="446" t="s">
        <v>2411</v>
      </c>
      <c r="B2015" s="448" t="s">
        <v>2484</v>
      </c>
      <c r="C2015" s="456">
        <v>9686</v>
      </c>
      <c r="D2015" s="162">
        <v>9295</v>
      </c>
      <c r="E2015" s="431">
        <f t="shared" si="403"/>
        <v>0.95963245921949203</v>
      </c>
      <c r="F2015" s="461">
        <v>3068</v>
      </c>
      <c r="G2015" s="463">
        <v>1390</v>
      </c>
      <c r="H2015" s="431">
        <f t="shared" si="404"/>
        <v>0.45306388526727509</v>
      </c>
      <c r="I2015" s="463">
        <f t="shared" si="405"/>
        <v>12754</v>
      </c>
      <c r="J2015" s="463">
        <f t="shared" si="405"/>
        <v>10685</v>
      </c>
      <c r="K2015" s="431">
        <f t="shared" si="406"/>
        <v>0.83777638387956721</v>
      </c>
    </row>
    <row r="2016" spans="1:11" ht="14.25">
      <c r="A2016" s="446" t="s">
        <v>2944</v>
      </c>
      <c r="B2016" s="448" t="s">
        <v>2945</v>
      </c>
      <c r="C2016" s="456">
        <v>499</v>
      </c>
      <c r="D2016" s="161">
        <v>378</v>
      </c>
      <c r="E2016" s="431">
        <f t="shared" si="403"/>
        <v>0.75751503006012022</v>
      </c>
      <c r="F2016" s="461"/>
      <c r="G2016" s="463"/>
      <c r="H2016" s="431" t="e">
        <f t="shared" si="404"/>
        <v>#DIV/0!</v>
      </c>
      <c r="I2016" s="463">
        <f t="shared" si="405"/>
        <v>499</v>
      </c>
      <c r="J2016" s="463">
        <f t="shared" si="405"/>
        <v>378</v>
      </c>
      <c r="K2016" s="431">
        <f t="shared" si="406"/>
        <v>0.75751503006012022</v>
      </c>
    </row>
    <row r="2017" spans="1:11" ht="14.25">
      <c r="A2017" s="446" t="s">
        <v>2780</v>
      </c>
      <c r="B2017" s="448" t="s">
        <v>2781</v>
      </c>
      <c r="C2017" s="456"/>
      <c r="D2017" s="161"/>
      <c r="E2017" s="431" t="e">
        <f t="shared" si="403"/>
        <v>#DIV/0!</v>
      </c>
      <c r="F2017" s="461">
        <v>119</v>
      </c>
      <c r="G2017" s="463">
        <v>43</v>
      </c>
      <c r="H2017" s="431">
        <f t="shared" si="404"/>
        <v>0.36134453781512604</v>
      </c>
      <c r="I2017" s="463">
        <f t="shared" si="405"/>
        <v>119</v>
      </c>
      <c r="J2017" s="463">
        <f t="shared" si="405"/>
        <v>43</v>
      </c>
      <c r="K2017" s="431">
        <f t="shared" si="406"/>
        <v>0.36134453781512604</v>
      </c>
    </row>
    <row r="2018" spans="1:11" ht="25.5">
      <c r="A2018" s="446" t="s">
        <v>2174</v>
      </c>
      <c r="B2018" s="448" t="s">
        <v>2589</v>
      </c>
      <c r="C2018" s="456"/>
      <c r="D2018" s="157"/>
      <c r="E2018" s="431" t="e">
        <f t="shared" si="403"/>
        <v>#DIV/0!</v>
      </c>
      <c r="F2018" s="456">
        <v>110</v>
      </c>
      <c r="G2018" s="463">
        <v>4</v>
      </c>
      <c r="H2018" s="431">
        <f t="shared" si="404"/>
        <v>3.6363636363636362E-2</v>
      </c>
      <c r="I2018" s="463">
        <f t="shared" si="405"/>
        <v>110</v>
      </c>
      <c r="J2018" s="463">
        <f t="shared" si="405"/>
        <v>4</v>
      </c>
      <c r="K2018" s="431">
        <f t="shared" si="406"/>
        <v>3.6363636363636362E-2</v>
      </c>
    </row>
    <row r="2019" spans="1:11" ht="14.25">
      <c r="A2019" s="446" t="s">
        <v>2131</v>
      </c>
      <c r="B2019" s="448" t="s">
        <v>2786</v>
      </c>
      <c r="C2019" s="456"/>
      <c r="D2019" s="157"/>
      <c r="E2019" s="431" t="e">
        <f t="shared" si="403"/>
        <v>#DIV/0!</v>
      </c>
      <c r="F2019" s="456">
        <v>3</v>
      </c>
      <c r="G2019" s="463">
        <v>6</v>
      </c>
      <c r="H2019" s="431">
        <f t="shared" si="404"/>
        <v>2</v>
      </c>
      <c r="I2019" s="463">
        <f t="shared" si="405"/>
        <v>3</v>
      </c>
      <c r="J2019" s="463">
        <f t="shared" si="405"/>
        <v>6</v>
      </c>
      <c r="K2019" s="431">
        <f t="shared" si="406"/>
        <v>2</v>
      </c>
    </row>
    <row r="2020" spans="1:11" ht="14.25">
      <c r="A2020" s="446" t="s">
        <v>2175</v>
      </c>
      <c r="B2020" s="448" t="s">
        <v>3182</v>
      </c>
      <c r="C2020" s="456"/>
      <c r="D2020" s="157"/>
      <c r="E2020" s="431" t="e">
        <f t="shared" si="403"/>
        <v>#DIV/0!</v>
      </c>
      <c r="F2020" s="456">
        <v>390</v>
      </c>
      <c r="G2020" s="463">
        <v>608</v>
      </c>
      <c r="H2020" s="431">
        <f t="shared" si="404"/>
        <v>1.558974358974359</v>
      </c>
      <c r="I2020" s="463">
        <f t="shared" si="405"/>
        <v>390</v>
      </c>
      <c r="J2020" s="463">
        <f t="shared" si="405"/>
        <v>608</v>
      </c>
      <c r="K2020" s="431">
        <f t="shared" si="406"/>
        <v>1.558974358974359</v>
      </c>
    </row>
    <row r="2021" spans="1:11" ht="14.25">
      <c r="A2021" s="449" t="s">
        <v>2414</v>
      </c>
      <c r="B2021" s="450" t="s">
        <v>3938</v>
      </c>
      <c r="C2021" s="456"/>
      <c r="D2021" s="161"/>
      <c r="E2021" s="431" t="e">
        <f t="shared" si="403"/>
        <v>#DIV/0!</v>
      </c>
      <c r="F2021" s="456">
        <v>90</v>
      </c>
      <c r="G2021" s="463">
        <v>179</v>
      </c>
      <c r="H2021" s="431">
        <f t="shared" si="404"/>
        <v>1.9888888888888889</v>
      </c>
      <c r="I2021" s="463">
        <f t="shared" si="405"/>
        <v>90</v>
      </c>
      <c r="J2021" s="463">
        <f t="shared" si="405"/>
        <v>179</v>
      </c>
      <c r="K2021" s="431">
        <f t="shared" si="406"/>
        <v>1.9888888888888889</v>
      </c>
    </row>
    <row r="2022" spans="1:11" ht="14.25">
      <c r="A2022" s="451" t="s">
        <v>3939</v>
      </c>
      <c r="B2022" s="452" t="s">
        <v>3940</v>
      </c>
      <c r="C2022" s="456"/>
      <c r="D2022" s="161"/>
      <c r="E2022" s="431" t="e">
        <f t="shared" si="403"/>
        <v>#DIV/0!</v>
      </c>
      <c r="F2022" s="456"/>
      <c r="G2022" s="463"/>
      <c r="H2022" s="431" t="e">
        <f t="shared" si="404"/>
        <v>#DIV/0!</v>
      </c>
      <c r="I2022" s="463">
        <f t="shared" si="405"/>
        <v>0</v>
      </c>
      <c r="J2022" s="463">
        <f t="shared" si="405"/>
        <v>0</v>
      </c>
      <c r="K2022" s="431" t="e">
        <f t="shared" si="406"/>
        <v>#DIV/0!</v>
      </c>
    </row>
    <row r="2023" spans="1:11" ht="14.25">
      <c r="A2023" s="451" t="s">
        <v>2881</v>
      </c>
      <c r="B2023" s="452" t="s">
        <v>3183</v>
      </c>
      <c r="C2023" s="456">
        <v>10</v>
      </c>
      <c r="D2023" s="162"/>
      <c r="E2023" s="431">
        <f t="shared" si="403"/>
        <v>0</v>
      </c>
      <c r="F2023" s="456">
        <v>75</v>
      </c>
      <c r="G2023" s="463">
        <v>26</v>
      </c>
      <c r="H2023" s="431">
        <f t="shared" si="404"/>
        <v>0.34666666666666668</v>
      </c>
      <c r="I2023" s="463">
        <f t="shared" si="405"/>
        <v>85</v>
      </c>
      <c r="J2023" s="463">
        <f t="shared" si="405"/>
        <v>26</v>
      </c>
      <c r="K2023" s="431">
        <f t="shared" si="406"/>
        <v>0.30588235294117649</v>
      </c>
    </row>
    <row r="2024" spans="1:11" ht="14.25">
      <c r="A2024" s="453" t="s">
        <v>3941</v>
      </c>
      <c r="B2024" s="454" t="s">
        <v>3942</v>
      </c>
      <c r="C2024" s="456"/>
      <c r="D2024" s="161">
        <v>84</v>
      </c>
      <c r="E2024" s="431" t="e">
        <f t="shared" si="403"/>
        <v>#DIV/0!</v>
      </c>
      <c r="F2024" s="456"/>
      <c r="G2024" s="463"/>
      <c r="H2024" s="431" t="e">
        <f t="shared" si="404"/>
        <v>#DIV/0!</v>
      </c>
      <c r="I2024" s="463">
        <f t="shared" si="405"/>
        <v>0</v>
      </c>
      <c r="J2024" s="463">
        <f t="shared" si="405"/>
        <v>84</v>
      </c>
      <c r="K2024" s="431" t="e">
        <f t="shared" si="406"/>
        <v>#DIV/0!</v>
      </c>
    </row>
    <row r="2025" spans="1:11" ht="14.25">
      <c r="A2025" s="458" t="s">
        <v>2176</v>
      </c>
      <c r="B2025" s="459" t="s">
        <v>3421</v>
      </c>
      <c r="C2025" s="456"/>
      <c r="D2025" s="161"/>
      <c r="E2025" s="431" t="e">
        <f t="shared" si="403"/>
        <v>#DIV/0!</v>
      </c>
      <c r="F2025" s="456">
        <v>199</v>
      </c>
      <c r="G2025" s="463">
        <v>107</v>
      </c>
      <c r="H2025" s="431">
        <f t="shared" si="404"/>
        <v>0.53768844221105527</v>
      </c>
      <c r="I2025" s="463">
        <f t="shared" si="405"/>
        <v>199</v>
      </c>
      <c r="J2025" s="463">
        <f t="shared" si="405"/>
        <v>107</v>
      </c>
      <c r="K2025" s="431">
        <f t="shared" si="406"/>
        <v>0.53768844221105527</v>
      </c>
    </row>
    <row r="2026" spans="1:11" ht="14.25">
      <c r="A2026" s="458" t="s">
        <v>2840</v>
      </c>
      <c r="B2026" s="459" t="s">
        <v>3943</v>
      </c>
      <c r="C2026" s="456">
        <v>0</v>
      </c>
      <c r="D2026" s="157"/>
      <c r="E2026" s="431" t="e">
        <f t="shared" si="403"/>
        <v>#DIV/0!</v>
      </c>
      <c r="F2026" s="456"/>
      <c r="G2026" s="463">
        <v>2</v>
      </c>
      <c r="H2026" s="431" t="e">
        <f t="shared" si="404"/>
        <v>#DIV/0!</v>
      </c>
      <c r="I2026" s="463">
        <f t="shared" si="405"/>
        <v>0</v>
      </c>
      <c r="J2026" s="463">
        <f t="shared" si="405"/>
        <v>2</v>
      </c>
      <c r="K2026" s="431" t="e">
        <f t="shared" si="406"/>
        <v>#DIV/0!</v>
      </c>
    </row>
    <row r="2027" spans="1:11" ht="14.25">
      <c r="A2027" s="446" t="s">
        <v>2416</v>
      </c>
      <c r="B2027" s="448" t="s">
        <v>2790</v>
      </c>
      <c r="C2027" s="456">
        <v>1</v>
      </c>
      <c r="D2027" s="161"/>
      <c r="E2027" s="431">
        <f t="shared" si="403"/>
        <v>0</v>
      </c>
      <c r="F2027" s="456">
        <v>10</v>
      </c>
      <c r="G2027" s="463"/>
      <c r="H2027" s="431">
        <f t="shared" si="404"/>
        <v>0</v>
      </c>
      <c r="I2027" s="463">
        <f t="shared" si="405"/>
        <v>11</v>
      </c>
      <c r="J2027" s="463">
        <f t="shared" si="405"/>
        <v>0</v>
      </c>
      <c r="K2027" s="431">
        <f t="shared" si="406"/>
        <v>0</v>
      </c>
    </row>
    <row r="2028" spans="1:11" ht="14.25">
      <c r="A2028" s="446" t="s">
        <v>2861</v>
      </c>
      <c r="B2028" s="448" t="s">
        <v>3944</v>
      </c>
      <c r="C2028" s="456">
        <v>205</v>
      </c>
      <c r="D2028" s="162">
        <v>178</v>
      </c>
      <c r="E2028" s="431">
        <f t="shared" si="403"/>
        <v>0.86829268292682926</v>
      </c>
      <c r="F2028" s="456"/>
      <c r="G2028" s="463"/>
      <c r="H2028" s="431" t="e">
        <f t="shared" si="404"/>
        <v>#DIV/0!</v>
      </c>
      <c r="I2028" s="463">
        <f t="shared" si="405"/>
        <v>205</v>
      </c>
      <c r="J2028" s="463">
        <f t="shared" si="405"/>
        <v>178</v>
      </c>
      <c r="K2028" s="431">
        <f t="shared" si="406"/>
        <v>0.86829268292682926</v>
      </c>
    </row>
    <row r="2029" spans="1:11" ht="14.25">
      <c r="A2029" s="446" t="s">
        <v>3945</v>
      </c>
      <c r="B2029" s="448" t="s">
        <v>3946</v>
      </c>
      <c r="C2029" s="456">
        <v>1032</v>
      </c>
      <c r="D2029" s="161"/>
      <c r="E2029" s="431">
        <f t="shared" si="403"/>
        <v>0</v>
      </c>
      <c r="F2029" s="456"/>
      <c r="G2029" s="463"/>
      <c r="H2029" s="431" t="e">
        <f t="shared" si="404"/>
        <v>#DIV/0!</v>
      </c>
      <c r="I2029" s="463">
        <f t="shared" si="405"/>
        <v>1032</v>
      </c>
      <c r="J2029" s="463">
        <f t="shared" si="405"/>
        <v>0</v>
      </c>
      <c r="K2029" s="431">
        <f t="shared" si="406"/>
        <v>0</v>
      </c>
    </row>
    <row r="2030" spans="1:11" ht="14.25">
      <c r="A2030" s="446" t="s">
        <v>2134</v>
      </c>
      <c r="B2030" s="448" t="s">
        <v>2594</v>
      </c>
      <c r="C2030" s="456">
        <v>873</v>
      </c>
      <c r="D2030" s="161">
        <v>817</v>
      </c>
      <c r="E2030" s="431">
        <f t="shared" si="403"/>
        <v>0.93585337915234823</v>
      </c>
      <c r="F2030" s="456">
        <v>52</v>
      </c>
      <c r="G2030" s="463">
        <v>6</v>
      </c>
      <c r="H2030" s="431">
        <f t="shared" si="404"/>
        <v>0.11538461538461539</v>
      </c>
      <c r="I2030" s="463">
        <f t="shared" si="405"/>
        <v>925</v>
      </c>
      <c r="J2030" s="463">
        <f t="shared" si="405"/>
        <v>823</v>
      </c>
      <c r="K2030" s="431">
        <f t="shared" si="406"/>
        <v>0.88972972972972975</v>
      </c>
    </row>
    <row r="2031" spans="1:11" ht="14.25">
      <c r="A2031" s="446" t="s">
        <v>2619</v>
      </c>
      <c r="B2031" s="448" t="s">
        <v>2795</v>
      </c>
      <c r="C2031" s="456"/>
      <c r="D2031" s="157"/>
      <c r="E2031" s="431" t="e">
        <f t="shared" si="403"/>
        <v>#DIV/0!</v>
      </c>
      <c r="F2031" s="456"/>
      <c r="G2031" s="463">
        <v>2</v>
      </c>
      <c r="H2031" s="431" t="e">
        <f t="shared" si="404"/>
        <v>#DIV/0!</v>
      </c>
      <c r="I2031" s="463">
        <f t="shared" si="405"/>
        <v>0</v>
      </c>
      <c r="J2031" s="463">
        <f t="shared" si="405"/>
        <v>2</v>
      </c>
      <c r="K2031" s="431" t="e">
        <f t="shared" si="406"/>
        <v>#DIV/0!</v>
      </c>
    </row>
    <row r="2032" spans="1:11" ht="25.5">
      <c r="A2032" s="446" t="s">
        <v>2149</v>
      </c>
      <c r="B2032" s="448" t="s">
        <v>2800</v>
      </c>
      <c r="C2032" s="456">
        <v>17</v>
      </c>
      <c r="D2032" s="157"/>
      <c r="E2032" s="431">
        <f t="shared" si="403"/>
        <v>0</v>
      </c>
      <c r="F2032" s="456">
        <v>131</v>
      </c>
      <c r="G2032" s="463">
        <v>19</v>
      </c>
      <c r="H2032" s="431">
        <f t="shared" si="404"/>
        <v>0.14503816793893129</v>
      </c>
      <c r="I2032" s="463">
        <f t="shared" si="405"/>
        <v>148</v>
      </c>
      <c r="J2032" s="463">
        <f t="shared" si="405"/>
        <v>19</v>
      </c>
      <c r="K2032" s="431">
        <f t="shared" si="406"/>
        <v>0.12837837837837837</v>
      </c>
    </row>
    <row r="2033" spans="1:11" ht="25.5">
      <c r="A2033" s="446" t="s">
        <v>2177</v>
      </c>
      <c r="B2033" s="448" t="s">
        <v>3191</v>
      </c>
      <c r="C2033" s="456"/>
      <c r="D2033" s="157"/>
      <c r="E2033" s="431" t="e">
        <f t="shared" si="403"/>
        <v>#DIV/0!</v>
      </c>
      <c r="F2033" s="456">
        <v>51</v>
      </c>
      <c r="G2033" s="463">
        <v>6</v>
      </c>
      <c r="H2033" s="431">
        <f t="shared" si="404"/>
        <v>0.11764705882352941</v>
      </c>
      <c r="I2033" s="463">
        <f t="shared" si="405"/>
        <v>51</v>
      </c>
      <c r="J2033" s="463">
        <f t="shared" si="405"/>
        <v>6</v>
      </c>
      <c r="K2033" s="431">
        <f t="shared" si="406"/>
        <v>0.11764705882352941</v>
      </c>
    </row>
    <row r="2034" spans="1:11" ht="25.5">
      <c r="A2034" s="446" t="s">
        <v>2157</v>
      </c>
      <c r="B2034" s="448" t="s">
        <v>2801</v>
      </c>
      <c r="C2034" s="456"/>
      <c r="D2034" s="161"/>
      <c r="E2034" s="431" t="e">
        <f t="shared" si="403"/>
        <v>#DIV/0!</v>
      </c>
      <c r="F2034" s="456">
        <v>17</v>
      </c>
      <c r="G2034" s="463">
        <v>26</v>
      </c>
      <c r="H2034" s="431">
        <f t="shared" si="404"/>
        <v>1.5294117647058822</v>
      </c>
      <c r="I2034" s="463">
        <f t="shared" si="405"/>
        <v>17</v>
      </c>
      <c r="J2034" s="463">
        <f t="shared" si="405"/>
        <v>26</v>
      </c>
      <c r="K2034" s="431">
        <f t="shared" si="406"/>
        <v>1.5294117647058822</v>
      </c>
    </row>
    <row r="2035" spans="1:11" ht="25.5">
      <c r="A2035" s="446" t="s">
        <v>2152</v>
      </c>
      <c r="B2035" s="448" t="s">
        <v>2802</v>
      </c>
      <c r="C2035" s="456"/>
      <c r="D2035" s="161"/>
      <c r="E2035" s="431" t="e">
        <f t="shared" si="403"/>
        <v>#DIV/0!</v>
      </c>
      <c r="F2035" s="456">
        <v>456</v>
      </c>
      <c r="G2035" s="463">
        <v>559</v>
      </c>
      <c r="H2035" s="431">
        <f t="shared" si="404"/>
        <v>1.2258771929824561</v>
      </c>
      <c r="I2035" s="463">
        <f t="shared" si="405"/>
        <v>456</v>
      </c>
      <c r="J2035" s="463">
        <f t="shared" si="405"/>
        <v>559</v>
      </c>
      <c r="K2035" s="431">
        <f t="shared" si="406"/>
        <v>1.2258771929824561</v>
      </c>
    </row>
    <row r="2036" spans="1:11" ht="25.5">
      <c r="A2036" s="446" t="s">
        <v>2154</v>
      </c>
      <c r="B2036" s="448" t="s">
        <v>2806</v>
      </c>
      <c r="C2036" s="456"/>
      <c r="D2036" s="162"/>
      <c r="E2036" s="431" t="e">
        <f t="shared" si="403"/>
        <v>#DIV/0!</v>
      </c>
      <c r="F2036" s="456">
        <v>1080</v>
      </c>
      <c r="G2036" s="463">
        <v>769</v>
      </c>
      <c r="H2036" s="431">
        <f t="shared" si="404"/>
        <v>0.71203703703703702</v>
      </c>
      <c r="I2036" s="463">
        <f t="shared" si="405"/>
        <v>1080</v>
      </c>
      <c r="J2036" s="463">
        <f t="shared" si="405"/>
        <v>769</v>
      </c>
      <c r="K2036" s="431">
        <f t="shared" si="406"/>
        <v>0.71203703703703702</v>
      </c>
    </row>
    <row r="2037" spans="1:11" ht="25.5">
      <c r="A2037" s="446" t="s">
        <v>2155</v>
      </c>
      <c r="B2037" s="448" t="s">
        <v>2807</v>
      </c>
      <c r="C2037" s="456">
        <v>9</v>
      </c>
      <c r="D2037" s="161">
        <v>4</v>
      </c>
      <c r="E2037" s="431">
        <f t="shared" si="403"/>
        <v>0.44444444444444442</v>
      </c>
      <c r="F2037" s="456">
        <v>27681</v>
      </c>
      <c r="G2037" s="463">
        <v>13697</v>
      </c>
      <c r="H2037" s="431">
        <f t="shared" si="404"/>
        <v>0.4948159387305372</v>
      </c>
      <c r="I2037" s="463">
        <f t="shared" si="405"/>
        <v>27690</v>
      </c>
      <c r="J2037" s="463">
        <f t="shared" si="405"/>
        <v>13701</v>
      </c>
      <c r="K2037" s="431">
        <f t="shared" si="406"/>
        <v>0.49479956663055252</v>
      </c>
    </row>
    <row r="2038" spans="1:11" ht="25.5">
      <c r="A2038" s="446" t="s">
        <v>2158</v>
      </c>
      <c r="B2038" s="448" t="s">
        <v>2967</v>
      </c>
      <c r="C2038" s="456">
        <v>3</v>
      </c>
      <c r="D2038" s="161"/>
      <c r="E2038" s="431">
        <f t="shared" si="403"/>
        <v>0</v>
      </c>
      <c r="F2038" s="456">
        <v>3233</v>
      </c>
      <c r="G2038" s="463">
        <v>1832</v>
      </c>
      <c r="H2038" s="431">
        <f t="shared" si="404"/>
        <v>0.56665635632539435</v>
      </c>
      <c r="I2038" s="463">
        <f t="shared" si="405"/>
        <v>3236</v>
      </c>
      <c r="J2038" s="463">
        <f t="shared" si="405"/>
        <v>1832</v>
      </c>
      <c r="K2038" s="431">
        <f t="shared" si="406"/>
        <v>0.56613102595797282</v>
      </c>
    </row>
    <row r="2039" spans="1:11" ht="25.5">
      <c r="A2039" s="446" t="s">
        <v>2165</v>
      </c>
      <c r="B2039" s="448" t="s">
        <v>3063</v>
      </c>
      <c r="C2039" s="456"/>
      <c r="D2039" s="157"/>
      <c r="E2039" s="431" t="e">
        <f t="shared" si="403"/>
        <v>#DIV/0!</v>
      </c>
      <c r="F2039" s="456">
        <v>497</v>
      </c>
      <c r="G2039" s="463">
        <v>455</v>
      </c>
      <c r="H2039" s="431">
        <f t="shared" si="404"/>
        <v>0.91549295774647887</v>
      </c>
      <c r="I2039" s="463">
        <f t="shared" si="405"/>
        <v>497</v>
      </c>
      <c r="J2039" s="463">
        <f t="shared" si="405"/>
        <v>455</v>
      </c>
      <c r="K2039" s="431">
        <f t="shared" si="406"/>
        <v>0.91549295774647887</v>
      </c>
    </row>
    <row r="2040" spans="1:11" ht="25.5">
      <c r="A2040" s="446" t="s">
        <v>3035</v>
      </c>
      <c r="B2040" s="448" t="s">
        <v>3064</v>
      </c>
      <c r="C2040" s="456"/>
      <c r="D2040" s="157"/>
      <c r="E2040" s="431" t="e">
        <f t="shared" si="403"/>
        <v>#DIV/0!</v>
      </c>
      <c r="F2040" s="456">
        <v>2</v>
      </c>
      <c r="G2040" s="463"/>
      <c r="H2040" s="431">
        <f t="shared" si="404"/>
        <v>0</v>
      </c>
      <c r="I2040" s="463">
        <f t="shared" si="405"/>
        <v>2</v>
      </c>
      <c r="J2040" s="463">
        <f t="shared" si="405"/>
        <v>0</v>
      </c>
      <c r="K2040" s="431">
        <f t="shared" si="406"/>
        <v>0</v>
      </c>
    </row>
    <row r="2041" spans="1:11" ht="14.25">
      <c r="A2041" s="446" t="s">
        <v>2101</v>
      </c>
      <c r="B2041" s="448" t="s">
        <v>3947</v>
      </c>
      <c r="C2041" s="456"/>
      <c r="D2041" s="157"/>
      <c r="E2041" s="431" t="e">
        <f t="shared" si="403"/>
        <v>#DIV/0!</v>
      </c>
      <c r="F2041" s="456">
        <v>86</v>
      </c>
      <c r="G2041" s="463">
        <v>76</v>
      </c>
      <c r="H2041" s="431">
        <f t="shared" si="404"/>
        <v>0.88372093023255816</v>
      </c>
      <c r="I2041" s="463">
        <f t="shared" si="405"/>
        <v>86</v>
      </c>
      <c r="J2041" s="463">
        <f t="shared" si="405"/>
        <v>76</v>
      </c>
      <c r="K2041" s="431">
        <f t="shared" si="406"/>
        <v>0.88372093023255816</v>
      </c>
    </row>
    <row r="2042" spans="1:11" ht="14.25">
      <c r="A2042" s="446" t="s">
        <v>2166</v>
      </c>
      <c r="B2042" s="448" t="s">
        <v>2757</v>
      </c>
      <c r="C2042" s="456">
        <v>1</v>
      </c>
      <c r="D2042" s="161"/>
      <c r="E2042" s="431">
        <f t="shared" si="403"/>
        <v>0</v>
      </c>
      <c r="F2042" s="456">
        <v>447</v>
      </c>
      <c r="G2042" s="463">
        <v>407</v>
      </c>
      <c r="H2042" s="431">
        <f t="shared" si="404"/>
        <v>0.91051454138702459</v>
      </c>
      <c r="I2042" s="463">
        <f t="shared" si="405"/>
        <v>448</v>
      </c>
      <c r="J2042" s="463">
        <f t="shared" si="405"/>
        <v>407</v>
      </c>
      <c r="K2042" s="431">
        <f t="shared" si="406"/>
        <v>0.9084821428571429</v>
      </c>
    </row>
    <row r="2043" spans="1:11" ht="25.5">
      <c r="A2043" s="446" t="s">
        <v>2167</v>
      </c>
      <c r="B2043" s="448" t="s">
        <v>2758</v>
      </c>
      <c r="C2043" s="456"/>
      <c r="D2043" s="161"/>
      <c r="E2043" s="431" t="e">
        <f t="shared" si="403"/>
        <v>#DIV/0!</v>
      </c>
      <c r="F2043" s="456">
        <v>446</v>
      </c>
      <c r="G2043" s="463">
        <v>407</v>
      </c>
      <c r="H2043" s="431">
        <f t="shared" si="404"/>
        <v>0.91255605381165916</v>
      </c>
      <c r="I2043" s="463">
        <f t="shared" si="405"/>
        <v>446</v>
      </c>
      <c r="J2043" s="463">
        <f t="shared" si="405"/>
        <v>407</v>
      </c>
      <c r="K2043" s="431">
        <f t="shared" si="406"/>
        <v>0.91255605381165916</v>
      </c>
    </row>
    <row r="2044" spans="1:11" ht="14.25">
      <c r="A2044" s="446" t="s">
        <v>2122</v>
      </c>
      <c r="B2044" s="448" t="s">
        <v>3049</v>
      </c>
      <c r="C2044" s="456"/>
      <c r="D2044" s="162"/>
      <c r="E2044" s="431" t="e">
        <f t="shared" si="403"/>
        <v>#DIV/0!</v>
      </c>
      <c r="F2044" s="456">
        <v>124</v>
      </c>
      <c r="G2044" s="463"/>
      <c r="H2044" s="431">
        <f t="shared" si="404"/>
        <v>0</v>
      </c>
      <c r="I2044" s="463">
        <f t="shared" si="405"/>
        <v>124</v>
      </c>
      <c r="J2044" s="463">
        <f t="shared" si="405"/>
        <v>0</v>
      </c>
      <c r="K2044" s="431">
        <f t="shared" si="406"/>
        <v>0</v>
      </c>
    </row>
    <row r="2045" spans="1:11" ht="14.25">
      <c r="A2045" s="446" t="s">
        <v>2123</v>
      </c>
      <c r="B2045" s="448" t="s">
        <v>2965</v>
      </c>
      <c r="C2045" s="456"/>
      <c r="D2045" s="161"/>
      <c r="E2045" s="431" t="e">
        <f t="shared" si="403"/>
        <v>#DIV/0!</v>
      </c>
      <c r="F2045" s="456">
        <v>122</v>
      </c>
      <c r="G2045" s="463"/>
      <c r="H2045" s="431">
        <f t="shared" si="404"/>
        <v>0</v>
      </c>
      <c r="I2045" s="463">
        <f t="shared" si="405"/>
        <v>122</v>
      </c>
      <c r="J2045" s="463">
        <f t="shared" si="405"/>
        <v>0</v>
      </c>
      <c r="K2045" s="431">
        <f t="shared" si="406"/>
        <v>0</v>
      </c>
    </row>
    <row r="2046" spans="1:11" ht="14.25">
      <c r="A2046" s="446" t="s">
        <v>2129</v>
      </c>
      <c r="B2046" s="448" t="s">
        <v>2770</v>
      </c>
      <c r="C2046" s="456"/>
      <c r="D2046" s="161"/>
      <c r="E2046" s="431" t="e">
        <f t="shared" si="403"/>
        <v>#DIV/0!</v>
      </c>
      <c r="F2046" s="456">
        <v>62</v>
      </c>
      <c r="G2046" s="463"/>
      <c r="H2046" s="431">
        <f t="shared" si="404"/>
        <v>0</v>
      </c>
      <c r="I2046" s="463">
        <f t="shared" si="405"/>
        <v>62</v>
      </c>
      <c r="J2046" s="463">
        <f t="shared" si="405"/>
        <v>0</v>
      </c>
      <c r="K2046" s="431">
        <f t="shared" si="406"/>
        <v>0</v>
      </c>
    </row>
    <row r="2047" spans="1:11" ht="14.25">
      <c r="A2047" s="446" t="s">
        <v>2135</v>
      </c>
      <c r="B2047" s="448" t="s">
        <v>3479</v>
      </c>
      <c r="C2047" s="456"/>
      <c r="D2047" s="157"/>
      <c r="E2047" s="431" t="e">
        <f t="shared" si="403"/>
        <v>#DIV/0!</v>
      </c>
      <c r="F2047" s="456">
        <v>459</v>
      </c>
      <c r="G2047" s="463">
        <v>545</v>
      </c>
      <c r="H2047" s="431">
        <f t="shared" si="404"/>
        <v>1.187363834422658</v>
      </c>
      <c r="I2047" s="463">
        <f t="shared" si="405"/>
        <v>459</v>
      </c>
      <c r="J2047" s="463">
        <f t="shared" si="405"/>
        <v>545</v>
      </c>
      <c r="K2047" s="431">
        <f t="shared" si="406"/>
        <v>1.187363834422658</v>
      </c>
    </row>
    <row r="2048" spans="1:11" ht="14.25">
      <c r="A2048" s="446" t="s">
        <v>2136</v>
      </c>
      <c r="B2048" s="448" t="s">
        <v>3480</v>
      </c>
      <c r="C2048" s="456"/>
      <c r="D2048" s="157"/>
      <c r="E2048" s="431" t="e">
        <f t="shared" si="403"/>
        <v>#DIV/0!</v>
      </c>
      <c r="F2048" s="456">
        <v>78</v>
      </c>
      <c r="G2048" s="463"/>
      <c r="H2048" s="431">
        <f t="shared" si="404"/>
        <v>0</v>
      </c>
      <c r="I2048" s="463">
        <f t="shared" si="405"/>
        <v>78</v>
      </c>
      <c r="J2048" s="463">
        <f t="shared" si="405"/>
        <v>0</v>
      </c>
      <c r="K2048" s="431">
        <f t="shared" si="406"/>
        <v>0</v>
      </c>
    </row>
    <row r="2049" spans="1:11" ht="25.5">
      <c r="A2049" s="446" t="s">
        <v>2151</v>
      </c>
      <c r="B2049" s="448" t="s">
        <v>2294</v>
      </c>
      <c r="C2049" s="456">
        <v>1</v>
      </c>
      <c r="D2049" s="157">
        <v>1</v>
      </c>
      <c r="E2049" s="431">
        <f t="shared" si="403"/>
        <v>1</v>
      </c>
      <c r="F2049" s="456">
        <v>12716</v>
      </c>
      <c r="G2049" s="463">
        <v>8630</v>
      </c>
      <c r="H2049" s="431">
        <f t="shared" si="404"/>
        <v>0.67867253853413023</v>
      </c>
      <c r="I2049" s="463">
        <f t="shared" si="405"/>
        <v>12717</v>
      </c>
      <c r="J2049" s="463">
        <f t="shared" si="405"/>
        <v>8631</v>
      </c>
      <c r="K2049" s="431">
        <f t="shared" si="406"/>
        <v>0.67869780608634112</v>
      </c>
    </row>
    <row r="2050" spans="1:11" ht="25.5">
      <c r="A2050" s="449" t="s">
        <v>2153</v>
      </c>
      <c r="B2050" s="450" t="s">
        <v>2296</v>
      </c>
      <c r="C2050" s="456">
        <v>6</v>
      </c>
      <c r="D2050" s="161">
        <v>1</v>
      </c>
      <c r="E2050" s="431">
        <f t="shared" si="403"/>
        <v>0.16666666666666666</v>
      </c>
      <c r="F2050" s="456">
        <v>16282</v>
      </c>
      <c r="G2050" s="463">
        <v>9984</v>
      </c>
      <c r="H2050" s="431">
        <f t="shared" si="404"/>
        <v>0.61319248249600788</v>
      </c>
      <c r="I2050" s="463">
        <f t="shared" si="405"/>
        <v>16288</v>
      </c>
      <c r="J2050" s="463">
        <f t="shared" si="405"/>
        <v>9985</v>
      </c>
      <c r="K2050" s="431">
        <f t="shared" si="406"/>
        <v>0.61302799607072689</v>
      </c>
    </row>
    <row r="2051" spans="1:11" ht="14.25">
      <c r="A2051" s="451" t="s">
        <v>2120</v>
      </c>
      <c r="B2051" s="452" t="s">
        <v>2263</v>
      </c>
      <c r="C2051" s="456">
        <v>11914</v>
      </c>
      <c r="D2051" s="161">
        <v>10169</v>
      </c>
      <c r="E2051" s="431">
        <f t="shared" si="403"/>
        <v>0.85353365788148394</v>
      </c>
      <c r="F2051" s="456">
        <v>4487</v>
      </c>
      <c r="G2051" s="463">
        <v>2510</v>
      </c>
      <c r="H2051" s="431">
        <f t="shared" si="404"/>
        <v>0.55939380432360153</v>
      </c>
      <c r="I2051" s="463">
        <f t="shared" si="405"/>
        <v>16401</v>
      </c>
      <c r="J2051" s="463">
        <f t="shared" si="405"/>
        <v>12679</v>
      </c>
      <c r="K2051" s="431">
        <f t="shared" si="406"/>
        <v>0.77306261813304067</v>
      </c>
    </row>
    <row r="2052" spans="1:11" ht="14.25">
      <c r="A2052" s="451" t="s">
        <v>2137</v>
      </c>
      <c r="B2052" s="452" t="s">
        <v>3481</v>
      </c>
      <c r="C2052" s="456"/>
      <c r="D2052" s="162"/>
      <c r="E2052" s="431" t="e">
        <f t="shared" si="403"/>
        <v>#DIV/0!</v>
      </c>
      <c r="F2052" s="456">
        <v>52</v>
      </c>
      <c r="G2052" s="463">
        <v>8</v>
      </c>
      <c r="H2052" s="431">
        <f t="shared" si="404"/>
        <v>0.15384615384615385</v>
      </c>
      <c r="I2052" s="463">
        <f t="shared" si="405"/>
        <v>52</v>
      </c>
      <c r="J2052" s="463">
        <f t="shared" si="405"/>
        <v>8</v>
      </c>
      <c r="K2052" s="431">
        <f t="shared" si="406"/>
        <v>0.15384615384615385</v>
      </c>
    </row>
    <row r="2053" spans="1:11" ht="14.25">
      <c r="A2053" s="453" t="s">
        <v>2138</v>
      </c>
      <c r="B2053" s="454" t="s">
        <v>3482</v>
      </c>
      <c r="C2053" s="456"/>
      <c r="D2053" s="161"/>
      <c r="E2053" s="431" t="e">
        <f t="shared" si="403"/>
        <v>#DIV/0!</v>
      </c>
      <c r="F2053" s="456">
        <v>190</v>
      </c>
      <c r="G2053" s="463">
        <v>78</v>
      </c>
      <c r="H2053" s="431">
        <f t="shared" si="404"/>
        <v>0.41052631578947368</v>
      </c>
      <c r="I2053" s="463">
        <f t="shared" si="405"/>
        <v>190</v>
      </c>
      <c r="J2053" s="463">
        <f t="shared" si="405"/>
        <v>78</v>
      </c>
      <c r="K2053" s="431">
        <f t="shared" si="406"/>
        <v>0.41052631578947368</v>
      </c>
    </row>
    <row r="2054" spans="1:11" ht="14.25">
      <c r="A2054" s="458" t="s">
        <v>2139</v>
      </c>
      <c r="B2054" s="459" t="s">
        <v>3483</v>
      </c>
      <c r="C2054" s="456"/>
      <c r="D2054" s="161"/>
      <c r="E2054" s="431" t="e">
        <f t="shared" si="403"/>
        <v>#DIV/0!</v>
      </c>
      <c r="F2054" s="456">
        <v>18</v>
      </c>
      <c r="G2054" s="463">
        <v>36</v>
      </c>
      <c r="H2054" s="431">
        <f t="shared" si="404"/>
        <v>2</v>
      </c>
      <c r="I2054" s="463">
        <f t="shared" si="405"/>
        <v>18</v>
      </c>
      <c r="J2054" s="463">
        <f t="shared" si="405"/>
        <v>36</v>
      </c>
      <c r="K2054" s="431">
        <f t="shared" si="406"/>
        <v>2</v>
      </c>
    </row>
    <row r="2055" spans="1:11" ht="14.25">
      <c r="A2055" s="458" t="s">
        <v>2140</v>
      </c>
      <c r="B2055" s="459" t="s">
        <v>3484</v>
      </c>
      <c r="C2055" s="456"/>
      <c r="D2055" s="157"/>
      <c r="E2055" s="431" t="e">
        <f t="shared" si="403"/>
        <v>#DIV/0!</v>
      </c>
      <c r="F2055" s="456">
        <v>150</v>
      </c>
      <c r="G2055" s="463">
        <v>198</v>
      </c>
      <c r="H2055" s="431">
        <f t="shared" si="404"/>
        <v>1.32</v>
      </c>
      <c r="I2055" s="463">
        <f t="shared" si="405"/>
        <v>150</v>
      </c>
      <c r="J2055" s="463">
        <f t="shared" si="405"/>
        <v>198</v>
      </c>
      <c r="K2055" s="431">
        <f t="shared" si="406"/>
        <v>1.32</v>
      </c>
    </row>
    <row r="2056" spans="1:11" ht="14.25">
      <c r="A2056" s="446" t="s">
        <v>2141</v>
      </c>
      <c r="B2056" s="448" t="s">
        <v>3948</v>
      </c>
      <c r="C2056" s="456"/>
      <c r="D2056" s="157"/>
      <c r="E2056" s="431" t="e">
        <f t="shared" si="403"/>
        <v>#DIV/0!</v>
      </c>
      <c r="F2056" s="461">
        <v>10</v>
      </c>
      <c r="G2056" s="463">
        <v>24</v>
      </c>
      <c r="H2056" s="431">
        <f t="shared" si="404"/>
        <v>2.4</v>
      </c>
      <c r="I2056" s="463">
        <f t="shared" si="405"/>
        <v>10</v>
      </c>
      <c r="J2056" s="463">
        <f t="shared" si="405"/>
        <v>24</v>
      </c>
      <c r="K2056" s="431">
        <f t="shared" si="406"/>
        <v>2.4</v>
      </c>
    </row>
    <row r="2057" spans="1:11" ht="14.25">
      <c r="A2057" s="446" t="s">
        <v>2142</v>
      </c>
      <c r="B2057" s="448" t="s">
        <v>3949</v>
      </c>
      <c r="C2057" s="456"/>
      <c r="D2057" s="161"/>
      <c r="E2057" s="431" t="e">
        <f t="shared" si="403"/>
        <v>#DIV/0!</v>
      </c>
      <c r="F2057" s="461">
        <v>31</v>
      </c>
      <c r="G2057" s="463">
        <v>53</v>
      </c>
      <c r="H2057" s="431">
        <f t="shared" si="404"/>
        <v>1.7096774193548387</v>
      </c>
      <c r="I2057" s="463">
        <f t="shared" si="405"/>
        <v>31</v>
      </c>
      <c r="J2057" s="463">
        <f t="shared" si="405"/>
        <v>53</v>
      </c>
      <c r="K2057" s="431">
        <f t="shared" si="406"/>
        <v>1.7096774193548387</v>
      </c>
    </row>
    <row r="2058" spans="1:11" ht="14.25">
      <c r="A2058" s="446" t="s">
        <v>2143</v>
      </c>
      <c r="B2058" s="448" t="s">
        <v>3485</v>
      </c>
      <c r="C2058" s="456"/>
      <c r="D2058" s="161"/>
      <c r="E2058" s="431" t="e">
        <f t="shared" si="403"/>
        <v>#DIV/0!</v>
      </c>
      <c r="F2058" s="461">
        <v>55</v>
      </c>
      <c r="G2058" s="463">
        <v>9</v>
      </c>
      <c r="H2058" s="431">
        <f t="shared" si="404"/>
        <v>0.16363636363636364</v>
      </c>
      <c r="I2058" s="463">
        <f t="shared" si="405"/>
        <v>55</v>
      </c>
      <c r="J2058" s="463">
        <f t="shared" si="405"/>
        <v>9</v>
      </c>
      <c r="K2058" s="431">
        <f t="shared" si="406"/>
        <v>0.16363636363636364</v>
      </c>
    </row>
    <row r="2059" spans="1:11" ht="14.25">
      <c r="A2059" s="446" t="s">
        <v>2144</v>
      </c>
      <c r="B2059" s="448" t="s">
        <v>3486</v>
      </c>
      <c r="C2059" s="456"/>
      <c r="D2059" s="162"/>
      <c r="E2059" s="431" t="e">
        <f t="shared" si="403"/>
        <v>#DIV/0!</v>
      </c>
      <c r="F2059" s="461">
        <v>188</v>
      </c>
      <c r="G2059" s="463">
        <v>96</v>
      </c>
      <c r="H2059" s="431">
        <f t="shared" si="404"/>
        <v>0.51063829787234039</v>
      </c>
      <c r="I2059" s="463">
        <f t="shared" si="405"/>
        <v>188</v>
      </c>
      <c r="J2059" s="463">
        <f t="shared" si="405"/>
        <v>96</v>
      </c>
      <c r="K2059" s="431">
        <f t="shared" si="406"/>
        <v>0.51063829787234039</v>
      </c>
    </row>
    <row r="2060" spans="1:11" ht="14.25">
      <c r="A2060" s="446" t="s">
        <v>2145</v>
      </c>
      <c r="B2060" s="448" t="s">
        <v>3487</v>
      </c>
      <c r="C2060" s="456"/>
      <c r="D2060" s="161"/>
      <c r="E2060" s="431" t="e">
        <f t="shared" si="403"/>
        <v>#DIV/0!</v>
      </c>
      <c r="F2060" s="461">
        <v>18</v>
      </c>
      <c r="G2060" s="463">
        <v>39</v>
      </c>
      <c r="H2060" s="431">
        <f t="shared" si="404"/>
        <v>2.1666666666666665</v>
      </c>
      <c r="I2060" s="463">
        <f t="shared" si="405"/>
        <v>18</v>
      </c>
      <c r="J2060" s="463">
        <f t="shared" si="405"/>
        <v>39</v>
      </c>
      <c r="K2060" s="431">
        <f t="shared" si="406"/>
        <v>2.1666666666666665</v>
      </c>
    </row>
    <row r="2061" spans="1:11" ht="14.25">
      <c r="A2061" s="446" t="s">
        <v>2146</v>
      </c>
      <c r="B2061" s="448" t="s">
        <v>3488</v>
      </c>
      <c r="C2061" s="456"/>
      <c r="D2061" s="161"/>
      <c r="E2061" s="431" t="e">
        <f t="shared" si="403"/>
        <v>#DIV/0!</v>
      </c>
      <c r="F2061" s="461">
        <v>181</v>
      </c>
      <c r="G2061" s="463">
        <v>271</v>
      </c>
      <c r="H2061" s="431">
        <f t="shared" si="404"/>
        <v>1.4972375690607735</v>
      </c>
      <c r="I2061" s="463">
        <f t="shared" si="405"/>
        <v>181</v>
      </c>
      <c r="J2061" s="463">
        <f t="shared" si="405"/>
        <v>271</v>
      </c>
      <c r="K2061" s="431">
        <f t="shared" si="406"/>
        <v>1.4972375690607735</v>
      </c>
    </row>
    <row r="2062" spans="1:11" ht="14.25">
      <c r="A2062" s="446" t="s">
        <v>2147</v>
      </c>
      <c r="B2062" s="448" t="s">
        <v>3184</v>
      </c>
      <c r="C2062" s="456"/>
      <c r="D2062" s="157"/>
      <c r="E2062" s="431" t="e">
        <f t="shared" si="403"/>
        <v>#DIV/0!</v>
      </c>
      <c r="F2062" s="461">
        <v>7</v>
      </c>
      <c r="G2062" s="463">
        <v>41</v>
      </c>
      <c r="H2062" s="431">
        <f t="shared" si="404"/>
        <v>5.8571428571428568</v>
      </c>
      <c r="I2062" s="463">
        <f t="shared" si="405"/>
        <v>7</v>
      </c>
      <c r="J2062" s="463">
        <f t="shared" si="405"/>
        <v>41</v>
      </c>
      <c r="K2062" s="431">
        <f t="shared" si="406"/>
        <v>5.8571428571428568</v>
      </c>
    </row>
    <row r="2063" spans="1:11" ht="14.25">
      <c r="A2063" s="446" t="s">
        <v>2148</v>
      </c>
      <c r="B2063" s="448" t="s">
        <v>3489</v>
      </c>
      <c r="C2063" s="456"/>
      <c r="D2063" s="157"/>
      <c r="E2063" s="431" t="e">
        <f t="shared" si="403"/>
        <v>#DIV/0!</v>
      </c>
      <c r="F2063" s="461">
        <v>31</v>
      </c>
      <c r="G2063" s="463">
        <v>75</v>
      </c>
      <c r="H2063" s="431">
        <f t="shared" si="404"/>
        <v>2.4193548387096775</v>
      </c>
      <c r="I2063" s="463">
        <f t="shared" si="405"/>
        <v>31</v>
      </c>
      <c r="J2063" s="463">
        <f t="shared" si="405"/>
        <v>75</v>
      </c>
      <c r="K2063" s="431">
        <f t="shared" si="406"/>
        <v>2.4193548387096775</v>
      </c>
    </row>
    <row r="2064" spans="1:11" ht="25.5">
      <c r="A2064" s="446" t="s">
        <v>3950</v>
      </c>
      <c r="B2064" s="448" t="s">
        <v>3951</v>
      </c>
      <c r="C2064" s="456"/>
      <c r="D2064" s="157"/>
      <c r="E2064" s="431" t="e">
        <f t="shared" si="403"/>
        <v>#DIV/0!</v>
      </c>
      <c r="F2064" s="461">
        <v>1</v>
      </c>
      <c r="G2064" s="463">
        <v>1</v>
      </c>
      <c r="H2064" s="431">
        <f t="shared" si="404"/>
        <v>1</v>
      </c>
      <c r="I2064" s="463">
        <f t="shared" si="405"/>
        <v>1</v>
      </c>
      <c r="J2064" s="463">
        <f t="shared" si="405"/>
        <v>1</v>
      </c>
      <c r="K2064" s="431">
        <f t="shared" si="406"/>
        <v>1</v>
      </c>
    </row>
    <row r="2065" spans="1:11" ht="14.25">
      <c r="A2065" s="446" t="s">
        <v>2159</v>
      </c>
      <c r="B2065" s="448" t="s">
        <v>2302</v>
      </c>
      <c r="C2065" s="456"/>
      <c r="D2065" s="161"/>
      <c r="E2065" s="431" t="e">
        <f t="shared" si="403"/>
        <v>#DIV/0!</v>
      </c>
      <c r="F2065" s="461">
        <v>17</v>
      </c>
      <c r="G2065" s="463">
        <v>8</v>
      </c>
      <c r="H2065" s="431">
        <f t="shared" si="404"/>
        <v>0.47058823529411764</v>
      </c>
      <c r="I2065" s="463">
        <f t="shared" si="405"/>
        <v>17</v>
      </c>
      <c r="J2065" s="463">
        <f t="shared" si="405"/>
        <v>8</v>
      </c>
      <c r="K2065" s="431">
        <f t="shared" si="406"/>
        <v>0.47058823529411764</v>
      </c>
    </row>
    <row r="2066" spans="1:11" ht="14.25">
      <c r="A2066" s="446" t="s">
        <v>2160</v>
      </c>
      <c r="B2066" s="448" t="s">
        <v>2303</v>
      </c>
      <c r="C2066" s="456"/>
      <c r="D2066" s="161"/>
      <c r="E2066" s="431" t="e">
        <f t="shared" si="403"/>
        <v>#DIV/0!</v>
      </c>
      <c r="F2066" s="461">
        <v>7</v>
      </c>
      <c r="G2066" s="463">
        <v>3</v>
      </c>
      <c r="H2066" s="431">
        <f t="shared" si="404"/>
        <v>0.42857142857142855</v>
      </c>
      <c r="I2066" s="463">
        <f t="shared" si="405"/>
        <v>7</v>
      </c>
      <c r="J2066" s="463">
        <f t="shared" ref="J2066:J2210" si="407">D2066+G2066</f>
        <v>3</v>
      </c>
      <c r="K2066" s="431">
        <f t="shared" si="406"/>
        <v>0.42857142857142855</v>
      </c>
    </row>
    <row r="2067" spans="1:11" ht="14.25">
      <c r="A2067" s="446" t="s">
        <v>2820</v>
      </c>
      <c r="B2067" s="448" t="s">
        <v>2821</v>
      </c>
      <c r="C2067" s="456"/>
      <c r="D2067" s="162"/>
      <c r="E2067" s="431" t="e">
        <f t="shared" si="403"/>
        <v>#DIV/0!</v>
      </c>
      <c r="F2067" s="461">
        <v>13</v>
      </c>
      <c r="G2067" s="463">
        <v>13</v>
      </c>
      <c r="H2067" s="431">
        <f t="shared" si="404"/>
        <v>1</v>
      </c>
      <c r="I2067" s="463">
        <f t="shared" ref="I2067:I2278" si="408">C2067+F2067</f>
        <v>13</v>
      </c>
      <c r="J2067" s="463">
        <f t="shared" si="407"/>
        <v>13</v>
      </c>
      <c r="K2067" s="431">
        <f t="shared" si="406"/>
        <v>1</v>
      </c>
    </row>
    <row r="2068" spans="1:11" ht="14.25">
      <c r="A2068" s="446" t="s">
        <v>2189</v>
      </c>
      <c r="B2068" s="448" t="s">
        <v>2332</v>
      </c>
      <c r="C2068" s="456"/>
      <c r="D2068" s="161"/>
      <c r="E2068" s="431" t="e">
        <f t="shared" si="403"/>
        <v>#DIV/0!</v>
      </c>
      <c r="F2068" s="461">
        <v>50</v>
      </c>
      <c r="G2068" s="463">
        <v>9</v>
      </c>
      <c r="H2068" s="431">
        <f t="shared" si="404"/>
        <v>0.18</v>
      </c>
      <c r="I2068" s="463">
        <f t="shared" si="408"/>
        <v>50</v>
      </c>
      <c r="J2068" s="463">
        <f t="shared" si="407"/>
        <v>9</v>
      </c>
      <c r="K2068" s="431">
        <f t="shared" si="406"/>
        <v>0.18</v>
      </c>
    </row>
    <row r="2069" spans="1:11" ht="14.25">
      <c r="A2069" s="446" t="s">
        <v>3168</v>
      </c>
      <c r="B2069" s="448" t="s">
        <v>3952</v>
      </c>
      <c r="C2069" s="456"/>
      <c r="D2069" s="161"/>
      <c r="E2069" s="431" t="e">
        <f t="shared" si="403"/>
        <v>#DIV/0!</v>
      </c>
      <c r="F2069" s="461">
        <v>1</v>
      </c>
      <c r="G2069" s="463"/>
      <c r="H2069" s="431">
        <f t="shared" si="404"/>
        <v>0</v>
      </c>
      <c r="I2069" s="463">
        <f t="shared" si="408"/>
        <v>1</v>
      </c>
      <c r="J2069" s="463">
        <f t="shared" si="407"/>
        <v>0</v>
      </c>
      <c r="K2069" s="431">
        <f t="shared" si="406"/>
        <v>0</v>
      </c>
    </row>
    <row r="2070" spans="1:11" ht="14.25">
      <c r="A2070" s="446" t="s">
        <v>2161</v>
      </c>
      <c r="B2070" s="448" t="s">
        <v>2304</v>
      </c>
      <c r="C2070" s="456"/>
      <c r="D2070" s="157"/>
      <c r="E2070" s="431" t="e">
        <f t="shared" si="403"/>
        <v>#DIV/0!</v>
      </c>
      <c r="F2070" s="461">
        <v>27</v>
      </c>
      <c r="G2070" s="463">
        <v>20</v>
      </c>
      <c r="H2070" s="431">
        <f t="shared" si="404"/>
        <v>0.7407407407407407</v>
      </c>
      <c r="I2070" s="463">
        <f t="shared" si="408"/>
        <v>27</v>
      </c>
      <c r="J2070" s="463">
        <f t="shared" si="407"/>
        <v>20</v>
      </c>
      <c r="K2070" s="431">
        <f t="shared" si="406"/>
        <v>0.7407407407407407</v>
      </c>
    </row>
    <row r="2071" spans="1:11" ht="14.25">
      <c r="A2071" s="446" t="s">
        <v>2162</v>
      </c>
      <c r="B2071" s="448" t="s">
        <v>2305</v>
      </c>
      <c r="C2071" s="456"/>
      <c r="D2071" s="157"/>
      <c r="E2071" s="431" t="e">
        <f t="shared" si="403"/>
        <v>#DIV/0!</v>
      </c>
      <c r="F2071" s="461">
        <v>114</v>
      </c>
      <c r="G2071" s="463">
        <v>336</v>
      </c>
      <c r="H2071" s="431">
        <f t="shared" si="404"/>
        <v>2.9473684210526314</v>
      </c>
      <c r="I2071" s="463">
        <f t="shared" si="408"/>
        <v>114</v>
      </c>
      <c r="J2071" s="463">
        <f t="shared" si="407"/>
        <v>336</v>
      </c>
      <c r="K2071" s="431">
        <f t="shared" si="406"/>
        <v>2.9473684210526314</v>
      </c>
    </row>
    <row r="2072" spans="1:11" ht="14.25">
      <c r="A2072" s="446" t="s">
        <v>2163</v>
      </c>
      <c r="B2072" s="448" t="s">
        <v>2306</v>
      </c>
      <c r="C2072" s="456"/>
      <c r="D2072" s="157"/>
      <c r="E2072" s="431" t="e">
        <f t="shared" si="403"/>
        <v>#DIV/0!</v>
      </c>
      <c r="F2072" s="461">
        <v>12</v>
      </c>
      <c r="G2072" s="463">
        <v>2</v>
      </c>
      <c r="H2072" s="431">
        <f t="shared" si="404"/>
        <v>0.16666666666666666</v>
      </c>
      <c r="I2072" s="463">
        <f t="shared" si="408"/>
        <v>12</v>
      </c>
      <c r="J2072" s="463">
        <f t="shared" si="407"/>
        <v>2</v>
      </c>
      <c r="K2072" s="431">
        <f t="shared" si="406"/>
        <v>0.16666666666666666</v>
      </c>
    </row>
    <row r="2073" spans="1:11" ht="14.25">
      <c r="A2073" s="446" t="s">
        <v>3953</v>
      </c>
      <c r="B2073" s="448" t="s">
        <v>3954</v>
      </c>
      <c r="C2073" s="456"/>
      <c r="D2073" s="161"/>
      <c r="E2073" s="431" t="e">
        <f t="shared" si="403"/>
        <v>#DIV/0!</v>
      </c>
      <c r="F2073" s="461">
        <v>1</v>
      </c>
      <c r="G2073" s="463"/>
      <c r="H2073" s="431">
        <f t="shared" si="404"/>
        <v>0</v>
      </c>
      <c r="I2073" s="463">
        <f t="shared" si="408"/>
        <v>1</v>
      </c>
      <c r="J2073" s="463">
        <f t="shared" si="407"/>
        <v>0</v>
      </c>
      <c r="K2073" s="431">
        <f t="shared" si="406"/>
        <v>0</v>
      </c>
    </row>
    <row r="2074" spans="1:11" ht="14.25">
      <c r="A2074" s="446" t="s">
        <v>3096</v>
      </c>
      <c r="B2074" s="448" t="s">
        <v>3097</v>
      </c>
      <c r="C2074" s="456"/>
      <c r="D2074" s="161"/>
      <c r="E2074" s="431" t="e">
        <f t="shared" si="403"/>
        <v>#DIV/0!</v>
      </c>
      <c r="F2074" s="461">
        <v>14</v>
      </c>
      <c r="G2074" s="463">
        <v>20</v>
      </c>
      <c r="H2074" s="431">
        <f t="shared" si="404"/>
        <v>1.4285714285714286</v>
      </c>
      <c r="I2074" s="463">
        <f t="shared" si="408"/>
        <v>14</v>
      </c>
      <c r="J2074" s="463">
        <f t="shared" si="407"/>
        <v>20</v>
      </c>
      <c r="K2074" s="431">
        <f t="shared" si="406"/>
        <v>1.4285714285714286</v>
      </c>
    </row>
    <row r="2075" spans="1:11" ht="14.25">
      <c r="A2075" s="446" t="s">
        <v>2164</v>
      </c>
      <c r="B2075" s="448" t="s">
        <v>2307</v>
      </c>
      <c r="C2075" s="456"/>
      <c r="D2075" s="162"/>
      <c r="E2075" s="431" t="e">
        <f t="shared" si="403"/>
        <v>#DIV/0!</v>
      </c>
      <c r="F2075" s="461">
        <v>22</v>
      </c>
      <c r="G2075" s="463">
        <v>3</v>
      </c>
      <c r="H2075" s="431">
        <f t="shared" si="404"/>
        <v>0.13636363636363635</v>
      </c>
      <c r="I2075" s="463">
        <f t="shared" si="408"/>
        <v>22</v>
      </c>
      <c r="J2075" s="463">
        <f t="shared" si="407"/>
        <v>3</v>
      </c>
      <c r="K2075" s="431">
        <f t="shared" si="406"/>
        <v>0.13636363636363635</v>
      </c>
    </row>
    <row r="2076" spans="1:11" ht="14.25">
      <c r="A2076" s="446" t="s">
        <v>3475</v>
      </c>
      <c r="B2076" s="448" t="s">
        <v>3955</v>
      </c>
      <c r="C2076" s="456"/>
      <c r="D2076" s="161"/>
      <c r="E2076" s="431" t="e">
        <f t="shared" si="403"/>
        <v>#DIV/0!</v>
      </c>
      <c r="F2076" s="461">
        <v>2</v>
      </c>
      <c r="G2076" s="463">
        <v>2</v>
      </c>
      <c r="H2076" s="431">
        <f t="shared" si="404"/>
        <v>1</v>
      </c>
      <c r="I2076" s="463">
        <f t="shared" si="408"/>
        <v>2</v>
      </c>
      <c r="J2076" s="463">
        <f t="shared" si="407"/>
        <v>2</v>
      </c>
      <c r="K2076" s="431">
        <f t="shared" si="406"/>
        <v>1</v>
      </c>
    </row>
    <row r="2077" spans="1:11" ht="14.25">
      <c r="A2077" s="446" t="s">
        <v>3477</v>
      </c>
      <c r="B2077" s="448" t="s">
        <v>3956</v>
      </c>
      <c r="C2077" s="456"/>
      <c r="D2077" s="157"/>
      <c r="E2077" s="431" t="e">
        <f t="shared" si="403"/>
        <v>#DIV/0!</v>
      </c>
      <c r="F2077" s="461">
        <v>2</v>
      </c>
      <c r="G2077" s="463"/>
      <c r="H2077" s="431">
        <f t="shared" si="404"/>
        <v>0</v>
      </c>
      <c r="I2077" s="463">
        <f t="shared" si="408"/>
        <v>2</v>
      </c>
      <c r="J2077" s="463">
        <f t="shared" si="407"/>
        <v>0</v>
      </c>
      <c r="K2077" s="431">
        <f t="shared" si="406"/>
        <v>0</v>
      </c>
    </row>
    <row r="2078" spans="1:11" ht="25.5">
      <c r="A2078" s="446" t="s">
        <v>3957</v>
      </c>
      <c r="B2078" s="448" t="s">
        <v>3958</v>
      </c>
      <c r="C2078" s="456">
        <v>3</v>
      </c>
      <c r="D2078" s="157"/>
      <c r="E2078" s="431">
        <f t="shared" si="403"/>
        <v>0</v>
      </c>
      <c r="F2078" s="461"/>
      <c r="G2078" s="463"/>
      <c r="H2078" s="431" t="e">
        <f t="shared" si="404"/>
        <v>#DIV/0!</v>
      </c>
      <c r="I2078" s="463">
        <f t="shared" si="408"/>
        <v>3</v>
      </c>
      <c r="J2078" s="463">
        <f t="shared" si="407"/>
        <v>0</v>
      </c>
      <c r="K2078" s="431">
        <f t="shared" si="406"/>
        <v>0</v>
      </c>
    </row>
    <row r="2079" spans="1:11" ht="14.25">
      <c r="A2079" s="446" t="s">
        <v>3959</v>
      </c>
      <c r="B2079" s="448" t="s">
        <v>3960</v>
      </c>
      <c r="C2079" s="456">
        <v>1</v>
      </c>
      <c r="D2079" s="161"/>
      <c r="E2079" s="431">
        <f t="shared" si="403"/>
        <v>0</v>
      </c>
      <c r="F2079" s="461">
        <v>4</v>
      </c>
      <c r="G2079" s="463">
        <v>1</v>
      </c>
      <c r="H2079" s="431">
        <f t="shared" si="404"/>
        <v>0.25</v>
      </c>
      <c r="I2079" s="463">
        <f t="shared" si="408"/>
        <v>5</v>
      </c>
      <c r="J2079" s="463">
        <f t="shared" si="407"/>
        <v>1</v>
      </c>
      <c r="K2079" s="431">
        <f t="shared" si="406"/>
        <v>0.2</v>
      </c>
    </row>
    <row r="2080" spans="1:11" ht="25.5">
      <c r="A2080" s="446" t="s">
        <v>2509</v>
      </c>
      <c r="B2080" s="448" t="s">
        <v>2510</v>
      </c>
      <c r="C2080" s="456">
        <v>335</v>
      </c>
      <c r="D2080" s="161">
        <v>212</v>
      </c>
      <c r="E2080" s="431">
        <f t="shared" si="403"/>
        <v>0.63283582089552237</v>
      </c>
      <c r="F2080" s="461"/>
      <c r="G2080" s="463"/>
      <c r="H2080" s="431" t="e">
        <f t="shared" si="404"/>
        <v>#DIV/0!</v>
      </c>
      <c r="I2080" s="463">
        <f t="shared" si="408"/>
        <v>335</v>
      </c>
      <c r="J2080" s="463">
        <f t="shared" si="407"/>
        <v>212</v>
      </c>
      <c r="K2080" s="431">
        <f t="shared" si="406"/>
        <v>0.63283582089552237</v>
      </c>
    </row>
    <row r="2081" spans="1:11" ht="25.5">
      <c r="A2081" s="446" t="s">
        <v>1977</v>
      </c>
      <c r="B2081" s="448" t="s">
        <v>1978</v>
      </c>
      <c r="C2081" s="456">
        <v>63</v>
      </c>
      <c r="D2081" s="162">
        <v>7</v>
      </c>
      <c r="E2081" s="431">
        <f t="shared" si="403"/>
        <v>0.1111111111111111</v>
      </c>
      <c r="F2081" s="461"/>
      <c r="G2081" s="463"/>
      <c r="H2081" s="431" t="e">
        <f t="shared" si="404"/>
        <v>#DIV/0!</v>
      </c>
      <c r="I2081" s="463">
        <f t="shared" si="408"/>
        <v>63</v>
      </c>
      <c r="J2081" s="463">
        <f t="shared" si="407"/>
        <v>7</v>
      </c>
      <c r="K2081" s="431">
        <f t="shared" si="406"/>
        <v>0.1111111111111111</v>
      </c>
    </row>
    <row r="2082" spans="1:11" ht="25.5">
      <c r="A2082" s="446" t="s">
        <v>2873</v>
      </c>
      <c r="B2082" s="448" t="s">
        <v>3750</v>
      </c>
      <c r="C2082" s="456">
        <v>44</v>
      </c>
      <c r="D2082" s="161">
        <v>17</v>
      </c>
      <c r="E2082" s="431">
        <f t="shared" si="403"/>
        <v>0.38636363636363635</v>
      </c>
      <c r="F2082" s="461"/>
      <c r="G2082" s="463"/>
      <c r="H2082" s="431" t="e">
        <f t="shared" si="404"/>
        <v>#DIV/0!</v>
      </c>
      <c r="I2082" s="463">
        <f t="shared" si="408"/>
        <v>44</v>
      </c>
      <c r="J2082" s="463">
        <f t="shared" si="407"/>
        <v>17</v>
      </c>
      <c r="K2082" s="431">
        <f t="shared" si="406"/>
        <v>0.38636363636363635</v>
      </c>
    </row>
    <row r="2083" spans="1:11" ht="25.5">
      <c r="A2083" s="446" t="s">
        <v>3961</v>
      </c>
      <c r="B2083" s="448" t="s">
        <v>3962</v>
      </c>
      <c r="C2083" s="456">
        <v>2</v>
      </c>
      <c r="D2083" s="161"/>
      <c r="E2083" s="431">
        <f t="shared" si="403"/>
        <v>0</v>
      </c>
      <c r="F2083" s="461"/>
      <c r="G2083" s="463"/>
      <c r="H2083" s="431" t="e">
        <f t="shared" si="404"/>
        <v>#DIV/0!</v>
      </c>
      <c r="I2083" s="463">
        <f t="shared" si="408"/>
        <v>2</v>
      </c>
      <c r="J2083" s="463">
        <f t="shared" si="407"/>
        <v>0</v>
      </c>
      <c r="K2083" s="431">
        <f t="shared" si="406"/>
        <v>0</v>
      </c>
    </row>
    <row r="2084" spans="1:11" ht="14.25">
      <c r="A2084" s="446" t="s">
        <v>3596</v>
      </c>
      <c r="B2084" s="448" t="s">
        <v>3963</v>
      </c>
      <c r="C2084" s="456">
        <v>14</v>
      </c>
      <c r="D2084" s="161">
        <v>5</v>
      </c>
      <c r="E2084" s="431">
        <f t="shared" si="403"/>
        <v>0.35714285714285715</v>
      </c>
      <c r="F2084" s="461"/>
      <c r="G2084" s="463"/>
      <c r="H2084" s="431" t="e">
        <f t="shared" si="404"/>
        <v>#DIV/0!</v>
      </c>
      <c r="I2084" s="463">
        <f t="shared" si="408"/>
        <v>14</v>
      </c>
      <c r="J2084" s="463">
        <f t="shared" si="407"/>
        <v>5</v>
      </c>
      <c r="K2084" s="431">
        <f t="shared" si="406"/>
        <v>0.35714285714285715</v>
      </c>
    </row>
    <row r="2085" spans="1:11" ht="14.25">
      <c r="A2085" s="446" t="s">
        <v>3044</v>
      </c>
      <c r="B2085" s="448" t="s">
        <v>3860</v>
      </c>
      <c r="C2085" s="456"/>
      <c r="D2085" s="162"/>
      <c r="E2085" s="431" t="e">
        <f t="shared" si="403"/>
        <v>#DIV/0!</v>
      </c>
      <c r="F2085" s="461"/>
      <c r="G2085" s="463"/>
      <c r="H2085" s="431" t="e">
        <f t="shared" si="404"/>
        <v>#DIV/0!</v>
      </c>
      <c r="I2085" s="463">
        <f t="shared" si="408"/>
        <v>0</v>
      </c>
      <c r="J2085" s="463">
        <f t="shared" si="407"/>
        <v>0</v>
      </c>
      <c r="K2085" s="431" t="e">
        <f t="shared" si="406"/>
        <v>#DIV/0!</v>
      </c>
    </row>
    <row r="2086" spans="1:11" ht="14.25">
      <c r="A2086" s="446" t="s">
        <v>3861</v>
      </c>
      <c r="B2086" s="448" t="s">
        <v>3862</v>
      </c>
      <c r="C2086" s="456"/>
      <c r="D2086" s="161"/>
      <c r="E2086" s="431" t="e">
        <f t="shared" si="403"/>
        <v>#DIV/0!</v>
      </c>
      <c r="F2086" s="461"/>
      <c r="G2086" s="463"/>
      <c r="H2086" s="431" t="e">
        <f t="shared" si="404"/>
        <v>#DIV/0!</v>
      </c>
      <c r="I2086" s="463">
        <f t="shared" si="408"/>
        <v>0</v>
      </c>
      <c r="J2086" s="463">
        <f t="shared" si="407"/>
        <v>0</v>
      </c>
      <c r="K2086" s="431" t="e">
        <f t="shared" si="406"/>
        <v>#DIV/0!</v>
      </c>
    </row>
    <row r="2087" spans="1:11" ht="14.25">
      <c r="A2087" s="446" t="s">
        <v>3863</v>
      </c>
      <c r="B2087" s="448" t="s">
        <v>3864</v>
      </c>
      <c r="C2087" s="456"/>
      <c r="D2087" s="161"/>
      <c r="E2087" s="431" t="e">
        <f t="shared" si="403"/>
        <v>#DIV/0!</v>
      </c>
      <c r="F2087" s="461"/>
      <c r="G2087" s="463"/>
      <c r="H2087" s="431" t="e">
        <f t="shared" si="404"/>
        <v>#DIV/0!</v>
      </c>
      <c r="I2087" s="463">
        <f t="shared" si="408"/>
        <v>0</v>
      </c>
      <c r="J2087" s="463">
        <f t="shared" si="407"/>
        <v>0</v>
      </c>
      <c r="K2087" s="431" t="e">
        <f t="shared" si="406"/>
        <v>#DIV/0!</v>
      </c>
    </row>
    <row r="2088" spans="1:11" ht="14.25">
      <c r="A2088" s="446" t="s">
        <v>2033</v>
      </c>
      <c r="B2088" s="448" t="s">
        <v>2034</v>
      </c>
      <c r="C2088" s="456">
        <v>12</v>
      </c>
      <c r="D2088" s="157">
        <v>10</v>
      </c>
      <c r="E2088" s="431">
        <f t="shared" si="403"/>
        <v>0.83333333333333337</v>
      </c>
      <c r="F2088" s="461"/>
      <c r="G2088" s="463"/>
      <c r="H2088" s="431" t="e">
        <f t="shared" si="404"/>
        <v>#DIV/0!</v>
      </c>
      <c r="I2088" s="463">
        <f t="shared" si="408"/>
        <v>12</v>
      </c>
      <c r="J2088" s="463">
        <f t="shared" si="407"/>
        <v>10</v>
      </c>
      <c r="K2088" s="431">
        <f t="shared" si="406"/>
        <v>0.83333333333333337</v>
      </c>
    </row>
    <row r="2089" spans="1:11" ht="14.25">
      <c r="A2089" s="446" t="s">
        <v>2190</v>
      </c>
      <c r="B2089" s="448" t="s">
        <v>2333</v>
      </c>
      <c r="C2089" s="456">
        <v>5</v>
      </c>
      <c r="D2089" s="157">
        <v>2</v>
      </c>
      <c r="E2089" s="431">
        <f t="shared" si="403"/>
        <v>0.4</v>
      </c>
      <c r="F2089" s="461"/>
      <c r="G2089" s="463"/>
      <c r="H2089" s="431" t="e">
        <f t="shared" si="404"/>
        <v>#DIV/0!</v>
      </c>
      <c r="I2089" s="463">
        <f t="shared" si="408"/>
        <v>5</v>
      </c>
      <c r="J2089" s="463">
        <f t="shared" si="407"/>
        <v>2</v>
      </c>
      <c r="K2089" s="431">
        <f t="shared" si="406"/>
        <v>0.4</v>
      </c>
    </row>
    <row r="2090" spans="1:11" ht="14.25">
      <c r="A2090" s="446" t="s">
        <v>3850</v>
      </c>
      <c r="B2090" s="448" t="s">
        <v>3851</v>
      </c>
      <c r="C2090" s="456"/>
      <c r="D2090" s="157"/>
      <c r="E2090" s="431" t="e">
        <f t="shared" si="403"/>
        <v>#DIV/0!</v>
      </c>
      <c r="F2090" s="461"/>
      <c r="G2090" s="463"/>
      <c r="H2090" s="431" t="e">
        <f t="shared" si="404"/>
        <v>#DIV/0!</v>
      </c>
      <c r="I2090" s="463">
        <f t="shared" si="408"/>
        <v>0</v>
      </c>
      <c r="J2090" s="463">
        <f t="shared" si="407"/>
        <v>0</v>
      </c>
      <c r="K2090" s="431" t="e">
        <f t="shared" si="406"/>
        <v>#DIV/0!</v>
      </c>
    </row>
    <row r="2091" spans="1:11" ht="14.25">
      <c r="A2091" s="446" t="s">
        <v>3856</v>
      </c>
      <c r="B2091" s="448" t="s">
        <v>3857</v>
      </c>
      <c r="C2091" s="456"/>
      <c r="D2091" s="161"/>
      <c r="E2091" s="431" t="e">
        <f t="shared" si="403"/>
        <v>#DIV/0!</v>
      </c>
      <c r="F2091" s="461"/>
      <c r="G2091" s="463"/>
      <c r="H2091" s="431" t="e">
        <f t="shared" si="404"/>
        <v>#DIV/0!</v>
      </c>
      <c r="I2091" s="463">
        <f t="shared" si="408"/>
        <v>0</v>
      </c>
      <c r="J2091" s="463">
        <f t="shared" si="407"/>
        <v>0</v>
      </c>
      <c r="K2091" s="431" t="e">
        <f t="shared" si="406"/>
        <v>#DIV/0!</v>
      </c>
    </row>
    <row r="2092" spans="1:11" ht="14.25">
      <c r="A2092" s="446" t="s">
        <v>3303</v>
      </c>
      <c r="B2092" s="448" t="s">
        <v>3304</v>
      </c>
      <c r="C2092" s="456"/>
      <c r="D2092" s="161"/>
      <c r="E2092" s="431" t="e">
        <f t="shared" si="403"/>
        <v>#DIV/0!</v>
      </c>
      <c r="F2092" s="461"/>
      <c r="G2092" s="463"/>
      <c r="H2092" s="431" t="e">
        <f t="shared" si="404"/>
        <v>#DIV/0!</v>
      </c>
      <c r="I2092" s="463">
        <f t="shared" si="408"/>
        <v>0</v>
      </c>
      <c r="J2092" s="463">
        <f t="shared" si="407"/>
        <v>0</v>
      </c>
      <c r="K2092" s="431" t="e">
        <f t="shared" si="406"/>
        <v>#DIV/0!</v>
      </c>
    </row>
    <row r="2093" spans="1:11" ht="14.25">
      <c r="A2093" s="446" t="s">
        <v>3543</v>
      </c>
      <c r="B2093" s="448" t="s">
        <v>3544</v>
      </c>
      <c r="C2093" s="456"/>
      <c r="D2093" s="162"/>
      <c r="E2093" s="431" t="e">
        <f t="shared" si="403"/>
        <v>#DIV/0!</v>
      </c>
      <c r="F2093" s="461"/>
      <c r="G2093" s="463"/>
      <c r="H2093" s="431" t="e">
        <f t="shared" si="404"/>
        <v>#DIV/0!</v>
      </c>
      <c r="I2093" s="463">
        <f t="shared" si="408"/>
        <v>0</v>
      </c>
      <c r="J2093" s="463">
        <f t="shared" si="407"/>
        <v>0</v>
      </c>
      <c r="K2093" s="431" t="e">
        <f t="shared" si="406"/>
        <v>#DIV/0!</v>
      </c>
    </row>
    <row r="2094" spans="1:11" ht="14.25">
      <c r="A2094" s="446" t="s">
        <v>3065</v>
      </c>
      <c r="B2094" s="448" t="s">
        <v>3847</v>
      </c>
      <c r="C2094" s="456"/>
      <c r="D2094" s="161"/>
      <c r="E2094" s="431" t="e">
        <f t="shared" si="403"/>
        <v>#DIV/0!</v>
      </c>
      <c r="F2094" s="461"/>
      <c r="G2094" s="463"/>
      <c r="H2094" s="431" t="e">
        <f t="shared" si="404"/>
        <v>#DIV/0!</v>
      </c>
      <c r="I2094" s="463">
        <f t="shared" si="408"/>
        <v>0</v>
      </c>
      <c r="J2094" s="463">
        <f t="shared" si="407"/>
        <v>0</v>
      </c>
      <c r="K2094" s="431" t="e">
        <f t="shared" si="406"/>
        <v>#DIV/0!</v>
      </c>
    </row>
    <row r="2095" spans="1:11" ht="25.5">
      <c r="A2095" s="446" t="s">
        <v>3837</v>
      </c>
      <c r="B2095" s="448" t="s">
        <v>3838</v>
      </c>
      <c r="C2095" s="456"/>
      <c r="D2095" s="161"/>
      <c r="E2095" s="431" t="e">
        <f t="shared" si="403"/>
        <v>#DIV/0!</v>
      </c>
      <c r="F2095" s="461"/>
      <c r="G2095" s="463"/>
      <c r="H2095" s="431" t="e">
        <f t="shared" si="404"/>
        <v>#DIV/0!</v>
      </c>
      <c r="I2095" s="463">
        <f t="shared" si="408"/>
        <v>0</v>
      </c>
      <c r="J2095" s="463">
        <f t="shared" si="407"/>
        <v>0</v>
      </c>
      <c r="K2095" s="431" t="e">
        <f t="shared" si="406"/>
        <v>#DIV/0!</v>
      </c>
    </row>
    <row r="2096" spans="1:11" ht="14.25">
      <c r="A2096" s="446" t="s">
        <v>3841</v>
      </c>
      <c r="B2096" s="448" t="s">
        <v>3842</v>
      </c>
      <c r="C2096" s="456"/>
      <c r="D2096" s="157"/>
      <c r="E2096" s="431" t="e">
        <f t="shared" si="403"/>
        <v>#DIV/0!</v>
      </c>
      <c r="F2096" s="461"/>
      <c r="G2096" s="463"/>
      <c r="H2096" s="431" t="e">
        <f t="shared" si="404"/>
        <v>#DIV/0!</v>
      </c>
      <c r="I2096" s="463">
        <f t="shared" si="408"/>
        <v>0</v>
      </c>
      <c r="J2096" s="463">
        <f t="shared" si="407"/>
        <v>0</v>
      </c>
      <c r="K2096" s="431" t="e">
        <f t="shared" si="406"/>
        <v>#DIV/0!</v>
      </c>
    </row>
    <row r="2097" spans="1:11" ht="25.5">
      <c r="A2097" s="446" t="s">
        <v>3843</v>
      </c>
      <c r="B2097" s="448" t="s">
        <v>3844</v>
      </c>
      <c r="C2097" s="456"/>
      <c r="D2097" s="157"/>
      <c r="E2097" s="431" t="e">
        <f t="shared" si="403"/>
        <v>#DIV/0!</v>
      </c>
      <c r="F2097" s="461"/>
      <c r="G2097" s="463"/>
      <c r="H2097" s="431" t="e">
        <f t="shared" si="404"/>
        <v>#DIV/0!</v>
      </c>
      <c r="I2097" s="463">
        <f t="shared" si="408"/>
        <v>0</v>
      </c>
      <c r="J2097" s="463">
        <f t="shared" si="407"/>
        <v>0</v>
      </c>
      <c r="K2097" s="431" t="e">
        <f t="shared" si="406"/>
        <v>#DIV/0!</v>
      </c>
    </row>
    <row r="2098" spans="1:11" ht="14.25">
      <c r="A2098" s="446" t="s">
        <v>3835</v>
      </c>
      <c r="B2098" s="448" t="s">
        <v>3836</v>
      </c>
      <c r="C2098" s="456"/>
      <c r="D2098" s="157"/>
      <c r="E2098" s="431" t="e">
        <f t="shared" si="403"/>
        <v>#DIV/0!</v>
      </c>
      <c r="F2098" s="461"/>
      <c r="G2098" s="463"/>
      <c r="H2098" s="431" t="e">
        <f t="shared" si="404"/>
        <v>#DIV/0!</v>
      </c>
      <c r="I2098" s="463">
        <f t="shared" si="408"/>
        <v>0</v>
      </c>
      <c r="J2098" s="463">
        <f t="shared" si="407"/>
        <v>0</v>
      </c>
      <c r="K2098" s="431" t="e">
        <f t="shared" si="406"/>
        <v>#DIV/0!</v>
      </c>
    </row>
    <row r="2099" spans="1:11" ht="14.25">
      <c r="A2099" s="446" t="s">
        <v>3964</v>
      </c>
      <c r="B2099" s="448" t="s">
        <v>3965</v>
      </c>
      <c r="C2099" s="456">
        <v>1</v>
      </c>
      <c r="D2099" s="161"/>
      <c r="E2099" s="431">
        <f t="shared" si="403"/>
        <v>0</v>
      </c>
      <c r="F2099" s="461"/>
      <c r="G2099" s="463"/>
      <c r="H2099" s="431" t="e">
        <f t="shared" si="404"/>
        <v>#DIV/0!</v>
      </c>
      <c r="I2099" s="463">
        <f t="shared" si="408"/>
        <v>1</v>
      </c>
      <c r="J2099" s="463">
        <f t="shared" si="407"/>
        <v>0</v>
      </c>
      <c r="K2099" s="431">
        <f t="shared" si="406"/>
        <v>0</v>
      </c>
    </row>
    <row r="2100" spans="1:11" ht="25.5">
      <c r="A2100" s="446" t="s">
        <v>2615</v>
      </c>
      <c r="B2100" s="448" t="s">
        <v>3668</v>
      </c>
      <c r="C2100" s="456">
        <v>25</v>
      </c>
      <c r="D2100" s="161">
        <v>16</v>
      </c>
      <c r="E2100" s="431">
        <f t="shared" si="403"/>
        <v>0.64</v>
      </c>
      <c r="F2100" s="461"/>
      <c r="G2100" s="463"/>
      <c r="H2100" s="431" t="e">
        <f t="shared" si="404"/>
        <v>#DIV/0!</v>
      </c>
      <c r="I2100" s="463">
        <f t="shared" si="408"/>
        <v>25</v>
      </c>
      <c r="J2100" s="463">
        <f t="shared" si="407"/>
        <v>16</v>
      </c>
      <c r="K2100" s="431">
        <f t="shared" si="406"/>
        <v>0.64</v>
      </c>
    </row>
    <row r="2101" spans="1:11" ht="14.25">
      <c r="A2101" s="446" t="s">
        <v>2524</v>
      </c>
      <c r="B2101" s="448" t="s">
        <v>2525</v>
      </c>
      <c r="C2101" s="456"/>
      <c r="D2101" s="162">
        <v>22</v>
      </c>
      <c r="E2101" s="431" t="e">
        <f t="shared" si="403"/>
        <v>#DIV/0!</v>
      </c>
      <c r="F2101" s="461"/>
      <c r="G2101" s="463"/>
      <c r="H2101" s="431" t="e">
        <f t="shared" si="404"/>
        <v>#DIV/0!</v>
      </c>
      <c r="I2101" s="463">
        <f t="shared" si="408"/>
        <v>0</v>
      </c>
      <c r="J2101" s="463">
        <f t="shared" si="407"/>
        <v>22</v>
      </c>
      <c r="K2101" s="431" t="e">
        <f t="shared" si="406"/>
        <v>#DIV/0!</v>
      </c>
    </row>
    <row r="2102" spans="1:11" ht="14.25">
      <c r="A2102" s="446" t="s">
        <v>2526</v>
      </c>
      <c r="B2102" s="448" t="s">
        <v>3966</v>
      </c>
      <c r="C2102" s="456"/>
      <c r="D2102" s="161"/>
      <c r="E2102" s="431" t="e">
        <f t="shared" si="403"/>
        <v>#DIV/0!</v>
      </c>
      <c r="F2102" s="461">
        <v>3</v>
      </c>
      <c r="G2102" s="463"/>
      <c r="H2102" s="431">
        <f t="shared" si="404"/>
        <v>0</v>
      </c>
      <c r="I2102" s="463">
        <f t="shared" si="408"/>
        <v>3</v>
      </c>
      <c r="J2102" s="463">
        <f t="shared" si="407"/>
        <v>0</v>
      </c>
      <c r="K2102" s="431">
        <f t="shared" si="406"/>
        <v>0</v>
      </c>
    </row>
    <row r="2103" spans="1:11" ht="25.5">
      <c r="A2103" s="446" t="s">
        <v>3671</v>
      </c>
      <c r="B2103" s="448" t="s">
        <v>3672</v>
      </c>
      <c r="C2103" s="456">
        <v>1</v>
      </c>
      <c r="D2103" s="161">
        <v>1</v>
      </c>
      <c r="E2103" s="431">
        <f t="shared" si="403"/>
        <v>1</v>
      </c>
      <c r="F2103" s="461"/>
      <c r="G2103" s="463"/>
      <c r="H2103" s="431" t="e">
        <f t="shared" si="404"/>
        <v>#DIV/0!</v>
      </c>
      <c r="I2103" s="463">
        <f t="shared" si="408"/>
        <v>1</v>
      </c>
      <c r="J2103" s="463">
        <f t="shared" si="407"/>
        <v>1</v>
      </c>
      <c r="K2103" s="431">
        <f t="shared" si="406"/>
        <v>1</v>
      </c>
    </row>
    <row r="2104" spans="1:11" ht="14.25">
      <c r="A2104" s="446" t="s">
        <v>3676</v>
      </c>
      <c r="B2104" s="448" t="s">
        <v>3677</v>
      </c>
      <c r="C2104" s="456">
        <v>1</v>
      </c>
      <c r="D2104" s="157">
        <v>1</v>
      </c>
      <c r="E2104" s="431">
        <f t="shared" si="403"/>
        <v>1</v>
      </c>
      <c r="F2104" s="461"/>
      <c r="G2104" s="463"/>
      <c r="H2104" s="431" t="e">
        <f t="shared" si="404"/>
        <v>#DIV/0!</v>
      </c>
      <c r="I2104" s="463">
        <f t="shared" si="408"/>
        <v>1</v>
      </c>
      <c r="J2104" s="463">
        <f t="shared" si="407"/>
        <v>1</v>
      </c>
      <c r="K2104" s="431">
        <f t="shared" si="406"/>
        <v>1</v>
      </c>
    </row>
    <row r="2105" spans="1:11" ht="25.5">
      <c r="A2105" s="446" t="s">
        <v>3681</v>
      </c>
      <c r="B2105" s="448" t="s">
        <v>3682</v>
      </c>
      <c r="C2105" s="456">
        <v>3</v>
      </c>
      <c r="D2105" s="157"/>
      <c r="E2105" s="431">
        <f t="shared" si="403"/>
        <v>0</v>
      </c>
      <c r="F2105" s="461"/>
      <c r="G2105" s="463"/>
      <c r="H2105" s="431" t="e">
        <f t="shared" si="404"/>
        <v>#DIV/0!</v>
      </c>
      <c r="I2105" s="463">
        <f t="shared" si="408"/>
        <v>3</v>
      </c>
      <c r="J2105" s="463">
        <f t="shared" si="407"/>
        <v>0</v>
      </c>
      <c r="K2105" s="431">
        <f t="shared" si="406"/>
        <v>0</v>
      </c>
    </row>
    <row r="2106" spans="1:11" ht="25.5">
      <c r="A2106" s="446" t="s">
        <v>3967</v>
      </c>
      <c r="B2106" s="448" t="s">
        <v>3968</v>
      </c>
      <c r="C2106" s="456"/>
      <c r="D2106" s="157">
        <v>1</v>
      </c>
      <c r="E2106" s="431" t="e">
        <f t="shared" si="403"/>
        <v>#DIV/0!</v>
      </c>
      <c r="F2106" s="461">
        <v>4</v>
      </c>
      <c r="G2106" s="463"/>
      <c r="H2106" s="431">
        <f t="shared" si="404"/>
        <v>0</v>
      </c>
      <c r="I2106" s="463">
        <f t="shared" si="408"/>
        <v>4</v>
      </c>
      <c r="J2106" s="463">
        <f t="shared" si="407"/>
        <v>1</v>
      </c>
      <c r="K2106" s="431">
        <f t="shared" si="406"/>
        <v>0.25</v>
      </c>
    </row>
    <row r="2107" spans="1:11" ht="14.25">
      <c r="A2107" s="449" t="s">
        <v>3867</v>
      </c>
      <c r="B2107" s="450" t="s">
        <v>3868</v>
      </c>
      <c r="C2107" s="456"/>
      <c r="D2107" s="161"/>
      <c r="E2107" s="431" t="e">
        <f t="shared" si="403"/>
        <v>#DIV/0!</v>
      </c>
      <c r="F2107" s="461">
        <v>1</v>
      </c>
      <c r="G2107" s="463"/>
      <c r="H2107" s="431">
        <f t="shared" si="404"/>
        <v>0</v>
      </c>
      <c r="I2107" s="463">
        <f t="shared" si="408"/>
        <v>1</v>
      </c>
      <c r="J2107" s="463">
        <f t="shared" si="407"/>
        <v>0</v>
      </c>
      <c r="K2107" s="431">
        <f t="shared" si="406"/>
        <v>0</v>
      </c>
    </row>
    <row r="2108" spans="1:11" ht="14.25">
      <c r="A2108" s="451" t="s">
        <v>3869</v>
      </c>
      <c r="B2108" s="452" t="s">
        <v>3870</v>
      </c>
      <c r="C2108" s="456"/>
      <c r="D2108" s="161"/>
      <c r="E2108" s="431" t="e">
        <f t="shared" si="403"/>
        <v>#DIV/0!</v>
      </c>
      <c r="F2108" s="461">
        <v>2</v>
      </c>
      <c r="G2108" s="463"/>
      <c r="H2108" s="431">
        <f t="shared" si="404"/>
        <v>0</v>
      </c>
      <c r="I2108" s="463">
        <f t="shared" si="408"/>
        <v>2</v>
      </c>
      <c r="J2108" s="463">
        <f t="shared" si="407"/>
        <v>0</v>
      </c>
      <c r="K2108" s="431">
        <f t="shared" si="406"/>
        <v>0</v>
      </c>
    </row>
    <row r="2109" spans="1:11" ht="14.25">
      <c r="A2109" s="451" t="s">
        <v>3813</v>
      </c>
      <c r="B2109" s="452" t="s">
        <v>3969</v>
      </c>
      <c r="C2109" s="456"/>
      <c r="D2109" s="162"/>
      <c r="E2109" s="431" t="e">
        <f t="shared" si="403"/>
        <v>#DIV/0!</v>
      </c>
      <c r="F2109" s="461"/>
      <c r="G2109" s="463"/>
      <c r="H2109" s="431" t="e">
        <f t="shared" si="404"/>
        <v>#DIV/0!</v>
      </c>
      <c r="I2109" s="463">
        <f t="shared" si="408"/>
        <v>0</v>
      </c>
      <c r="J2109" s="463">
        <f t="shared" si="407"/>
        <v>0</v>
      </c>
      <c r="K2109" s="431" t="e">
        <f t="shared" si="406"/>
        <v>#DIV/0!</v>
      </c>
    </row>
    <row r="2110" spans="1:11" ht="14.25">
      <c r="A2110" s="453" t="s">
        <v>3970</v>
      </c>
      <c r="B2110" s="454" t="s">
        <v>3971</v>
      </c>
      <c r="C2110" s="456">
        <v>2</v>
      </c>
      <c r="D2110" s="161"/>
      <c r="E2110" s="431">
        <f t="shared" si="403"/>
        <v>0</v>
      </c>
      <c r="F2110" s="461">
        <v>1</v>
      </c>
      <c r="G2110" s="463">
        <v>1</v>
      </c>
      <c r="H2110" s="431">
        <f t="shared" si="404"/>
        <v>1</v>
      </c>
      <c r="I2110" s="463">
        <f t="shared" si="408"/>
        <v>3</v>
      </c>
      <c r="J2110" s="463">
        <f t="shared" si="407"/>
        <v>1</v>
      </c>
      <c r="K2110" s="431">
        <f t="shared" si="406"/>
        <v>0.33333333333333331</v>
      </c>
    </row>
    <row r="2111" spans="1:11" ht="14.25">
      <c r="A2111" s="458" t="s">
        <v>3972</v>
      </c>
      <c r="B2111" s="459" t="s">
        <v>3973</v>
      </c>
      <c r="C2111" s="456">
        <v>0</v>
      </c>
      <c r="D2111" s="161"/>
      <c r="E2111" s="431" t="e">
        <f t="shared" si="403"/>
        <v>#DIV/0!</v>
      </c>
      <c r="F2111" s="461">
        <v>3</v>
      </c>
      <c r="G2111" s="463"/>
      <c r="H2111" s="431">
        <f t="shared" si="404"/>
        <v>0</v>
      </c>
      <c r="I2111" s="463">
        <f t="shared" si="408"/>
        <v>3</v>
      </c>
      <c r="J2111" s="463">
        <f t="shared" si="407"/>
        <v>0</v>
      </c>
      <c r="K2111" s="431">
        <f t="shared" si="406"/>
        <v>0</v>
      </c>
    </row>
    <row r="2112" spans="1:11" ht="14.25">
      <c r="A2112" s="458" t="s">
        <v>3972</v>
      </c>
      <c r="B2112" s="459" t="s">
        <v>3973</v>
      </c>
      <c r="C2112" s="456">
        <v>0</v>
      </c>
      <c r="D2112" s="157"/>
      <c r="E2112" s="431" t="e">
        <f t="shared" si="403"/>
        <v>#DIV/0!</v>
      </c>
      <c r="F2112" s="461"/>
      <c r="G2112" s="463"/>
      <c r="H2112" s="431" t="e">
        <f t="shared" si="404"/>
        <v>#DIV/0!</v>
      </c>
      <c r="I2112" s="463">
        <f t="shared" si="408"/>
        <v>0</v>
      </c>
      <c r="J2112" s="463">
        <f t="shared" si="407"/>
        <v>0</v>
      </c>
      <c r="K2112" s="431" t="e">
        <f t="shared" si="406"/>
        <v>#DIV/0!</v>
      </c>
    </row>
    <row r="2113" spans="1:11" ht="14.25">
      <c r="A2113" s="446" t="s">
        <v>3974</v>
      </c>
      <c r="B2113" s="448" t="s">
        <v>3975</v>
      </c>
      <c r="C2113" s="456">
        <v>2</v>
      </c>
      <c r="D2113" s="157"/>
      <c r="E2113" s="431">
        <f t="shared" si="403"/>
        <v>0</v>
      </c>
      <c r="F2113" s="461"/>
      <c r="G2113" s="463"/>
      <c r="H2113" s="431" t="e">
        <f t="shared" si="404"/>
        <v>#DIV/0!</v>
      </c>
      <c r="I2113" s="463">
        <f t="shared" si="408"/>
        <v>2</v>
      </c>
      <c r="J2113" s="463">
        <f t="shared" si="407"/>
        <v>0</v>
      </c>
      <c r="K2113" s="431">
        <f t="shared" si="406"/>
        <v>0</v>
      </c>
    </row>
    <row r="2114" spans="1:11" ht="14.25">
      <c r="A2114" s="446" t="s">
        <v>3976</v>
      </c>
      <c r="B2114" s="448" t="s">
        <v>3977</v>
      </c>
      <c r="C2114" s="456"/>
      <c r="D2114" s="161"/>
      <c r="E2114" s="431" t="e">
        <f t="shared" si="403"/>
        <v>#DIV/0!</v>
      </c>
      <c r="F2114" s="461">
        <v>2</v>
      </c>
      <c r="G2114" s="463"/>
      <c r="H2114" s="431">
        <f t="shared" si="404"/>
        <v>0</v>
      </c>
      <c r="I2114" s="463">
        <f t="shared" si="408"/>
        <v>2</v>
      </c>
      <c r="J2114" s="463">
        <f t="shared" si="407"/>
        <v>0</v>
      </c>
      <c r="K2114" s="431">
        <f t="shared" si="406"/>
        <v>0</v>
      </c>
    </row>
    <row r="2115" spans="1:11" ht="14.25">
      <c r="A2115" s="446" t="s">
        <v>2617</v>
      </c>
      <c r="B2115" s="448" t="s">
        <v>3978</v>
      </c>
      <c r="C2115" s="456">
        <v>1</v>
      </c>
      <c r="D2115" s="161"/>
      <c r="E2115" s="431">
        <f t="shared" si="403"/>
        <v>0</v>
      </c>
      <c r="F2115" s="461"/>
      <c r="G2115" s="463"/>
      <c r="H2115" s="431" t="e">
        <f t="shared" si="404"/>
        <v>#DIV/0!</v>
      </c>
      <c r="I2115" s="463">
        <f t="shared" si="408"/>
        <v>1</v>
      </c>
      <c r="J2115" s="463">
        <f t="shared" si="407"/>
        <v>0</v>
      </c>
      <c r="K2115" s="431">
        <f t="shared" si="406"/>
        <v>0</v>
      </c>
    </row>
    <row r="2116" spans="1:11" ht="14.25">
      <c r="A2116" s="446" t="s">
        <v>1985</v>
      </c>
      <c r="B2116" s="448" t="s">
        <v>1986</v>
      </c>
      <c r="C2116" s="456"/>
      <c r="D2116" s="162"/>
      <c r="E2116" s="431" t="e">
        <f t="shared" si="403"/>
        <v>#DIV/0!</v>
      </c>
      <c r="F2116" s="461">
        <v>1</v>
      </c>
      <c r="G2116" s="463"/>
      <c r="H2116" s="431">
        <f t="shared" si="404"/>
        <v>0</v>
      </c>
      <c r="I2116" s="463">
        <f t="shared" si="408"/>
        <v>1</v>
      </c>
      <c r="J2116" s="463">
        <f t="shared" si="407"/>
        <v>0</v>
      </c>
      <c r="K2116" s="431">
        <f t="shared" si="406"/>
        <v>0</v>
      </c>
    </row>
    <row r="2117" spans="1:11" ht="14.25">
      <c r="A2117" s="446" t="s">
        <v>3979</v>
      </c>
      <c r="B2117" s="448" t="s">
        <v>3980</v>
      </c>
      <c r="C2117" s="456"/>
      <c r="D2117" s="161"/>
      <c r="E2117" s="431" t="e">
        <f t="shared" si="403"/>
        <v>#DIV/0!</v>
      </c>
      <c r="F2117" s="461">
        <v>1</v>
      </c>
      <c r="G2117" s="463"/>
      <c r="H2117" s="431">
        <f t="shared" si="404"/>
        <v>0</v>
      </c>
      <c r="I2117" s="463">
        <f t="shared" si="408"/>
        <v>1</v>
      </c>
      <c r="J2117" s="463">
        <f t="shared" si="407"/>
        <v>0</v>
      </c>
      <c r="K2117" s="431">
        <f t="shared" si="406"/>
        <v>0</v>
      </c>
    </row>
    <row r="2118" spans="1:11" ht="14.25">
      <c r="A2118" s="446" t="s">
        <v>2115</v>
      </c>
      <c r="B2118" s="448" t="s">
        <v>3733</v>
      </c>
      <c r="C2118" s="456">
        <v>42</v>
      </c>
      <c r="D2118" s="161">
        <v>47</v>
      </c>
      <c r="E2118" s="431">
        <f t="shared" si="403"/>
        <v>1.1190476190476191</v>
      </c>
      <c r="F2118" s="461"/>
      <c r="G2118" s="463"/>
      <c r="H2118" s="431" t="e">
        <f t="shared" si="404"/>
        <v>#DIV/0!</v>
      </c>
      <c r="I2118" s="463">
        <f t="shared" si="408"/>
        <v>42</v>
      </c>
      <c r="J2118" s="463">
        <f t="shared" si="407"/>
        <v>47</v>
      </c>
      <c r="K2118" s="431">
        <f t="shared" si="406"/>
        <v>1.1190476190476191</v>
      </c>
    </row>
    <row r="2119" spans="1:11" ht="14.25">
      <c r="A2119" s="446" t="s">
        <v>3736</v>
      </c>
      <c r="B2119" s="448" t="s">
        <v>3737</v>
      </c>
      <c r="C2119" s="456">
        <v>9</v>
      </c>
      <c r="D2119" s="157">
        <v>18</v>
      </c>
      <c r="E2119" s="431">
        <f t="shared" si="403"/>
        <v>2</v>
      </c>
      <c r="F2119" s="461"/>
      <c r="G2119" s="463"/>
      <c r="H2119" s="431" t="e">
        <f t="shared" si="404"/>
        <v>#DIV/0!</v>
      </c>
      <c r="I2119" s="463">
        <f t="shared" si="408"/>
        <v>9</v>
      </c>
      <c r="J2119" s="463">
        <f t="shared" si="407"/>
        <v>18</v>
      </c>
      <c r="K2119" s="431">
        <f t="shared" si="406"/>
        <v>2</v>
      </c>
    </row>
    <row r="2120" spans="1:11" ht="14.25">
      <c r="A2120" s="446" t="s">
        <v>2127</v>
      </c>
      <c r="B2120" s="448" t="s">
        <v>2270</v>
      </c>
      <c r="C2120" s="456"/>
      <c r="D2120" s="162"/>
      <c r="E2120" s="431" t="e">
        <f t="shared" si="403"/>
        <v>#DIV/0!</v>
      </c>
      <c r="F2120" s="461">
        <v>7</v>
      </c>
      <c r="G2120" s="463">
        <v>19</v>
      </c>
      <c r="H2120" s="431">
        <f t="shared" si="404"/>
        <v>2.7142857142857144</v>
      </c>
      <c r="I2120" s="463">
        <f t="shared" si="408"/>
        <v>7</v>
      </c>
      <c r="J2120" s="463">
        <f t="shared" si="407"/>
        <v>19</v>
      </c>
      <c r="K2120" s="431">
        <f t="shared" si="406"/>
        <v>2.7142857142857144</v>
      </c>
    </row>
    <row r="2121" spans="1:11" ht="25.5">
      <c r="A2121" s="446" t="s">
        <v>3985</v>
      </c>
      <c r="B2121" s="448" t="s">
        <v>3986</v>
      </c>
      <c r="C2121" s="456"/>
      <c r="D2121" s="161"/>
      <c r="E2121" s="431" t="e">
        <f t="shared" si="403"/>
        <v>#DIV/0!</v>
      </c>
      <c r="F2121" s="461">
        <v>3</v>
      </c>
      <c r="G2121" s="463"/>
      <c r="H2121" s="431">
        <f t="shared" si="404"/>
        <v>0</v>
      </c>
      <c r="I2121" s="463">
        <f t="shared" si="408"/>
        <v>3</v>
      </c>
      <c r="J2121" s="463">
        <f t="shared" si="407"/>
        <v>0</v>
      </c>
      <c r="K2121" s="431">
        <f t="shared" si="406"/>
        <v>0</v>
      </c>
    </row>
    <row r="2122" spans="1:11" ht="14.25">
      <c r="A2122" s="446" t="s">
        <v>3987</v>
      </c>
      <c r="B2122" s="448" t="s">
        <v>3988</v>
      </c>
      <c r="C2122" s="456"/>
      <c r="D2122" s="161"/>
      <c r="E2122" s="431" t="e">
        <f t="shared" si="403"/>
        <v>#DIV/0!</v>
      </c>
      <c r="F2122" s="461">
        <v>2</v>
      </c>
      <c r="G2122" s="463"/>
      <c r="H2122" s="431">
        <f t="shared" si="404"/>
        <v>0</v>
      </c>
      <c r="I2122" s="463">
        <f t="shared" si="408"/>
        <v>2</v>
      </c>
      <c r="J2122" s="463">
        <f t="shared" si="407"/>
        <v>0</v>
      </c>
      <c r="K2122" s="431">
        <f t="shared" si="406"/>
        <v>0</v>
      </c>
    </row>
    <row r="2123" spans="1:11" ht="14.25">
      <c r="A2123" s="446" t="s">
        <v>2590</v>
      </c>
      <c r="B2123" s="448" t="s">
        <v>3989</v>
      </c>
      <c r="C2123" s="456"/>
      <c r="D2123" s="157"/>
      <c r="E2123" s="431" t="e">
        <f t="shared" si="403"/>
        <v>#DIV/0!</v>
      </c>
      <c r="F2123" s="461">
        <v>3</v>
      </c>
      <c r="G2123" s="463"/>
      <c r="H2123" s="431">
        <f t="shared" si="404"/>
        <v>0</v>
      </c>
      <c r="I2123" s="463">
        <f t="shared" si="408"/>
        <v>3</v>
      </c>
      <c r="J2123" s="463">
        <f t="shared" si="407"/>
        <v>0</v>
      </c>
      <c r="K2123" s="431">
        <f t="shared" si="406"/>
        <v>0</v>
      </c>
    </row>
    <row r="2124" spans="1:11" ht="25.5">
      <c r="A2124" s="446" t="s">
        <v>3990</v>
      </c>
      <c r="B2124" s="448" t="s">
        <v>3991</v>
      </c>
      <c r="C2124" s="456">
        <v>3</v>
      </c>
      <c r="D2124" s="157"/>
      <c r="E2124" s="431">
        <f t="shared" si="403"/>
        <v>0</v>
      </c>
      <c r="F2124" s="461">
        <v>1</v>
      </c>
      <c r="G2124" s="463"/>
      <c r="H2124" s="431">
        <f t="shared" si="404"/>
        <v>0</v>
      </c>
      <c r="I2124" s="463">
        <f t="shared" si="408"/>
        <v>4</v>
      </c>
      <c r="J2124" s="463">
        <f t="shared" si="407"/>
        <v>0</v>
      </c>
      <c r="K2124" s="431">
        <f t="shared" si="406"/>
        <v>0</v>
      </c>
    </row>
    <row r="2125" spans="1:11" ht="14.25">
      <c r="A2125" s="446" t="s">
        <v>3992</v>
      </c>
      <c r="B2125" s="448" t="s">
        <v>3993</v>
      </c>
      <c r="C2125" s="456"/>
      <c r="D2125" s="157"/>
      <c r="E2125" s="431" t="e">
        <f t="shared" si="403"/>
        <v>#DIV/0!</v>
      </c>
      <c r="F2125" s="461">
        <v>2</v>
      </c>
      <c r="G2125" s="463"/>
      <c r="H2125" s="431">
        <f t="shared" si="404"/>
        <v>0</v>
      </c>
      <c r="I2125" s="463">
        <f t="shared" si="408"/>
        <v>2</v>
      </c>
      <c r="J2125" s="463">
        <f t="shared" si="407"/>
        <v>0</v>
      </c>
      <c r="K2125" s="431">
        <f t="shared" si="406"/>
        <v>0</v>
      </c>
    </row>
    <row r="2126" spans="1:11" ht="14.25">
      <c r="A2126" s="446" t="s">
        <v>3994</v>
      </c>
      <c r="B2126" s="448" t="s">
        <v>3995</v>
      </c>
      <c r="C2126" s="456">
        <v>3</v>
      </c>
      <c r="D2126" s="161"/>
      <c r="E2126" s="431">
        <f t="shared" si="403"/>
        <v>0</v>
      </c>
      <c r="F2126" s="461">
        <v>9</v>
      </c>
      <c r="G2126" s="463"/>
      <c r="H2126" s="431">
        <f t="shared" si="404"/>
        <v>0</v>
      </c>
      <c r="I2126" s="463">
        <f t="shared" si="408"/>
        <v>12</v>
      </c>
      <c r="J2126" s="463">
        <f t="shared" si="407"/>
        <v>0</v>
      </c>
      <c r="K2126" s="431">
        <f t="shared" si="406"/>
        <v>0</v>
      </c>
    </row>
    <row r="2127" spans="1:11" ht="14.25">
      <c r="A2127" s="446" t="s">
        <v>2883</v>
      </c>
      <c r="B2127" s="448" t="s">
        <v>2884</v>
      </c>
      <c r="C2127" s="456">
        <v>19</v>
      </c>
      <c r="D2127" s="161">
        <v>11</v>
      </c>
      <c r="E2127" s="431">
        <f t="shared" si="403"/>
        <v>0.57894736842105265</v>
      </c>
      <c r="F2127" s="461"/>
      <c r="G2127" s="463"/>
      <c r="H2127" s="431" t="e">
        <f t="shared" si="404"/>
        <v>#DIV/0!</v>
      </c>
      <c r="I2127" s="463">
        <f t="shared" si="408"/>
        <v>19</v>
      </c>
      <c r="J2127" s="463">
        <f t="shared" si="407"/>
        <v>11</v>
      </c>
      <c r="K2127" s="431">
        <f t="shared" si="406"/>
        <v>0.57894736842105265</v>
      </c>
    </row>
    <row r="2128" spans="1:11" ht="14.25">
      <c r="A2128" s="446" t="s">
        <v>3996</v>
      </c>
      <c r="B2128" s="448" t="s">
        <v>3997</v>
      </c>
      <c r="C2128" s="456">
        <v>1</v>
      </c>
      <c r="D2128" s="162"/>
      <c r="E2128" s="431">
        <f t="shared" si="403"/>
        <v>0</v>
      </c>
      <c r="F2128" s="461"/>
      <c r="G2128" s="463"/>
      <c r="H2128" s="431" t="e">
        <f t="shared" si="404"/>
        <v>#DIV/0!</v>
      </c>
      <c r="I2128" s="463">
        <f t="shared" si="408"/>
        <v>1</v>
      </c>
      <c r="J2128" s="463">
        <f t="shared" si="407"/>
        <v>0</v>
      </c>
      <c r="K2128" s="431">
        <f t="shared" si="406"/>
        <v>0</v>
      </c>
    </row>
    <row r="2129" spans="1:11" ht="14.25">
      <c r="A2129" s="446" t="s">
        <v>3998</v>
      </c>
      <c r="B2129" s="448" t="s">
        <v>3999</v>
      </c>
      <c r="C2129" s="456">
        <v>15</v>
      </c>
      <c r="D2129" s="161"/>
      <c r="E2129" s="431">
        <f t="shared" si="403"/>
        <v>0</v>
      </c>
      <c r="F2129" s="461"/>
      <c r="G2129" s="463"/>
      <c r="H2129" s="431" t="e">
        <f t="shared" si="404"/>
        <v>#DIV/0!</v>
      </c>
      <c r="I2129" s="463">
        <f t="shared" si="408"/>
        <v>15</v>
      </c>
      <c r="J2129" s="463">
        <f t="shared" si="407"/>
        <v>0</v>
      </c>
      <c r="K2129" s="431">
        <f t="shared" si="406"/>
        <v>0</v>
      </c>
    </row>
    <row r="2130" spans="1:11" ht="14.25">
      <c r="A2130" s="446" t="s">
        <v>4000</v>
      </c>
      <c r="B2130" s="448" t="s">
        <v>4001</v>
      </c>
      <c r="C2130" s="456"/>
      <c r="D2130" s="161"/>
      <c r="E2130" s="431" t="e">
        <f t="shared" si="403"/>
        <v>#DIV/0!</v>
      </c>
      <c r="F2130" s="461">
        <v>2</v>
      </c>
      <c r="G2130" s="463">
        <v>3</v>
      </c>
      <c r="H2130" s="431">
        <f t="shared" si="404"/>
        <v>1.5</v>
      </c>
      <c r="I2130" s="463">
        <f t="shared" si="408"/>
        <v>2</v>
      </c>
      <c r="J2130" s="463">
        <f t="shared" si="407"/>
        <v>3</v>
      </c>
      <c r="K2130" s="431">
        <f t="shared" si="406"/>
        <v>1.5</v>
      </c>
    </row>
    <row r="2131" spans="1:11" ht="14.25">
      <c r="A2131" s="446" t="s">
        <v>4002</v>
      </c>
      <c r="B2131" s="448" t="s">
        <v>4003</v>
      </c>
      <c r="C2131" s="456"/>
      <c r="D2131" s="161">
        <v>3</v>
      </c>
      <c r="E2131" s="431" t="e">
        <f t="shared" si="403"/>
        <v>#DIV/0!</v>
      </c>
      <c r="F2131" s="461">
        <v>2</v>
      </c>
      <c r="G2131" s="463"/>
      <c r="H2131" s="431">
        <f t="shared" si="404"/>
        <v>0</v>
      </c>
      <c r="I2131" s="463">
        <f t="shared" si="408"/>
        <v>2</v>
      </c>
      <c r="J2131" s="463">
        <f t="shared" si="407"/>
        <v>3</v>
      </c>
      <c r="K2131" s="431">
        <f t="shared" si="406"/>
        <v>1.5</v>
      </c>
    </row>
    <row r="2132" spans="1:11" ht="14.25">
      <c r="A2132" s="446" t="s">
        <v>2436</v>
      </c>
      <c r="B2132" s="448" t="s">
        <v>2437</v>
      </c>
      <c r="C2132" s="456"/>
      <c r="D2132" s="162"/>
      <c r="E2132" s="431" t="e">
        <f t="shared" si="403"/>
        <v>#DIV/0!</v>
      </c>
      <c r="F2132" s="461">
        <v>2</v>
      </c>
      <c r="G2132" s="463"/>
      <c r="H2132" s="431">
        <f t="shared" si="404"/>
        <v>0</v>
      </c>
      <c r="I2132" s="463">
        <f t="shared" si="408"/>
        <v>2</v>
      </c>
      <c r="J2132" s="463">
        <f t="shared" si="407"/>
        <v>0</v>
      </c>
      <c r="K2132" s="431">
        <f t="shared" si="406"/>
        <v>0</v>
      </c>
    </row>
    <row r="2133" spans="1:11" ht="14.25">
      <c r="A2133" s="446" t="s">
        <v>2705</v>
      </c>
      <c r="B2133" s="448" t="s">
        <v>4004</v>
      </c>
      <c r="C2133" s="456"/>
      <c r="D2133" s="161"/>
      <c r="E2133" s="431" t="e">
        <f t="shared" si="403"/>
        <v>#DIV/0!</v>
      </c>
      <c r="F2133" s="461">
        <v>1</v>
      </c>
      <c r="G2133" s="463"/>
      <c r="H2133" s="431">
        <f t="shared" si="404"/>
        <v>0</v>
      </c>
      <c r="I2133" s="463">
        <f t="shared" si="408"/>
        <v>1</v>
      </c>
      <c r="J2133" s="463">
        <f t="shared" si="407"/>
        <v>0</v>
      </c>
      <c r="K2133" s="431">
        <f t="shared" si="406"/>
        <v>0</v>
      </c>
    </row>
    <row r="2134" spans="1:11" ht="25.5">
      <c r="A2134" s="446" t="s">
        <v>2232</v>
      </c>
      <c r="B2134" s="448" t="s">
        <v>2375</v>
      </c>
      <c r="C2134" s="456"/>
      <c r="D2134" s="161"/>
      <c r="E2134" s="431" t="e">
        <f t="shared" si="403"/>
        <v>#DIV/0!</v>
      </c>
      <c r="F2134" s="461">
        <v>7</v>
      </c>
      <c r="G2134" s="463"/>
      <c r="H2134" s="431">
        <f t="shared" si="404"/>
        <v>0</v>
      </c>
      <c r="I2134" s="463">
        <f t="shared" si="408"/>
        <v>7</v>
      </c>
      <c r="J2134" s="463">
        <f t="shared" si="407"/>
        <v>0</v>
      </c>
      <c r="K2134" s="431">
        <f t="shared" si="406"/>
        <v>0</v>
      </c>
    </row>
    <row r="2135" spans="1:11" ht="25.5">
      <c r="A2135" s="446" t="s">
        <v>2150</v>
      </c>
      <c r="B2135" s="448" t="s">
        <v>2293</v>
      </c>
      <c r="C2135" s="456"/>
      <c r="D2135" s="157"/>
      <c r="E2135" s="431" t="e">
        <f t="shared" si="403"/>
        <v>#DIV/0!</v>
      </c>
      <c r="F2135" s="461">
        <v>14</v>
      </c>
      <c r="G2135" s="463">
        <v>21</v>
      </c>
      <c r="H2135" s="431">
        <f t="shared" si="404"/>
        <v>1.5</v>
      </c>
      <c r="I2135" s="463">
        <f t="shared" si="408"/>
        <v>14</v>
      </c>
      <c r="J2135" s="463">
        <f t="shared" si="407"/>
        <v>21</v>
      </c>
      <c r="K2135" s="431">
        <f t="shared" si="406"/>
        <v>1.5</v>
      </c>
    </row>
    <row r="2136" spans="1:11" ht="25.5">
      <c r="A2136" s="446" t="s">
        <v>2233</v>
      </c>
      <c r="B2136" s="448" t="s">
        <v>2376</v>
      </c>
      <c r="C2136" s="456"/>
      <c r="D2136" s="157"/>
      <c r="E2136" s="431" t="e">
        <f t="shared" si="403"/>
        <v>#DIV/0!</v>
      </c>
      <c r="F2136" s="461">
        <v>105</v>
      </c>
      <c r="G2136" s="463">
        <v>203</v>
      </c>
      <c r="H2136" s="431">
        <f t="shared" si="404"/>
        <v>1.9333333333333333</v>
      </c>
      <c r="I2136" s="463">
        <f t="shared" si="408"/>
        <v>105</v>
      </c>
      <c r="J2136" s="463">
        <f t="shared" si="407"/>
        <v>203</v>
      </c>
      <c r="K2136" s="431">
        <f t="shared" si="406"/>
        <v>1.9333333333333333</v>
      </c>
    </row>
    <row r="2137" spans="1:11" ht="14.25">
      <c r="A2137" s="446" t="s">
        <v>2803</v>
      </c>
      <c r="B2137" s="448" t="s">
        <v>2995</v>
      </c>
      <c r="C2137" s="456"/>
      <c r="D2137" s="157"/>
      <c r="E2137" s="431" t="e">
        <f t="shared" si="403"/>
        <v>#DIV/0!</v>
      </c>
      <c r="F2137" s="461">
        <v>30</v>
      </c>
      <c r="G2137" s="463">
        <v>22</v>
      </c>
      <c r="H2137" s="431">
        <f t="shared" si="404"/>
        <v>0.73333333333333328</v>
      </c>
      <c r="I2137" s="463">
        <f t="shared" si="408"/>
        <v>30</v>
      </c>
      <c r="J2137" s="463">
        <f t="shared" si="407"/>
        <v>22</v>
      </c>
      <c r="K2137" s="431">
        <f t="shared" si="406"/>
        <v>0.73333333333333328</v>
      </c>
    </row>
    <row r="2138" spans="1:11" ht="25.5">
      <c r="A2138" s="446" t="s">
        <v>2182</v>
      </c>
      <c r="B2138" s="448" t="s">
        <v>2325</v>
      </c>
      <c r="C2138" s="456"/>
      <c r="D2138" s="161"/>
      <c r="E2138" s="431" t="e">
        <f t="shared" si="403"/>
        <v>#DIV/0!</v>
      </c>
      <c r="F2138" s="461">
        <v>22</v>
      </c>
      <c r="G2138" s="463">
        <v>9</v>
      </c>
      <c r="H2138" s="431">
        <f t="shared" si="404"/>
        <v>0.40909090909090912</v>
      </c>
      <c r="I2138" s="463">
        <f t="shared" si="408"/>
        <v>22</v>
      </c>
      <c r="J2138" s="463">
        <f t="shared" si="407"/>
        <v>9</v>
      </c>
      <c r="K2138" s="431">
        <f t="shared" si="406"/>
        <v>0.40909090909090912</v>
      </c>
    </row>
    <row r="2139" spans="1:11" ht="14.25">
      <c r="A2139" s="446" t="s">
        <v>2234</v>
      </c>
      <c r="B2139" s="448" t="s">
        <v>2377</v>
      </c>
      <c r="C2139" s="456"/>
      <c r="D2139" s="161"/>
      <c r="E2139" s="431" t="e">
        <f t="shared" si="403"/>
        <v>#DIV/0!</v>
      </c>
      <c r="F2139" s="461">
        <v>233</v>
      </c>
      <c r="G2139" s="463">
        <v>208</v>
      </c>
      <c r="H2139" s="431">
        <f t="shared" si="404"/>
        <v>0.89270386266094426</v>
      </c>
      <c r="I2139" s="463">
        <f t="shared" si="408"/>
        <v>233</v>
      </c>
      <c r="J2139" s="463">
        <f t="shared" si="407"/>
        <v>208</v>
      </c>
      <c r="K2139" s="431">
        <f t="shared" si="406"/>
        <v>0.89270386266094426</v>
      </c>
    </row>
    <row r="2140" spans="1:11" ht="25.5">
      <c r="A2140" s="446" t="s">
        <v>2156</v>
      </c>
      <c r="B2140" s="448" t="s">
        <v>2299</v>
      </c>
      <c r="C2140" s="456"/>
      <c r="D2140" s="162"/>
      <c r="E2140" s="431" t="e">
        <f t="shared" si="403"/>
        <v>#DIV/0!</v>
      </c>
      <c r="F2140" s="461">
        <v>90</v>
      </c>
      <c r="G2140" s="463">
        <v>30</v>
      </c>
      <c r="H2140" s="431">
        <f t="shared" si="404"/>
        <v>0.33333333333333331</v>
      </c>
      <c r="I2140" s="463">
        <f t="shared" si="408"/>
        <v>90</v>
      </c>
      <c r="J2140" s="463">
        <f t="shared" si="407"/>
        <v>30</v>
      </c>
      <c r="K2140" s="431">
        <f t="shared" si="406"/>
        <v>0.33333333333333331</v>
      </c>
    </row>
    <row r="2141" spans="1:11" ht="25.5">
      <c r="A2141" s="446" t="s">
        <v>2184</v>
      </c>
      <c r="B2141" s="448" t="s">
        <v>2327</v>
      </c>
      <c r="C2141" s="456"/>
      <c r="D2141" s="161"/>
      <c r="E2141" s="431" t="e">
        <f t="shared" si="403"/>
        <v>#DIV/0!</v>
      </c>
      <c r="F2141" s="461">
        <v>201</v>
      </c>
      <c r="G2141" s="463">
        <v>32</v>
      </c>
      <c r="H2141" s="431">
        <f t="shared" si="404"/>
        <v>0.15920398009950248</v>
      </c>
      <c r="I2141" s="463">
        <f t="shared" si="408"/>
        <v>201</v>
      </c>
      <c r="J2141" s="463">
        <f t="shared" si="407"/>
        <v>32</v>
      </c>
      <c r="K2141" s="431">
        <f t="shared" si="406"/>
        <v>0.15920398009950248</v>
      </c>
    </row>
    <row r="2142" spans="1:11" ht="25.5">
      <c r="A2142" s="446" t="s">
        <v>2185</v>
      </c>
      <c r="B2142" s="448" t="s">
        <v>2328</v>
      </c>
      <c r="C2142" s="456"/>
      <c r="D2142" s="161"/>
      <c r="E2142" s="431" t="e">
        <f t="shared" si="403"/>
        <v>#DIV/0!</v>
      </c>
      <c r="F2142" s="461">
        <v>486</v>
      </c>
      <c r="G2142" s="463">
        <v>105</v>
      </c>
      <c r="H2142" s="431">
        <f t="shared" si="404"/>
        <v>0.21604938271604937</v>
      </c>
      <c r="I2142" s="463">
        <f t="shared" si="408"/>
        <v>486</v>
      </c>
      <c r="J2142" s="463">
        <f t="shared" si="407"/>
        <v>105</v>
      </c>
      <c r="K2142" s="431">
        <f t="shared" si="406"/>
        <v>0.21604938271604937</v>
      </c>
    </row>
    <row r="2143" spans="1:11" ht="14.25">
      <c r="A2143" s="446" t="s">
        <v>3432</v>
      </c>
      <c r="B2143" s="448" t="s">
        <v>4005</v>
      </c>
      <c r="C2143" s="456"/>
      <c r="D2143" s="157"/>
      <c r="E2143" s="431" t="e">
        <f t="shared" si="403"/>
        <v>#DIV/0!</v>
      </c>
      <c r="F2143" s="461">
        <v>12</v>
      </c>
      <c r="G2143" s="463"/>
      <c r="H2143" s="431">
        <f t="shared" si="404"/>
        <v>0</v>
      </c>
      <c r="I2143" s="463">
        <f t="shared" si="408"/>
        <v>12</v>
      </c>
      <c r="J2143" s="463">
        <f t="shared" si="407"/>
        <v>0</v>
      </c>
      <c r="K2143" s="431">
        <f t="shared" si="406"/>
        <v>0</v>
      </c>
    </row>
    <row r="2144" spans="1:11" ht="25.5">
      <c r="A2144" s="446" t="s">
        <v>2187</v>
      </c>
      <c r="B2144" s="448" t="s">
        <v>2330</v>
      </c>
      <c r="C2144" s="456"/>
      <c r="D2144" s="157"/>
      <c r="E2144" s="431" t="e">
        <f t="shared" si="403"/>
        <v>#DIV/0!</v>
      </c>
      <c r="F2144" s="461">
        <v>420</v>
      </c>
      <c r="G2144" s="463">
        <v>604</v>
      </c>
      <c r="H2144" s="431">
        <f t="shared" si="404"/>
        <v>1.4380952380952381</v>
      </c>
      <c r="I2144" s="463">
        <f t="shared" si="408"/>
        <v>420</v>
      </c>
      <c r="J2144" s="463">
        <f t="shared" si="407"/>
        <v>604</v>
      </c>
      <c r="K2144" s="431">
        <f t="shared" si="406"/>
        <v>1.4380952380952381</v>
      </c>
    </row>
    <row r="2145" spans="1:11" ht="14.25">
      <c r="A2145" s="446" t="s">
        <v>2132</v>
      </c>
      <c r="B2145" s="448" t="s">
        <v>2787</v>
      </c>
      <c r="C2145" s="456">
        <v>1</v>
      </c>
      <c r="D2145" s="157"/>
      <c r="E2145" s="431">
        <f t="shared" si="403"/>
        <v>0</v>
      </c>
      <c r="F2145" s="461">
        <v>7</v>
      </c>
      <c r="G2145" s="463">
        <v>6</v>
      </c>
      <c r="H2145" s="431">
        <f t="shared" si="404"/>
        <v>0.8571428571428571</v>
      </c>
      <c r="I2145" s="463">
        <f t="shared" si="408"/>
        <v>8</v>
      </c>
      <c r="J2145" s="463">
        <f t="shared" si="407"/>
        <v>6</v>
      </c>
      <c r="K2145" s="431">
        <f t="shared" si="406"/>
        <v>0.75</v>
      </c>
    </row>
    <row r="2146" spans="1:11" ht="14.25">
      <c r="A2146" s="446" t="s">
        <v>4006</v>
      </c>
      <c r="B2146" s="448" t="s">
        <v>4007</v>
      </c>
      <c r="C2146" s="456">
        <v>0</v>
      </c>
      <c r="D2146" s="161"/>
      <c r="E2146" s="431" t="e">
        <f t="shared" si="403"/>
        <v>#DIV/0!</v>
      </c>
      <c r="F2146" s="461">
        <v>1</v>
      </c>
      <c r="G2146" s="463"/>
      <c r="H2146" s="431">
        <f t="shared" si="404"/>
        <v>0</v>
      </c>
      <c r="I2146" s="463">
        <f t="shared" si="408"/>
        <v>1</v>
      </c>
      <c r="J2146" s="463">
        <f t="shared" si="407"/>
        <v>0</v>
      </c>
      <c r="K2146" s="431">
        <f t="shared" si="406"/>
        <v>0</v>
      </c>
    </row>
    <row r="2147" spans="1:11" ht="25.5">
      <c r="A2147" s="446" t="s">
        <v>4008</v>
      </c>
      <c r="B2147" s="448" t="s">
        <v>4009</v>
      </c>
      <c r="C2147" s="456">
        <v>0</v>
      </c>
      <c r="D2147" s="161"/>
      <c r="E2147" s="431" t="e">
        <f t="shared" si="403"/>
        <v>#DIV/0!</v>
      </c>
      <c r="F2147" s="461">
        <v>1</v>
      </c>
      <c r="G2147" s="463"/>
      <c r="H2147" s="431">
        <f t="shared" si="404"/>
        <v>0</v>
      </c>
      <c r="I2147" s="463">
        <f t="shared" si="408"/>
        <v>1</v>
      </c>
      <c r="J2147" s="463">
        <f t="shared" si="407"/>
        <v>0</v>
      </c>
      <c r="K2147" s="431">
        <f t="shared" si="406"/>
        <v>0</v>
      </c>
    </row>
    <row r="2148" spans="1:11" ht="14.25">
      <c r="A2148" s="446" t="s">
        <v>2822</v>
      </c>
      <c r="B2148" s="448" t="s">
        <v>2823</v>
      </c>
      <c r="C2148" s="456">
        <v>2</v>
      </c>
      <c r="D2148" s="162"/>
      <c r="E2148" s="431">
        <f t="shared" si="403"/>
        <v>0</v>
      </c>
      <c r="F2148" s="461">
        <v>0</v>
      </c>
      <c r="G2148" s="463"/>
      <c r="H2148" s="431" t="e">
        <f t="shared" si="404"/>
        <v>#DIV/0!</v>
      </c>
      <c r="I2148" s="463">
        <f t="shared" si="408"/>
        <v>2</v>
      </c>
      <c r="J2148" s="463">
        <f t="shared" si="407"/>
        <v>0</v>
      </c>
      <c r="K2148" s="431">
        <f t="shared" si="406"/>
        <v>0</v>
      </c>
    </row>
    <row r="2149" spans="1:11" ht="14.25">
      <c r="A2149" s="446" t="s">
        <v>2824</v>
      </c>
      <c r="B2149" s="448" t="s">
        <v>2825</v>
      </c>
      <c r="C2149" s="456">
        <v>0</v>
      </c>
      <c r="D2149" s="161"/>
      <c r="E2149" s="431" t="e">
        <f t="shared" si="403"/>
        <v>#DIV/0!</v>
      </c>
      <c r="F2149" s="461">
        <v>2</v>
      </c>
      <c r="G2149" s="463"/>
      <c r="H2149" s="431">
        <f t="shared" si="404"/>
        <v>0</v>
      </c>
      <c r="I2149" s="463">
        <f t="shared" si="408"/>
        <v>2</v>
      </c>
      <c r="J2149" s="463">
        <f t="shared" si="407"/>
        <v>0</v>
      </c>
      <c r="K2149" s="431">
        <f t="shared" si="406"/>
        <v>0</v>
      </c>
    </row>
    <row r="2150" spans="1:11" ht="25.5">
      <c r="A2150" s="446" t="s">
        <v>2600</v>
      </c>
      <c r="B2150" s="448" t="s">
        <v>4010</v>
      </c>
      <c r="C2150" s="456">
        <v>0</v>
      </c>
      <c r="D2150" s="157"/>
      <c r="E2150" s="431" t="e">
        <f t="shared" si="403"/>
        <v>#DIV/0!</v>
      </c>
      <c r="F2150" s="461">
        <v>2</v>
      </c>
      <c r="G2150" s="463"/>
      <c r="H2150" s="431">
        <f t="shared" si="404"/>
        <v>0</v>
      </c>
      <c r="I2150" s="463">
        <f t="shared" si="408"/>
        <v>2</v>
      </c>
      <c r="J2150" s="463">
        <f t="shared" si="407"/>
        <v>0</v>
      </c>
      <c r="K2150" s="431">
        <f t="shared" si="406"/>
        <v>0</v>
      </c>
    </row>
    <row r="2151" spans="1:11" ht="14.25">
      <c r="A2151" s="446" t="s">
        <v>2755</v>
      </c>
      <c r="B2151" s="448" t="s">
        <v>4011</v>
      </c>
      <c r="C2151" s="456">
        <v>0</v>
      </c>
      <c r="D2151" s="157"/>
      <c r="E2151" s="431" t="e">
        <f t="shared" si="403"/>
        <v>#DIV/0!</v>
      </c>
      <c r="F2151" s="461">
        <v>1</v>
      </c>
      <c r="G2151" s="463"/>
      <c r="H2151" s="431">
        <f t="shared" si="404"/>
        <v>0</v>
      </c>
      <c r="I2151" s="463">
        <f t="shared" si="408"/>
        <v>1</v>
      </c>
      <c r="J2151" s="463">
        <f t="shared" si="407"/>
        <v>0</v>
      </c>
      <c r="K2151" s="431">
        <f t="shared" si="406"/>
        <v>0</v>
      </c>
    </row>
    <row r="2152" spans="1:11" ht="14.25">
      <c r="A2152" s="446" t="s">
        <v>2453</v>
      </c>
      <c r="B2152" s="448" t="s">
        <v>4012</v>
      </c>
      <c r="C2152" s="456">
        <v>0</v>
      </c>
      <c r="D2152" s="157"/>
      <c r="E2152" s="431" t="e">
        <f t="shared" si="403"/>
        <v>#DIV/0!</v>
      </c>
      <c r="F2152" s="461">
        <v>1</v>
      </c>
      <c r="G2152" s="463"/>
      <c r="H2152" s="431">
        <f t="shared" si="404"/>
        <v>0</v>
      </c>
      <c r="I2152" s="463">
        <f t="shared" si="408"/>
        <v>1</v>
      </c>
      <c r="J2152" s="463">
        <f t="shared" si="407"/>
        <v>0</v>
      </c>
      <c r="K2152" s="431">
        <f t="shared" si="406"/>
        <v>0</v>
      </c>
    </row>
    <row r="2153" spans="1:11" ht="14.25">
      <c r="A2153" s="449" t="s">
        <v>3678</v>
      </c>
      <c r="B2153" s="450" t="s">
        <v>4013</v>
      </c>
      <c r="C2153" s="456">
        <v>1</v>
      </c>
      <c r="D2153" s="161"/>
      <c r="E2153" s="431">
        <f t="shared" si="403"/>
        <v>0</v>
      </c>
      <c r="F2153" s="461">
        <v>0</v>
      </c>
      <c r="G2153" s="463"/>
      <c r="H2153" s="431" t="e">
        <f t="shared" si="404"/>
        <v>#DIV/0!</v>
      </c>
      <c r="I2153" s="463">
        <f t="shared" si="408"/>
        <v>1</v>
      </c>
      <c r="J2153" s="463">
        <f t="shared" si="407"/>
        <v>0</v>
      </c>
      <c r="K2153" s="431">
        <f t="shared" si="406"/>
        <v>0</v>
      </c>
    </row>
    <row r="2154" spans="1:11" ht="14.25">
      <c r="A2154" s="451" t="s">
        <v>2877</v>
      </c>
      <c r="B2154" s="452" t="s">
        <v>2878</v>
      </c>
      <c r="C2154" s="456">
        <v>4</v>
      </c>
      <c r="D2154" s="161">
        <v>2</v>
      </c>
      <c r="E2154" s="431">
        <f t="shared" si="403"/>
        <v>0.5</v>
      </c>
      <c r="F2154" s="461">
        <v>0</v>
      </c>
      <c r="G2154" s="463"/>
      <c r="H2154" s="431" t="e">
        <f t="shared" si="404"/>
        <v>#DIV/0!</v>
      </c>
      <c r="I2154" s="463">
        <f t="shared" si="408"/>
        <v>4</v>
      </c>
      <c r="J2154" s="463">
        <f t="shared" si="407"/>
        <v>2</v>
      </c>
      <c r="K2154" s="431">
        <f t="shared" si="406"/>
        <v>0.5</v>
      </c>
    </row>
    <row r="2155" spans="1:11" ht="14.25">
      <c r="A2155" s="451" t="s">
        <v>3865</v>
      </c>
      <c r="B2155" s="452" t="s">
        <v>3866</v>
      </c>
      <c r="C2155" s="456">
        <v>0</v>
      </c>
      <c r="D2155" s="162"/>
      <c r="E2155" s="431" t="e">
        <f t="shared" si="403"/>
        <v>#DIV/0!</v>
      </c>
      <c r="F2155" s="461">
        <v>2</v>
      </c>
      <c r="G2155" s="463"/>
      <c r="H2155" s="431">
        <f t="shared" si="404"/>
        <v>0</v>
      </c>
      <c r="I2155" s="463">
        <f t="shared" si="408"/>
        <v>2</v>
      </c>
      <c r="J2155" s="463">
        <f t="shared" si="407"/>
        <v>0</v>
      </c>
      <c r="K2155" s="431">
        <f t="shared" si="406"/>
        <v>0</v>
      </c>
    </row>
    <row r="2156" spans="1:11" ht="14.25">
      <c r="A2156" s="453" t="s">
        <v>3871</v>
      </c>
      <c r="B2156" s="454" t="s">
        <v>3872</v>
      </c>
      <c r="C2156" s="456">
        <v>0</v>
      </c>
      <c r="D2156" s="161"/>
      <c r="E2156" s="431" t="e">
        <f t="shared" si="403"/>
        <v>#DIV/0!</v>
      </c>
      <c r="F2156" s="461">
        <v>1</v>
      </c>
      <c r="G2156" s="463"/>
      <c r="H2156" s="431">
        <f t="shared" si="404"/>
        <v>0</v>
      </c>
      <c r="I2156" s="463">
        <f t="shared" si="408"/>
        <v>1</v>
      </c>
      <c r="J2156" s="463">
        <f t="shared" si="407"/>
        <v>0</v>
      </c>
      <c r="K2156" s="431">
        <f t="shared" si="406"/>
        <v>0</v>
      </c>
    </row>
    <row r="2157" spans="1:11" ht="14.25">
      <c r="A2157" s="458" t="s">
        <v>4014</v>
      </c>
      <c r="B2157" s="459" t="s">
        <v>4015</v>
      </c>
      <c r="C2157" s="456">
        <v>0</v>
      </c>
      <c r="D2157" s="161"/>
      <c r="E2157" s="431" t="e">
        <f t="shared" si="403"/>
        <v>#DIV/0!</v>
      </c>
      <c r="F2157" s="461">
        <v>1</v>
      </c>
      <c r="G2157" s="463"/>
      <c r="H2157" s="431">
        <f t="shared" si="404"/>
        <v>0</v>
      </c>
      <c r="I2157" s="463">
        <f t="shared" si="408"/>
        <v>1</v>
      </c>
      <c r="J2157" s="463">
        <f t="shared" si="407"/>
        <v>0</v>
      </c>
      <c r="K2157" s="431">
        <f t="shared" si="406"/>
        <v>0</v>
      </c>
    </row>
    <row r="2158" spans="1:11" ht="14.25">
      <c r="A2158" s="458" t="s">
        <v>4016</v>
      </c>
      <c r="B2158" s="459" t="s">
        <v>4017</v>
      </c>
      <c r="C2158" s="456">
        <v>0</v>
      </c>
      <c r="D2158" s="157"/>
      <c r="E2158" s="431" t="e">
        <f t="shared" si="403"/>
        <v>#DIV/0!</v>
      </c>
      <c r="F2158" s="461">
        <v>1</v>
      </c>
      <c r="G2158" s="463"/>
      <c r="H2158" s="431">
        <f t="shared" si="404"/>
        <v>0</v>
      </c>
      <c r="I2158" s="463">
        <f t="shared" si="408"/>
        <v>1</v>
      </c>
      <c r="J2158" s="463">
        <f t="shared" si="407"/>
        <v>0</v>
      </c>
      <c r="K2158" s="431">
        <f t="shared" si="406"/>
        <v>0</v>
      </c>
    </row>
    <row r="2159" spans="1:11" ht="14.25">
      <c r="A2159" s="446" t="s">
        <v>4018</v>
      </c>
      <c r="B2159" s="448" t="s">
        <v>4019</v>
      </c>
      <c r="C2159" s="456">
        <v>0</v>
      </c>
      <c r="D2159" s="157"/>
      <c r="E2159" s="431" t="e">
        <f t="shared" si="403"/>
        <v>#DIV/0!</v>
      </c>
      <c r="F2159" s="461">
        <v>2</v>
      </c>
      <c r="G2159" s="463"/>
      <c r="H2159" s="431">
        <f t="shared" si="404"/>
        <v>0</v>
      </c>
      <c r="I2159" s="463">
        <f t="shared" si="408"/>
        <v>2</v>
      </c>
      <c r="J2159" s="463">
        <f t="shared" si="407"/>
        <v>0</v>
      </c>
      <c r="K2159" s="431">
        <f t="shared" si="406"/>
        <v>0</v>
      </c>
    </row>
    <row r="2160" spans="1:11" ht="14.25">
      <c r="A2160" s="446" t="s">
        <v>4020</v>
      </c>
      <c r="B2160" s="448" t="s">
        <v>4021</v>
      </c>
      <c r="C2160" s="456">
        <v>0</v>
      </c>
      <c r="D2160" s="161"/>
      <c r="E2160" s="431" t="e">
        <f t="shared" si="403"/>
        <v>#DIV/0!</v>
      </c>
      <c r="F2160" s="461">
        <v>1</v>
      </c>
      <c r="G2160" s="463"/>
      <c r="H2160" s="431">
        <f t="shared" si="404"/>
        <v>0</v>
      </c>
      <c r="I2160" s="463">
        <f t="shared" si="408"/>
        <v>1</v>
      </c>
      <c r="J2160" s="463">
        <f t="shared" si="407"/>
        <v>0</v>
      </c>
      <c r="K2160" s="431">
        <f t="shared" si="406"/>
        <v>0</v>
      </c>
    </row>
    <row r="2161" spans="1:11" ht="25.5">
      <c r="A2161" s="446" t="s">
        <v>4022</v>
      </c>
      <c r="B2161" s="448" t="s">
        <v>4023</v>
      </c>
      <c r="C2161" s="456">
        <v>1</v>
      </c>
      <c r="D2161" s="161"/>
      <c r="E2161" s="431">
        <f t="shared" si="403"/>
        <v>0</v>
      </c>
      <c r="F2161" s="461">
        <v>0</v>
      </c>
      <c r="G2161" s="463"/>
      <c r="H2161" s="431" t="e">
        <f t="shared" si="404"/>
        <v>#DIV/0!</v>
      </c>
      <c r="I2161" s="463">
        <f t="shared" si="408"/>
        <v>1</v>
      </c>
      <c r="J2161" s="463">
        <f t="shared" si="407"/>
        <v>0</v>
      </c>
      <c r="K2161" s="431">
        <f t="shared" si="406"/>
        <v>0</v>
      </c>
    </row>
    <row r="2162" spans="1:11" ht="14.25">
      <c r="A2162" s="446" t="s">
        <v>4024</v>
      </c>
      <c r="B2162" s="448" t="s">
        <v>4025</v>
      </c>
      <c r="C2162" s="456">
        <v>0</v>
      </c>
      <c r="D2162" s="162"/>
      <c r="E2162" s="431" t="e">
        <f t="shared" si="403"/>
        <v>#DIV/0!</v>
      </c>
      <c r="F2162" s="461">
        <v>1</v>
      </c>
      <c r="G2162" s="463"/>
      <c r="H2162" s="431">
        <f t="shared" si="404"/>
        <v>0</v>
      </c>
      <c r="I2162" s="463">
        <f t="shared" si="408"/>
        <v>1</v>
      </c>
      <c r="J2162" s="463">
        <f t="shared" si="407"/>
        <v>0</v>
      </c>
      <c r="K2162" s="431">
        <f t="shared" si="406"/>
        <v>0</v>
      </c>
    </row>
    <row r="2163" spans="1:11" ht="14.25">
      <c r="A2163" s="446" t="s">
        <v>4026</v>
      </c>
      <c r="B2163" s="448" t="s">
        <v>4027</v>
      </c>
      <c r="C2163" s="456">
        <v>1</v>
      </c>
      <c r="D2163" s="161"/>
      <c r="E2163" s="431">
        <f t="shared" si="403"/>
        <v>0</v>
      </c>
      <c r="F2163" s="461">
        <v>0</v>
      </c>
      <c r="G2163" s="463"/>
      <c r="H2163" s="431" t="e">
        <f t="shared" si="404"/>
        <v>#DIV/0!</v>
      </c>
      <c r="I2163" s="463">
        <f t="shared" si="408"/>
        <v>1</v>
      </c>
      <c r="J2163" s="463">
        <f t="shared" si="407"/>
        <v>0</v>
      </c>
      <c r="K2163" s="431">
        <f t="shared" si="406"/>
        <v>0</v>
      </c>
    </row>
    <row r="2164" spans="1:11" ht="14.25">
      <c r="A2164" s="446" t="s">
        <v>4028</v>
      </c>
      <c r="B2164" s="448" t="s">
        <v>4029</v>
      </c>
      <c r="C2164" s="456">
        <v>1</v>
      </c>
      <c r="D2164" s="161"/>
      <c r="E2164" s="431">
        <f t="shared" si="403"/>
        <v>0</v>
      </c>
      <c r="F2164" s="461">
        <v>0</v>
      </c>
      <c r="G2164" s="463"/>
      <c r="H2164" s="431" t="e">
        <f t="shared" si="404"/>
        <v>#DIV/0!</v>
      </c>
      <c r="I2164" s="463">
        <f t="shared" si="408"/>
        <v>1</v>
      </c>
      <c r="J2164" s="463">
        <f t="shared" si="407"/>
        <v>0</v>
      </c>
      <c r="K2164" s="431">
        <f t="shared" si="406"/>
        <v>0</v>
      </c>
    </row>
    <row r="2165" spans="1:11" ht="14.25">
      <c r="A2165" s="446" t="s">
        <v>4030</v>
      </c>
      <c r="B2165" s="448" t="s">
        <v>4031</v>
      </c>
      <c r="C2165" s="456">
        <v>0</v>
      </c>
      <c r="D2165" s="157"/>
      <c r="E2165" s="431" t="e">
        <f t="shared" si="403"/>
        <v>#DIV/0!</v>
      </c>
      <c r="F2165" s="461">
        <v>1</v>
      </c>
      <c r="G2165" s="463"/>
      <c r="H2165" s="431">
        <f t="shared" si="404"/>
        <v>0</v>
      </c>
      <c r="I2165" s="463">
        <f t="shared" si="408"/>
        <v>1</v>
      </c>
      <c r="J2165" s="463">
        <f t="shared" si="407"/>
        <v>0</v>
      </c>
      <c r="K2165" s="431">
        <f t="shared" si="406"/>
        <v>0</v>
      </c>
    </row>
    <row r="2166" spans="1:11" ht="25.5">
      <c r="A2166" s="446" t="s">
        <v>4032</v>
      </c>
      <c r="B2166" s="448" t="s">
        <v>4033</v>
      </c>
      <c r="C2166" s="456">
        <v>0</v>
      </c>
      <c r="D2166" s="157"/>
      <c r="E2166" s="431" t="e">
        <f t="shared" si="403"/>
        <v>#DIV/0!</v>
      </c>
      <c r="F2166" s="461">
        <v>1</v>
      </c>
      <c r="G2166" s="463"/>
      <c r="H2166" s="431">
        <f t="shared" si="404"/>
        <v>0</v>
      </c>
      <c r="I2166" s="463">
        <f t="shared" si="408"/>
        <v>1</v>
      </c>
      <c r="J2166" s="463">
        <f t="shared" si="407"/>
        <v>0</v>
      </c>
      <c r="K2166" s="431">
        <f t="shared" si="406"/>
        <v>0</v>
      </c>
    </row>
    <row r="2167" spans="1:11" ht="14.25">
      <c r="A2167" s="446" t="s">
        <v>4034</v>
      </c>
      <c r="B2167" s="448" t="s">
        <v>4035</v>
      </c>
      <c r="C2167" s="456">
        <v>0</v>
      </c>
      <c r="D2167" s="157"/>
      <c r="E2167" s="431" t="e">
        <f t="shared" si="403"/>
        <v>#DIV/0!</v>
      </c>
      <c r="F2167" s="461">
        <v>1</v>
      </c>
      <c r="G2167" s="463"/>
      <c r="H2167" s="431">
        <f t="shared" si="404"/>
        <v>0</v>
      </c>
      <c r="I2167" s="463">
        <f t="shared" si="408"/>
        <v>1</v>
      </c>
      <c r="J2167" s="463">
        <f t="shared" si="407"/>
        <v>0</v>
      </c>
      <c r="K2167" s="431">
        <f t="shared" si="406"/>
        <v>0</v>
      </c>
    </row>
    <row r="2168" spans="1:11" ht="14.25">
      <c r="A2168" s="446" t="s">
        <v>2133</v>
      </c>
      <c r="B2168" s="448" t="s">
        <v>2276</v>
      </c>
      <c r="C2168" s="456">
        <v>0</v>
      </c>
      <c r="D2168" s="161"/>
      <c r="E2168" s="431" t="e">
        <f t="shared" si="403"/>
        <v>#DIV/0!</v>
      </c>
      <c r="F2168" s="461">
        <v>6</v>
      </c>
      <c r="G2168" s="463"/>
      <c r="H2168" s="431">
        <f t="shared" si="404"/>
        <v>0</v>
      </c>
      <c r="I2168" s="463">
        <f t="shared" si="408"/>
        <v>6</v>
      </c>
      <c r="J2168" s="463">
        <f t="shared" si="407"/>
        <v>0</v>
      </c>
      <c r="K2168" s="431">
        <f t="shared" si="406"/>
        <v>0</v>
      </c>
    </row>
    <row r="2169" spans="1:11" ht="14.25">
      <c r="A2169" s="446" t="s">
        <v>4036</v>
      </c>
      <c r="B2169" s="448" t="s">
        <v>4037</v>
      </c>
      <c r="C2169" s="456">
        <v>0</v>
      </c>
      <c r="D2169" s="161"/>
      <c r="E2169" s="431" t="e">
        <f t="shared" si="403"/>
        <v>#DIV/0!</v>
      </c>
      <c r="F2169" s="461">
        <v>1</v>
      </c>
      <c r="G2169" s="463"/>
      <c r="H2169" s="431">
        <f t="shared" si="404"/>
        <v>0</v>
      </c>
      <c r="I2169" s="463">
        <f t="shared" si="408"/>
        <v>1</v>
      </c>
      <c r="J2169" s="463">
        <f t="shared" si="407"/>
        <v>0</v>
      </c>
      <c r="K2169" s="431">
        <f t="shared" si="406"/>
        <v>0</v>
      </c>
    </row>
    <row r="2170" spans="1:11" ht="14.25">
      <c r="A2170" s="446" t="s">
        <v>2791</v>
      </c>
      <c r="B2170" s="448" t="s">
        <v>4038</v>
      </c>
      <c r="C2170" s="456">
        <v>0</v>
      </c>
      <c r="D2170" s="162"/>
      <c r="E2170" s="431" t="e">
        <f t="shared" si="403"/>
        <v>#DIV/0!</v>
      </c>
      <c r="F2170" s="461">
        <v>1</v>
      </c>
      <c r="G2170" s="463"/>
      <c r="H2170" s="431">
        <f t="shared" si="404"/>
        <v>0</v>
      </c>
      <c r="I2170" s="463">
        <f t="shared" si="408"/>
        <v>1</v>
      </c>
      <c r="J2170" s="463">
        <f t="shared" si="407"/>
        <v>0</v>
      </c>
      <c r="K2170" s="431">
        <f t="shared" si="406"/>
        <v>0</v>
      </c>
    </row>
    <row r="2171" spans="1:11" ht="14.25">
      <c r="A2171" s="446" t="s">
        <v>4039</v>
      </c>
      <c r="B2171" s="448" t="s">
        <v>4040</v>
      </c>
      <c r="C2171" s="456">
        <v>0</v>
      </c>
      <c r="D2171" s="161"/>
      <c r="E2171" s="431" t="e">
        <f t="shared" si="403"/>
        <v>#DIV/0!</v>
      </c>
      <c r="F2171" s="456">
        <v>3</v>
      </c>
      <c r="G2171" s="456"/>
      <c r="H2171" s="431">
        <f t="shared" si="404"/>
        <v>0</v>
      </c>
      <c r="I2171" s="463">
        <f t="shared" si="408"/>
        <v>3</v>
      </c>
      <c r="J2171" s="463">
        <f t="shared" si="407"/>
        <v>0</v>
      </c>
      <c r="K2171" s="431">
        <f t="shared" si="406"/>
        <v>0</v>
      </c>
    </row>
    <row r="2172" spans="1:11" ht="14.25">
      <c r="A2172" s="446" t="s">
        <v>2793</v>
      </c>
      <c r="B2172" s="448" t="s">
        <v>4041</v>
      </c>
      <c r="C2172" s="456">
        <v>0</v>
      </c>
      <c r="D2172" s="161"/>
      <c r="E2172" s="431" t="e">
        <f t="shared" si="403"/>
        <v>#DIV/0!</v>
      </c>
      <c r="F2172" s="456">
        <v>3</v>
      </c>
      <c r="G2172" s="456"/>
      <c r="H2172" s="431">
        <f t="shared" si="404"/>
        <v>0</v>
      </c>
      <c r="I2172" s="463">
        <f t="shared" si="408"/>
        <v>3</v>
      </c>
      <c r="J2172" s="463">
        <f t="shared" si="407"/>
        <v>0</v>
      </c>
      <c r="K2172" s="431">
        <f t="shared" si="406"/>
        <v>0</v>
      </c>
    </row>
    <row r="2173" spans="1:11" ht="14.25">
      <c r="A2173" s="446" t="s">
        <v>4042</v>
      </c>
      <c r="B2173" s="448" t="s">
        <v>4043</v>
      </c>
      <c r="C2173" s="456">
        <v>0</v>
      </c>
      <c r="D2173" s="157"/>
      <c r="E2173" s="431" t="e">
        <f t="shared" si="403"/>
        <v>#DIV/0!</v>
      </c>
      <c r="F2173" s="456">
        <v>1</v>
      </c>
      <c r="G2173" s="456">
        <v>5</v>
      </c>
      <c r="H2173" s="431">
        <f t="shared" si="404"/>
        <v>5</v>
      </c>
      <c r="I2173" s="463">
        <f t="shared" si="408"/>
        <v>1</v>
      </c>
      <c r="J2173" s="463">
        <f t="shared" si="407"/>
        <v>5</v>
      </c>
      <c r="K2173" s="431">
        <f t="shared" si="406"/>
        <v>5</v>
      </c>
    </row>
    <row r="2174" spans="1:11" ht="14.25">
      <c r="A2174" s="446" t="s">
        <v>4044</v>
      </c>
      <c r="B2174" s="448" t="s">
        <v>4045</v>
      </c>
      <c r="C2174" s="456">
        <v>0</v>
      </c>
      <c r="D2174" s="157"/>
      <c r="E2174" s="431" t="e">
        <f t="shared" si="403"/>
        <v>#DIV/0!</v>
      </c>
      <c r="F2174" s="456">
        <v>1</v>
      </c>
      <c r="G2174" s="665">
        <v>5</v>
      </c>
      <c r="H2174" s="431">
        <f t="shared" si="404"/>
        <v>5</v>
      </c>
      <c r="I2174" s="463">
        <f t="shared" si="408"/>
        <v>1</v>
      </c>
      <c r="J2174" s="463">
        <f t="shared" si="407"/>
        <v>5</v>
      </c>
      <c r="K2174" s="431">
        <f t="shared" si="406"/>
        <v>5</v>
      </c>
    </row>
    <row r="2175" spans="1:11" ht="25.5">
      <c r="A2175" s="446" t="s">
        <v>2850</v>
      </c>
      <c r="B2175" s="448" t="s">
        <v>2851</v>
      </c>
      <c r="C2175" s="456">
        <v>0</v>
      </c>
      <c r="D2175" s="157"/>
      <c r="E2175" s="431" t="e">
        <f t="shared" si="403"/>
        <v>#DIV/0!</v>
      </c>
      <c r="F2175" s="456">
        <v>1</v>
      </c>
      <c r="G2175" s="463"/>
      <c r="H2175" s="431">
        <f t="shared" si="404"/>
        <v>0</v>
      </c>
      <c r="I2175" s="463">
        <f t="shared" si="408"/>
        <v>1</v>
      </c>
      <c r="J2175" s="463">
        <f t="shared" si="407"/>
        <v>0</v>
      </c>
      <c r="K2175" s="431">
        <f t="shared" si="406"/>
        <v>0</v>
      </c>
    </row>
    <row r="2176" spans="1:11" ht="25.5">
      <c r="A2176" s="446" t="s">
        <v>2180</v>
      </c>
      <c r="B2176" s="448" t="s">
        <v>2323</v>
      </c>
      <c r="C2176" s="456">
        <v>0</v>
      </c>
      <c r="D2176" s="161"/>
      <c r="E2176" s="431" t="e">
        <f t="shared" si="403"/>
        <v>#DIV/0!</v>
      </c>
      <c r="F2176" s="456">
        <v>2</v>
      </c>
      <c r="G2176" s="463"/>
      <c r="H2176" s="431">
        <f t="shared" si="404"/>
        <v>0</v>
      </c>
      <c r="I2176" s="463">
        <f t="shared" si="408"/>
        <v>2</v>
      </c>
      <c r="J2176" s="463">
        <f t="shared" si="407"/>
        <v>0</v>
      </c>
      <c r="K2176" s="431">
        <f t="shared" si="406"/>
        <v>0</v>
      </c>
    </row>
    <row r="2177" spans="1:11" ht="14.25">
      <c r="A2177" s="446" t="s">
        <v>3033</v>
      </c>
      <c r="B2177" s="448" t="s">
        <v>3034</v>
      </c>
      <c r="C2177" s="456">
        <v>0</v>
      </c>
      <c r="D2177" s="161"/>
      <c r="E2177" s="431" t="e">
        <f t="shared" si="403"/>
        <v>#DIV/0!</v>
      </c>
      <c r="F2177" s="456">
        <v>3</v>
      </c>
      <c r="G2177" s="463"/>
      <c r="H2177" s="431">
        <f t="shared" si="404"/>
        <v>0</v>
      </c>
      <c r="I2177" s="463">
        <f t="shared" si="408"/>
        <v>3</v>
      </c>
      <c r="J2177" s="463">
        <f t="shared" si="407"/>
        <v>0</v>
      </c>
      <c r="K2177" s="431">
        <f t="shared" si="406"/>
        <v>0</v>
      </c>
    </row>
    <row r="2178" spans="1:11" ht="25.5">
      <c r="A2178" s="446" t="s">
        <v>2440</v>
      </c>
      <c r="B2178" s="448" t="s">
        <v>2441</v>
      </c>
      <c r="C2178" s="456">
        <v>0</v>
      </c>
      <c r="D2178" s="162"/>
      <c r="E2178" s="431" t="e">
        <f t="shared" si="403"/>
        <v>#DIV/0!</v>
      </c>
      <c r="F2178" s="456">
        <v>1</v>
      </c>
      <c r="G2178" s="463"/>
      <c r="H2178" s="431">
        <f t="shared" si="404"/>
        <v>0</v>
      </c>
      <c r="I2178" s="463">
        <f t="shared" si="408"/>
        <v>1</v>
      </c>
      <c r="J2178" s="463">
        <f t="shared" si="407"/>
        <v>0</v>
      </c>
      <c r="K2178" s="431">
        <f t="shared" si="406"/>
        <v>0</v>
      </c>
    </row>
    <row r="2179" spans="1:11" ht="14.25">
      <c r="A2179" s="446" t="s">
        <v>2186</v>
      </c>
      <c r="B2179" s="448" t="s">
        <v>2329</v>
      </c>
      <c r="C2179" s="456">
        <v>0</v>
      </c>
      <c r="D2179" s="161"/>
      <c r="E2179" s="431" t="e">
        <f t="shared" si="403"/>
        <v>#DIV/0!</v>
      </c>
      <c r="F2179" s="456">
        <v>2</v>
      </c>
      <c r="G2179" s="463"/>
      <c r="H2179" s="431">
        <f t="shared" si="404"/>
        <v>0</v>
      </c>
      <c r="I2179" s="463">
        <f t="shared" si="408"/>
        <v>2</v>
      </c>
      <c r="J2179" s="463">
        <f t="shared" si="407"/>
        <v>0</v>
      </c>
      <c r="K2179" s="431">
        <f t="shared" si="406"/>
        <v>0</v>
      </c>
    </row>
    <row r="2180" spans="1:11" ht="14.25">
      <c r="A2180" s="446" t="s">
        <v>3577</v>
      </c>
      <c r="B2180" s="448" t="s">
        <v>3578</v>
      </c>
      <c r="C2180" s="456">
        <v>0</v>
      </c>
      <c r="D2180" s="157"/>
      <c r="E2180" s="431" t="e">
        <f t="shared" si="403"/>
        <v>#DIV/0!</v>
      </c>
      <c r="F2180" s="456">
        <v>1</v>
      </c>
      <c r="G2180" s="463"/>
      <c r="H2180" s="431">
        <f t="shared" si="404"/>
        <v>0</v>
      </c>
      <c r="I2180" s="463">
        <f t="shared" si="408"/>
        <v>1</v>
      </c>
      <c r="J2180" s="463">
        <f t="shared" si="407"/>
        <v>0</v>
      </c>
      <c r="K2180" s="431">
        <f t="shared" si="406"/>
        <v>0</v>
      </c>
    </row>
    <row r="2181" spans="1:11" ht="14.25">
      <c r="A2181" s="446" t="s">
        <v>2810</v>
      </c>
      <c r="B2181" s="448" t="s">
        <v>4046</v>
      </c>
      <c r="C2181" s="456">
        <v>0</v>
      </c>
      <c r="D2181" s="157"/>
      <c r="E2181" s="431" t="e">
        <f t="shared" si="403"/>
        <v>#DIV/0!</v>
      </c>
      <c r="F2181" s="456">
        <v>10</v>
      </c>
      <c r="G2181" s="463">
        <v>6</v>
      </c>
      <c r="H2181" s="431">
        <f t="shared" si="404"/>
        <v>0.6</v>
      </c>
      <c r="I2181" s="463">
        <f t="shared" si="408"/>
        <v>10</v>
      </c>
      <c r="J2181" s="463">
        <f t="shared" si="407"/>
        <v>6</v>
      </c>
      <c r="K2181" s="431">
        <f t="shared" si="406"/>
        <v>0.6</v>
      </c>
    </row>
    <row r="2182" spans="1:11" ht="14.25">
      <c r="A2182" s="446" t="s">
        <v>4047</v>
      </c>
      <c r="B2182" s="448" t="s">
        <v>4048</v>
      </c>
      <c r="C2182" s="456">
        <v>0</v>
      </c>
      <c r="D2182" s="161"/>
      <c r="E2182" s="431" t="e">
        <f t="shared" si="403"/>
        <v>#DIV/0!</v>
      </c>
      <c r="F2182" s="456">
        <v>1</v>
      </c>
      <c r="G2182" s="463"/>
      <c r="H2182" s="431">
        <f t="shared" si="404"/>
        <v>0</v>
      </c>
      <c r="I2182" s="463">
        <f t="shared" si="408"/>
        <v>1</v>
      </c>
      <c r="J2182" s="463">
        <f t="shared" si="407"/>
        <v>0</v>
      </c>
      <c r="K2182" s="431">
        <f t="shared" si="406"/>
        <v>0</v>
      </c>
    </row>
    <row r="2183" spans="1:11" ht="14.25">
      <c r="A2183" s="446" t="s">
        <v>4049</v>
      </c>
      <c r="B2183" s="448" t="s">
        <v>4050</v>
      </c>
      <c r="C2183" s="456">
        <v>0</v>
      </c>
      <c r="D2183" s="161"/>
      <c r="E2183" s="431" t="e">
        <f t="shared" si="403"/>
        <v>#DIV/0!</v>
      </c>
      <c r="F2183" s="456">
        <v>1</v>
      </c>
      <c r="G2183" s="463"/>
      <c r="H2183" s="431">
        <f t="shared" si="404"/>
        <v>0</v>
      </c>
      <c r="I2183" s="463">
        <f t="shared" si="408"/>
        <v>1</v>
      </c>
      <c r="J2183" s="463">
        <f t="shared" si="407"/>
        <v>0</v>
      </c>
      <c r="K2183" s="431">
        <f t="shared" si="406"/>
        <v>0</v>
      </c>
    </row>
    <row r="2184" spans="1:11" ht="14.25">
      <c r="A2184" s="446" t="s">
        <v>4051</v>
      </c>
      <c r="B2184" s="448" t="s">
        <v>4052</v>
      </c>
      <c r="C2184" s="456">
        <v>0</v>
      </c>
      <c r="D2184" s="162"/>
      <c r="E2184" s="431" t="e">
        <f t="shared" si="403"/>
        <v>#DIV/0!</v>
      </c>
      <c r="F2184" s="456">
        <v>1</v>
      </c>
      <c r="G2184" s="463"/>
      <c r="H2184" s="431">
        <f t="shared" si="404"/>
        <v>0</v>
      </c>
      <c r="I2184" s="463">
        <f t="shared" si="408"/>
        <v>1</v>
      </c>
      <c r="J2184" s="463">
        <f t="shared" si="407"/>
        <v>0</v>
      </c>
      <c r="K2184" s="431">
        <f t="shared" si="406"/>
        <v>0</v>
      </c>
    </row>
    <row r="2185" spans="1:11" ht="14.25">
      <c r="A2185" s="446" t="s">
        <v>4053</v>
      </c>
      <c r="B2185" s="448" t="s">
        <v>4054</v>
      </c>
      <c r="C2185" s="456">
        <v>0</v>
      </c>
      <c r="D2185" s="161"/>
      <c r="E2185" s="431" t="e">
        <f t="shared" si="403"/>
        <v>#DIV/0!</v>
      </c>
      <c r="F2185" s="456">
        <v>1</v>
      </c>
      <c r="G2185" s="463"/>
      <c r="H2185" s="431">
        <f t="shared" si="404"/>
        <v>0</v>
      </c>
      <c r="I2185" s="463">
        <f t="shared" si="408"/>
        <v>1</v>
      </c>
      <c r="J2185" s="463">
        <f t="shared" si="407"/>
        <v>0</v>
      </c>
      <c r="K2185" s="431">
        <f t="shared" si="406"/>
        <v>0</v>
      </c>
    </row>
    <row r="2186" spans="1:11" ht="25.5">
      <c r="A2186" s="446" t="s">
        <v>2380</v>
      </c>
      <c r="B2186" s="448" t="s">
        <v>2381</v>
      </c>
      <c r="C2186" s="456">
        <v>0</v>
      </c>
      <c r="D2186" s="161"/>
      <c r="E2186" s="431" t="e">
        <f t="shared" si="403"/>
        <v>#DIV/0!</v>
      </c>
      <c r="F2186" s="456">
        <v>0</v>
      </c>
      <c r="G2186" s="463">
        <v>24</v>
      </c>
      <c r="H2186" s="431" t="e">
        <f t="shared" si="404"/>
        <v>#DIV/0!</v>
      </c>
      <c r="I2186" s="463">
        <f t="shared" si="408"/>
        <v>0</v>
      </c>
      <c r="J2186" s="463">
        <f t="shared" si="407"/>
        <v>24</v>
      </c>
      <c r="K2186" s="431" t="e">
        <f t="shared" si="406"/>
        <v>#DIV/0!</v>
      </c>
    </row>
    <row r="2187" spans="1:11" ht="25.5">
      <c r="A2187" s="446" t="s">
        <v>4055</v>
      </c>
      <c r="B2187" s="448" t="s">
        <v>4056</v>
      </c>
      <c r="C2187" s="456">
        <v>0</v>
      </c>
      <c r="D2187" s="161"/>
      <c r="E2187" s="431" t="e">
        <f t="shared" si="403"/>
        <v>#DIV/0!</v>
      </c>
      <c r="F2187" s="456">
        <v>0</v>
      </c>
      <c r="G2187" s="463">
        <v>3</v>
      </c>
      <c r="H2187" s="431" t="e">
        <f t="shared" si="404"/>
        <v>#DIV/0!</v>
      </c>
      <c r="I2187" s="463">
        <f t="shared" si="408"/>
        <v>0</v>
      </c>
      <c r="J2187" s="463">
        <f t="shared" si="407"/>
        <v>3</v>
      </c>
      <c r="K2187" s="431" t="e">
        <f t="shared" si="406"/>
        <v>#DIV/0!</v>
      </c>
    </row>
    <row r="2188" spans="1:11" ht="14.25">
      <c r="A2188" s="446" t="s">
        <v>3497</v>
      </c>
      <c r="B2188" s="448" t="s">
        <v>3498</v>
      </c>
      <c r="C2188" s="456">
        <v>0</v>
      </c>
      <c r="D2188" s="162">
        <v>1</v>
      </c>
      <c r="E2188" s="431" t="e">
        <f t="shared" si="403"/>
        <v>#DIV/0!</v>
      </c>
      <c r="F2188" s="456">
        <v>0</v>
      </c>
      <c r="G2188" s="463">
        <v>1</v>
      </c>
      <c r="H2188" s="431" t="e">
        <f t="shared" si="404"/>
        <v>#DIV/0!</v>
      </c>
      <c r="I2188" s="463">
        <f t="shared" si="408"/>
        <v>0</v>
      </c>
      <c r="J2188" s="463">
        <f t="shared" si="407"/>
        <v>2</v>
      </c>
      <c r="K2188" s="431" t="e">
        <f t="shared" si="406"/>
        <v>#DIV/0!</v>
      </c>
    </row>
    <row r="2189" spans="1:11" ht="14.25">
      <c r="A2189" s="446" t="s">
        <v>4057</v>
      </c>
      <c r="B2189" s="448" t="s">
        <v>4058</v>
      </c>
      <c r="C2189" s="456">
        <v>0</v>
      </c>
      <c r="D2189" s="161"/>
      <c r="E2189" s="431" t="e">
        <f t="shared" ref="E2189:E2278" si="409">D2189/C2189</f>
        <v>#DIV/0!</v>
      </c>
      <c r="F2189" s="456">
        <v>0</v>
      </c>
      <c r="G2189" s="463">
        <v>1</v>
      </c>
      <c r="H2189" s="431" t="e">
        <f t="shared" ref="H2189:H2278" si="410">G2189/F2189</f>
        <v>#DIV/0!</v>
      </c>
      <c r="I2189" s="463">
        <f t="shared" si="408"/>
        <v>0</v>
      </c>
      <c r="J2189" s="463">
        <f t="shared" si="407"/>
        <v>1</v>
      </c>
      <c r="K2189" s="431" t="e">
        <f t="shared" ref="K2189:K2278" si="411">J2189/I2189</f>
        <v>#DIV/0!</v>
      </c>
    </row>
    <row r="2190" spans="1:11" ht="14.25">
      <c r="A2190" s="446" t="s">
        <v>2602</v>
      </c>
      <c r="B2190" s="448" t="s">
        <v>2603</v>
      </c>
      <c r="C2190" s="456">
        <v>0</v>
      </c>
      <c r="D2190" s="161">
        <v>4</v>
      </c>
      <c r="E2190" s="431" t="e">
        <f t="shared" si="409"/>
        <v>#DIV/0!</v>
      </c>
      <c r="F2190" s="456">
        <v>0</v>
      </c>
      <c r="G2190" s="463"/>
      <c r="H2190" s="431" t="e">
        <f t="shared" si="410"/>
        <v>#DIV/0!</v>
      </c>
      <c r="I2190" s="463">
        <f t="shared" si="408"/>
        <v>0</v>
      </c>
      <c r="J2190" s="463">
        <f t="shared" si="407"/>
        <v>4</v>
      </c>
      <c r="K2190" s="431" t="e">
        <f t="shared" si="411"/>
        <v>#DIV/0!</v>
      </c>
    </row>
    <row r="2191" spans="1:11" ht="14.25">
      <c r="A2191" s="446" t="s">
        <v>4059</v>
      </c>
      <c r="B2191" s="448" t="s">
        <v>4060</v>
      </c>
      <c r="C2191" s="456">
        <v>0</v>
      </c>
      <c r="D2191" s="157"/>
      <c r="E2191" s="431" t="e">
        <f t="shared" si="409"/>
        <v>#DIV/0!</v>
      </c>
      <c r="F2191" s="456">
        <v>0</v>
      </c>
      <c r="G2191" s="463">
        <v>2</v>
      </c>
      <c r="H2191" s="431" t="e">
        <f t="shared" si="410"/>
        <v>#DIV/0!</v>
      </c>
      <c r="I2191" s="463">
        <f t="shared" si="408"/>
        <v>0</v>
      </c>
      <c r="J2191" s="463">
        <f t="shared" si="407"/>
        <v>2</v>
      </c>
      <c r="K2191" s="431" t="e">
        <f t="shared" si="411"/>
        <v>#DIV/0!</v>
      </c>
    </row>
    <row r="2192" spans="1:11" ht="14.25">
      <c r="A2192" s="446" t="s">
        <v>2875</v>
      </c>
      <c r="B2192" s="448" t="s">
        <v>2876</v>
      </c>
      <c r="C2192" s="456">
        <v>0</v>
      </c>
      <c r="D2192" s="157"/>
      <c r="E2192" s="431" t="e">
        <f t="shared" si="409"/>
        <v>#DIV/0!</v>
      </c>
      <c r="F2192" s="456">
        <v>0</v>
      </c>
      <c r="G2192" s="463">
        <v>23</v>
      </c>
      <c r="H2192" s="431" t="e">
        <f t="shared" si="410"/>
        <v>#DIV/0!</v>
      </c>
      <c r="I2192" s="463">
        <f t="shared" si="408"/>
        <v>0</v>
      </c>
      <c r="J2192" s="463">
        <f t="shared" si="407"/>
        <v>23</v>
      </c>
      <c r="K2192" s="431" t="e">
        <f t="shared" si="411"/>
        <v>#DIV/0!</v>
      </c>
    </row>
    <row r="2193" spans="1:11" ht="14.25">
      <c r="A2193" s="446" t="s">
        <v>1639</v>
      </c>
      <c r="B2193" s="448" t="s">
        <v>4061</v>
      </c>
      <c r="C2193" s="456">
        <v>0</v>
      </c>
      <c r="D2193" s="157">
        <v>1</v>
      </c>
      <c r="E2193" s="431" t="e">
        <f t="shared" si="409"/>
        <v>#DIV/0!</v>
      </c>
      <c r="F2193" s="456">
        <v>0</v>
      </c>
      <c r="G2193" s="463"/>
      <c r="H2193" s="431" t="e">
        <f t="shared" si="410"/>
        <v>#DIV/0!</v>
      </c>
      <c r="I2193" s="463">
        <f t="shared" si="408"/>
        <v>0</v>
      </c>
      <c r="J2193" s="463">
        <f t="shared" si="407"/>
        <v>1</v>
      </c>
      <c r="K2193" s="431" t="e">
        <f t="shared" si="411"/>
        <v>#DIV/0!</v>
      </c>
    </row>
    <row r="2194" spans="1:11" ht="14.25">
      <c r="A2194" s="446" t="s">
        <v>1641</v>
      </c>
      <c r="B2194" s="448" t="s">
        <v>4062</v>
      </c>
      <c r="C2194" s="456">
        <v>0</v>
      </c>
      <c r="D2194" s="161"/>
      <c r="E2194" s="431" t="e">
        <f t="shared" si="409"/>
        <v>#DIV/0!</v>
      </c>
      <c r="F2194" s="456">
        <v>0</v>
      </c>
      <c r="G2194" s="463">
        <v>2</v>
      </c>
      <c r="H2194" s="431" t="e">
        <f t="shared" si="410"/>
        <v>#DIV/0!</v>
      </c>
      <c r="I2194" s="463">
        <f t="shared" si="408"/>
        <v>0</v>
      </c>
      <c r="J2194" s="463">
        <f t="shared" si="407"/>
        <v>2</v>
      </c>
      <c r="K2194" s="431" t="e">
        <f t="shared" si="411"/>
        <v>#DIV/0!</v>
      </c>
    </row>
    <row r="2195" spans="1:11" ht="14.25">
      <c r="A2195" s="446" t="s">
        <v>3689</v>
      </c>
      <c r="B2195" s="448" t="s">
        <v>4063</v>
      </c>
      <c r="C2195" s="456">
        <v>0</v>
      </c>
      <c r="D2195" s="161"/>
      <c r="E2195" s="431" t="e">
        <f t="shared" si="409"/>
        <v>#DIV/0!</v>
      </c>
      <c r="F2195" s="456">
        <v>0</v>
      </c>
      <c r="G2195" s="463">
        <v>2</v>
      </c>
      <c r="H2195" s="431" t="e">
        <f t="shared" si="410"/>
        <v>#DIV/0!</v>
      </c>
      <c r="I2195" s="463">
        <f t="shared" si="408"/>
        <v>0</v>
      </c>
      <c r="J2195" s="463">
        <f t="shared" si="407"/>
        <v>2</v>
      </c>
      <c r="K2195" s="431" t="e">
        <f t="shared" si="411"/>
        <v>#DIV/0!</v>
      </c>
    </row>
    <row r="2196" spans="1:11" ht="14.25">
      <c r="A2196" s="446" t="s">
        <v>3054</v>
      </c>
      <c r="B2196" s="448" t="s">
        <v>4064</v>
      </c>
      <c r="C2196" s="456">
        <v>0</v>
      </c>
      <c r="D2196" s="162"/>
      <c r="E2196" s="431" t="e">
        <f t="shared" si="409"/>
        <v>#DIV/0!</v>
      </c>
      <c r="F2196" s="456">
        <v>0</v>
      </c>
      <c r="G2196" s="463">
        <v>6</v>
      </c>
      <c r="H2196" s="431" t="e">
        <f t="shared" si="410"/>
        <v>#DIV/0!</v>
      </c>
      <c r="I2196" s="463">
        <f t="shared" si="408"/>
        <v>0</v>
      </c>
      <c r="J2196" s="463">
        <f t="shared" si="407"/>
        <v>6</v>
      </c>
      <c r="K2196" s="431" t="e">
        <f t="shared" si="411"/>
        <v>#DIV/0!</v>
      </c>
    </row>
    <row r="2197" spans="1:11" ht="25.5">
      <c r="A2197" s="446" t="s">
        <v>1653</v>
      </c>
      <c r="B2197" s="448" t="s">
        <v>4065</v>
      </c>
      <c r="C2197" s="456">
        <v>0</v>
      </c>
      <c r="D2197" s="161"/>
      <c r="E2197" s="431" t="e">
        <f t="shared" si="409"/>
        <v>#DIV/0!</v>
      </c>
      <c r="F2197" s="456">
        <v>0</v>
      </c>
      <c r="G2197" s="463">
        <v>4</v>
      </c>
      <c r="H2197" s="431" t="e">
        <f t="shared" si="410"/>
        <v>#DIV/0!</v>
      </c>
      <c r="I2197" s="463">
        <f t="shared" si="408"/>
        <v>0</v>
      </c>
      <c r="J2197" s="463">
        <f t="shared" si="407"/>
        <v>4</v>
      </c>
      <c r="K2197" s="431" t="e">
        <f t="shared" si="411"/>
        <v>#DIV/0!</v>
      </c>
    </row>
    <row r="2198" spans="1:11" ht="14.25">
      <c r="A2198" s="446" t="s">
        <v>1649</v>
      </c>
      <c r="B2198" s="448" t="s">
        <v>4066</v>
      </c>
      <c r="C2198" s="456">
        <v>0</v>
      </c>
      <c r="D2198" s="161"/>
      <c r="E2198" s="431" t="e">
        <f t="shared" si="409"/>
        <v>#DIV/0!</v>
      </c>
      <c r="F2198" s="456">
        <v>0</v>
      </c>
      <c r="G2198" s="463">
        <v>7</v>
      </c>
      <c r="H2198" s="431" t="e">
        <f t="shared" si="410"/>
        <v>#DIV/0!</v>
      </c>
      <c r="I2198" s="463">
        <f t="shared" si="408"/>
        <v>0</v>
      </c>
      <c r="J2198" s="463">
        <f t="shared" si="407"/>
        <v>7</v>
      </c>
      <c r="K2198" s="431" t="e">
        <f t="shared" si="411"/>
        <v>#DIV/0!</v>
      </c>
    </row>
    <row r="2199" spans="1:11" ht="14.25">
      <c r="A2199" s="446" t="s">
        <v>4067</v>
      </c>
      <c r="B2199" s="448" t="s">
        <v>4068</v>
      </c>
      <c r="C2199" s="456">
        <v>0</v>
      </c>
      <c r="D2199" s="157"/>
      <c r="E2199" s="431" t="e">
        <f t="shared" si="409"/>
        <v>#DIV/0!</v>
      </c>
      <c r="F2199" s="456">
        <v>0</v>
      </c>
      <c r="G2199" s="463">
        <v>1</v>
      </c>
      <c r="H2199" s="431" t="e">
        <f t="shared" si="410"/>
        <v>#DIV/0!</v>
      </c>
      <c r="I2199" s="463">
        <f t="shared" si="408"/>
        <v>0</v>
      </c>
      <c r="J2199" s="463">
        <f t="shared" si="407"/>
        <v>1</v>
      </c>
      <c r="K2199" s="431" t="e">
        <f t="shared" si="411"/>
        <v>#DIV/0!</v>
      </c>
    </row>
    <row r="2200" spans="1:11" ht="14.25">
      <c r="A2200" s="446" t="s">
        <v>2382</v>
      </c>
      <c r="B2200" s="448" t="s">
        <v>2383</v>
      </c>
      <c r="C2200" s="456">
        <v>0</v>
      </c>
      <c r="D2200" s="157"/>
      <c r="E2200" s="431" t="e">
        <f t="shared" si="409"/>
        <v>#DIV/0!</v>
      </c>
      <c r="F2200" s="456">
        <v>0</v>
      </c>
      <c r="G2200" s="463">
        <v>6</v>
      </c>
      <c r="H2200" s="431" t="e">
        <f t="shared" si="410"/>
        <v>#DIV/0!</v>
      </c>
      <c r="I2200" s="463">
        <f t="shared" si="408"/>
        <v>0</v>
      </c>
      <c r="J2200" s="463">
        <f t="shared" si="407"/>
        <v>6</v>
      </c>
      <c r="K2200" s="431" t="e">
        <f t="shared" si="411"/>
        <v>#DIV/0!</v>
      </c>
    </row>
    <row r="2201" spans="1:11" ht="14.25">
      <c r="A2201" s="446" t="s">
        <v>2384</v>
      </c>
      <c r="B2201" s="448" t="s">
        <v>2385</v>
      </c>
      <c r="C2201" s="456">
        <v>0</v>
      </c>
      <c r="D2201" s="157"/>
      <c r="E2201" s="431" t="e">
        <f t="shared" si="409"/>
        <v>#DIV/0!</v>
      </c>
      <c r="F2201" s="456">
        <v>0</v>
      </c>
      <c r="G2201" s="463">
        <v>6</v>
      </c>
      <c r="H2201" s="431" t="e">
        <f t="shared" si="410"/>
        <v>#DIV/0!</v>
      </c>
      <c r="I2201" s="463">
        <f t="shared" si="408"/>
        <v>0</v>
      </c>
      <c r="J2201" s="463">
        <f t="shared" si="407"/>
        <v>6</v>
      </c>
      <c r="K2201" s="431" t="e">
        <f t="shared" si="411"/>
        <v>#DIV/0!</v>
      </c>
    </row>
    <row r="2202" spans="1:11" ht="14.25">
      <c r="A2202" s="446" t="s">
        <v>2386</v>
      </c>
      <c r="B2202" s="448" t="s">
        <v>2387</v>
      </c>
      <c r="C2202" s="456">
        <v>0</v>
      </c>
      <c r="D2202" s="161"/>
      <c r="E2202" s="431" t="e">
        <f t="shared" si="409"/>
        <v>#DIV/0!</v>
      </c>
      <c r="F2202" s="456">
        <v>0</v>
      </c>
      <c r="G2202" s="463">
        <v>4</v>
      </c>
      <c r="H2202" s="431" t="e">
        <f t="shared" si="410"/>
        <v>#DIV/0!</v>
      </c>
      <c r="I2202" s="463">
        <f t="shared" si="408"/>
        <v>0</v>
      </c>
      <c r="J2202" s="463">
        <f t="shared" si="407"/>
        <v>4</v>
      </c>
      <c r="K2202" s="431" t="e">
        <f t="shared" si="411"/>
        <v>#DIV/0!</v>
      </c>
    </row>
    <row r="2203" spans="1:11" ht="14.25">
      <c r="A2203" s="446" t="s">
        <v>3725</v>
      </c>
      <c r="B2203" s="448" t="s">
        <v>4069</v>
      </c>
      <c r="C2203" s="456">
        <v>0</v>
      </c>
      <c r="D2203" s="161"/>
      <c r="E2203" s="431" t="e">
        <f t="shared" si="409"/>
        <v>#DIV/0!</v>
      </c>
      <c r="F2203" s="456">
        <v>0</v>
      </c>
      <c r="G2203" s="463">
        <v>3</v>
      </c>
      <c r="H2203" s="431" t="e">
        <f t="shared" si="410"/>
        <v>#DIV/0!</v>
      </c>
      <c r="I2203" s="463">
        <f t="shared" si="408"/>
        <v>0</v>
      </c>
      <c r="J2203" s="463">
        <f t="shared" si="407"/>
        <v>3</v>
      </c>
      <c r="K2203" s="431" t="e">
        <f t="shared" si="411"/>
        <v>#DIV/0!</v>
      </c>
    </row>
    <row r="2204" spans="1:11" ht="14.25">
      <c r="A2204" s="446" t="s">
        <v>4070</v>
      </c>
      <c r="B2204" s="448" t="s">
        <v>4071</v>
      </c>
      <c r="C2204" s="456">
        <v>0</v>
      </c>
      <c r="D2204" s="162">
        <v>21</v>
      </c>
      <c r="E2204" s="431" t="e">
        <f t="shared" si="409"/>
        <v>#DIV/0!</v>
      </c>
      <c r="F2204" s="456">
        <v>0</v>
      </c>
      <c r="G2204" s="463"/>
      <c r="H2204" s="431" t="e">
        <f t="shared" si="410"/>
        <v>#DIV/0!</v>
      </c>
      <c r="I2204" s="463">
        <f t="shared" si="408"/>
        <v>0</v>
      </c>
      <c r="J2204" s="463">
        <f t="shared" si="407"/>
        <v>21</v>
      </c>
      <c r="K2204" s="431" t="e">
        <f t="shared" si="411"/>
        <v>#DIV/0!</v>
      </c>
    </row>
    <row r="2205" spans="1:11" ht="14.25">
      <c r="A2205" s="446" t="s">
        <v>2231</v>
      </c>
      <c r="B2205" s="448" t="s">
        <v>2374</v>
      </c>
      <c r="C2205" s="456">
        <v>0</v>
      </c>
      <c r="D2205" s="161"/>
      <c r="E2205" s="431" t="e">
        <f t="shared" si="409"/>
        <v>#DIV/0!</v>
      </c>
      <c r="F2205" s="456">
        <v>0</v>
      </c>
      <c r="G2205" s="463">
        <v>9</v>
      </c>
      <c r="H2205" s="431" t="e">
        <f t="shared" si="410"/>
        <v>#DIV/0!</v>
      </c>
      <c r="I2205" s="463">
        <f t="shared" si="408"/>
        <v>0</v>
      </c>
      <c r="J2205" s="463">
        <f t="shared" si="407"/>
        <v>9</v>
      </c>
      <c r="K2205" s="431" t="e">
        <f t="shared" si="411"/>
        <v>#DIV/0!</v>
      </c>
    </row>
    <row r="2206" spans="1:11" ht="14.25">
      <c r="A2206" s="446" t="s">
        <v>3593</v>
      </c>
      <c r="B2206" s="448" t="s">
        <v>3594</v>
      </c>
      <c r="C2206" s="456">
        <v>0</v>
      </c>
      <c r="D2206" s="161"/>
      <c r="E2206" s="431" t="e">
        <f t="shared" si="409"/>
        <v>#DIV/0!</v>
      </c>
      <c r="F2206" s="456">
        <v>0</v>
      </c>
      <c r="G2206" s="463">
        <v>2</v>
      </c>
      <c r="H2206" s="431" t="e">
        <f t="shared" si="410"/>
        <v>#DIV/0!</v>
      </c>
      <c r="I2206" s="463">
        <f t="shared" si="408"/>
        <v>0</v>
      </c>
      <c r="J2206" s="463">
        <f t="shared" si="407"/>
        <v>2</v>
      </c>
      <c r="K2206" s="431" t="e">
        <f t="shared" si="411"/>
        <v>#DIV/0!</v>
      </c>
    </row>
    <row r="2207" spans="1:11" ht="14.25">
      <c r="A2207" s="446" t="s">
        <v>2420</v>
      </c>
      <c r="B2207" s="448" t="s">
        <v>2421</v>
      </c>
      <c r="C2207" s="456">
        <v>0</v>
      </c>
      <c r="D2207" s="157"/>
      <c r="E2207" s="431" t="e">
        <f t="shared" si="409"/>
        <v>#DIV/0!</v>
      </c>
      <c r="F2207" s="456">
        <v>0</v>
      </c>
      <c r="G2207" s="463">
        <v>46</v>
      </c>
      <c r="H2207" s="431" t="e">
        <f t="shared" si="410"/>
        <v>#DIV/0!</v>
      </c>
      <c r="I2207" s="463">
        <f t="shared" si="408"/>
        <v>0</v>
      </c>
      <c r="J2207" s="463">
        <f t="shared" si="407"/>
        <v>46</v>
      </c>
      <c r="K2207" s="431" t="e">
        <f t="shared" si="411"/>
        <v>#DIV/0!</v>
      </c>
    </row>
    <row r="2208" spans="1:11" ht="14.25">
      <c r="A2208" s="446" t="s">
        <v>4072</v>
      </c>
      <c r="B2208" s="448" t="s">
        <v>4073</v>
      </c>
      <c r="C2208" s="456">
        <v>0</v>
      </c>
      <c r="D2208" s="157"/>
      <c r="E2208" s="431" t="e">
        <f t="shared" si="409"/>
        <v>#DIV/0!</v>
      </c>
      <c r="F2208" s="456">
        <v>0</v>
      </c>
      <c r="G2208" s="463">
        <v>8</v>
      </c>
      <c r="H2208" s="431" t="e">
        <f t="shared" si="410"/>
        <v>#DIV/0!</v>
      </c>
      <c r="I2208" s="463">
        <f t="shared" si="408"/>
        <v>0</v>
      </c>
      <c r="J2208" s="463">
        <f t="shared" si="407"/>
        <v>8</v>
      </c>
      <c r="K2208" s="431" t="e">
        <f t="shared" si="411"/>
        <v>#DIV/0!</v>
      </c>
    </row>
    <row r="2209" spans="1:11" ht="14.25">
      <c r="A2209" s="446" t="s">
        <v>2422</v>
      </c>
      <c r="B2209" s="448" t="s">
        <v>2423</v>
      </c>
      <c r="C2209" s="456">
        <v>0</v>
      </c>
      <c r="D2209" s="157"/>
      <c r="E2209" s="431" t="e">
        <f t="shared" si="409"/>
        <v>#DIV/0!</v>
      </c>
      <c r="F2209" s="456">
        <v>0</v>
      </c>
      <c r="G2209" s="463">
        <v>13</v>
      </c>
      <c r="H2209" s="431" t="e">
        <f t="shared" si="410"/>
        <v>#DIV/0!</v>
      </c>
      <c r="I2209" s="463">
        <f t="shared" si="408"/>
        <v>0</v>
      </c>
      <c r="J2209" s="463">
        <f t="shared" si="407"/>
        <v>13</v>
      </c>
      <c r="K2209" s="431" t="e">
        <f t="shared" si="411"/>
        <v>#DIV/0!</v>
      </c>
    </row>
    <row r="2210" spans="1:11" ht="14.25">
      <c r="A2210" s="449" t="s">
        <v>2885</v>
      </c>
      <c r="B2210" s="450" t="s">
        <v>2886</v>
      </c>
      <c r="C2210" s="456">
        <v>0</v>
      </c>
      <c r="D2210" s="161">
        <v>1</v>
      </c>
      <c r="E2210" s="431" t="e">
        <f t="shared" si="409"/>
        <v>#DIV/0!</v>
      </c>
      <c r="F2210" s="456">
        <v>0</v>
      </c>
      <c r="G2210" s="463"/>
      <c r="H2210" s="431" t="e">
        <f t="shared" si="410"/>
        <v>#DIV/0!</v>
      </c>
      <c r="I2210" s="463">
        <f t="shared" si="408"/>
        <v>0</v>
      </c>
      <c r="J2210" s="463">
        <f t="shared" si="407"/>
        <v>1</v>
      </c>
      <c r="K2210" s="431" t="e">
        <f t="shared" si="411"/>
        <v>#DIV/0!</v>
      </c>
    </row>
    <row r="2211" spans="1:11" ht="14.25">
      <c r="A2211" s="451" t="s">
        <v>3042</v>
      </c>
      <c r="B2211" s="452" t="s">
        <v>5141</v>
      </c>
      <c r="C2211" s="456"/>
      <c r="D2211" s="161"/>
      <c r="E2211" s="431" t="e">
        <f t="shared" si="409"/>
        <v>#DIV/0!</v>
      </c>
      <c r="F2211" s="456"/>
      <c r="G2211" s="463">
        <v>20</v>
      </c>
      <c r="H2211" s="431" t="e">
        <f t="shared" si="410"/>
        <v>#DIV/0!</v>
      </c>
      <c r="I2211" s="463">
        <f t="shared" si="408"/>
        <v>0</v>
      </c>
      <c r="J2211" s="463">
        <f t="shared" ref="J2211:J2234" si="412">D2211+G2211</f>
        <v>20</v>
      </c>
      <c r="K2211" s="431" t="e">
        <f t="shared" si="411"/>
        <v>#DIV/0!</v>
      </c>
    </row>
    <row r="2212" spans="1:11" ht="14.25">
      <c r="A2212" s="451" t="s">
        <v>5142</v>
      </c>
      <c r="B2212" s="452" t="s">
        <v>5143</v>
      </c>
      <c r="C2212" s="456"/>
      <c r="D2212" s="161"/>
      <c r="E2212" s="431" t="e">
        <f t="shared" si="409"/>
        <v>#DIV/0!</v>
      </c>
      <c r="F2212" s="456"/>
      <c r="G2212" s="463">
        <v>2</v>
      </c>
      <c r="H2212" s="431" t="e">
        <f t="shared" si="410"/>
        <v>#DIV/0!</v>
      </c>
      <c r="I2212" s="463">
        <f t="shared" si="408"/>
        <v>0</v>
      </c>
      <c r="J2212" s="463">
        <f t="shared" si="412"/>
        <v>2</v>
      </c>
      <c r="K2212" s="431" t="e">
        <f t="shared" si="411"/>
        <v>#DIV/0!</v>
      </c>
    </row>
    <row r="2213" spans="1:11" ht="14.25">
      <c r="A2213" s="451" t="s">
        <v>5144</v>
      </c>
      <c r="B2213" s="452" t="s">
        <v>5145</v>
      </c>
      <c r="C2213" s="456"/>
      <c r="D2213" s="161"/>
      <c r="E2213" s="431" t="e">
        <f t="shared" si="409"/>
        <v>#DIV/0!</v>
      </c>
      <c r="F2213" s="456"/>
      <c r="G2213" s="463">
        <v>1</v>
      </c>
      <c r="H2213" s="431" t="e">
        <f t="shared" si="410"/>
        <v>#DIV/0!</v>
      </c>
      <c r="I2213" s="463">
        <f t="shared" si="408"/>
        <v>0</v>
      </c>
      <c r="J2213" s="463">
        <f t="shared" si="412"/>
        <v>1</v>
      </c>
      <c r="K2213" s="431" t="e">
        <f t="shared" si="411"/>
        <v>#DIV/0!</v>
      </c>
    </row>
    <row r="2214" spans="1:11" ht="38.25">
      <c r="A2214" s="451" t="s">
        <v>5146</v>
      </c>
      <c r="B2214" s="452" t="s">
        <v>5147</v>
      </c>
      <c r="C2214" s="456"/>
      <c r="D2214" s="161"/>
      <c r="E2214" s="431" t="e">
        <f t="shared" si="409"/>
        <v>#DIV/0!</v>
      </c>
      <c r="F2214" s="456"/>
      <c r="G2214" s="463">
        <v>2</v>
      </c>
      <c r="H2214" s="431" t="e">
        <f t="shared" si="410"/>
        <v>#DIV/0!</v>
      </c>
      <c r="I2214" s="463">
        <f t="shared" si="408"/>
        <v>0</v>
      </c>
      <c r="J2214" s="463">
        <f t="shared" si="412"/>
        <v>2</v>
      </c>
      <c r="K2214" s="431" t="e">
        <f t="shared" si="411"/>
        <v>#DIV/0!</v>
      </c>
    </row>
    <row r="2215" spans="1:11" ht="14.25">
      <c r="A2215" s="451" t="s">
        <v>3047</v>
      </c>
      <c r="B2215" s="452" t="s">
        <v>5148</v>
      </c>
      <c r="C2215" s="456"/>
      <c r="D2215" s="161"/>
      <c r="E2215" s="431" t="e">
        <f t="shared" si="409"/>
        <v>#DIV/0!</v>
      </c>
      <c r="F2215" s="456"/>
      <c r="G2215" s="463">
        <v>5</v>
      </c>
      <c r="H2215" s="431" t="e">
        <f t="shared" si="410"/>
        <v>#DIV/0!</v>
      </c>
      <c r="I2215" s="463">
        <f t="shared" si="408"/>
        <v>0</v>
      </c>
      <c r="J2215" s="463">
        <f t="shared" si="412"/>
        <v>5</v>
      </c>
      <c r="K2215" s="431" t="e">
        <f t="shared" si="411"/>
        <v>#DIV/0!</v>
      </c>
    </row>
    <row r="2216" spans="1:11" ht="25.5">
      <c r="A2216" s="451" t="s">
        <v>3674</v>
      </c>
      <c r="B2216" s="452" t="s">
        <v>5149</v>
      </c>
      <c r="C2216" s="456"/>
      <c r="D2216" s="161"/>
      <c r="E2216" s="431" t="e">
        <f t="shared" si="409"/>
        <v>#DIV/0!</v>
      </c>
      <c r="F2216" s="456"/>
      <c r="G2216" s="463">
        <v>2</v>
      </c>
      <c r="H2216" s="431" t="e">
        <f t="shared" si="410"/>
        <v>#DIV/0!</v>
      </c>
      <c r="I2216" s="463">
        <f t="shared" si="408"/>
        <v>0</v>
      </c>
      <c r="J2216" s="463">
        <f t="shared" si="412"/>
        <v>2</v>
      </c>
      <c r="K2216" s="431" t="e">
        <f t="shared" si="411"/>
        <v>#DIV/0!</v>
      </c>
    </row>
    <row r="2217" spans="1:11" ht="14.25">
      <c r="A2217" s="451" t="s">
        <v>5150</v>
      </c>
      <c r="B2217" s="452" t="s">
        <v>5151</v>
      </c>
      <c r="C2217" s="456"/>
      <c r="D2217" s="161"/>
      <c r="E2217" s="431" t="e">
        <f t="shared" si="409"/>
        <v>#DIV/0!</v>
      </c>
      <c r="F2217" s="456"/>
      <c r="G2217" s="463">
        <v>1</v>
      </c>
      <c r="H2217" s="431" t="e">
        <f t="shared" si="410"/>
        <v>#DIV/0!</v>
      </c>
      <c r="I2217" s="463">
        <f t="shared" si="408"/>
        <v>0</v>
      </c>
      <c r="J2217" s="463">
        <f t="shared" si="412"/>
        <v>1</v>
      </c>
      <c r="K2217" s="431" t="e">
        <f t="shared" si="411"/>
        <v>#DIV/0!</v>
      </c>
    </row>
    <row r="2218" spans="1:11" ht="14.25">
      <c r="A2218" s="451" t="s">
        <v>5152</v>
      </c>
      <c r="B2218" s="452" t="s">
        <v>5153</v>
      </c>
      <c r="C2218" s="456"/>
      <c r="D2218" s="161"/>
      <c r="E2218" s="431" t="e">
        <f t="shared" si="409"/>
        <v>#DIV/0!</v>
      </c>
      <c r="F2218" s="456"/>
      <c r="G2218" s="463">
        <v>1</v>
      </c>
      <c r="H2218" s="431" t="e">
        <f t="shared" si="410"/>
        <v>#DIV/0!</v>
      </c>
      <c r="I2218" s="463">
        <f t="shared" si="408"/>
        <v>0</v>
      </c>
      <c r="J2218" s="463">
        <f t="shared" si="412"/>
        <v>1</v>
      </c>
      <c r="K2218" s="431" t="e">
        <f t="shared" si="411"/>
        <v>#DIV/0!</v>
      </c>
    </row>
    <row r="2219" spans="1:11" ht="14.25">
      <c r="A2219" s="451" t="s">
        <v>3050</v>
      </c>
      <c r="B2219" s="452" t="s">
        <v>5154</v>
      </c>
      <c r="C2219" s="456"/>
      <c r="D2219" s="161"/>
      <c r="E2219" s="431" t="e">
        <f t="shared" si="409"/>
        <v>#DIV/0!</v>
      </c>
      <c r="F2219" s="456"/>
      <c r="G2219" s="463">
        <v>6</v>
      </c>
      <c r="H2219" s="431" t="e">
        <f t="shared" si="410"/>
        <v>#DIV/0!</v>
      </c>
      <c r="I2219" s="463">
        <f t="shared" si="408"/>
        <v>0</v>
      </c>
      <c r="J2219" s="463">
        <f t="shared" si="412"/>
        <v>6</v>
      </c>
      <c r="K2219" s="431" t="e">
        <f t="shared" si="411"/>
        <v>#DIV/0!</v>
      </c>
    </row>
    <row r="2220" spans="1:11" ht="14.25">
      <c r="A2220" s="451" t="s">
        <v>5155</v>
      </c>
      <c r="B2220" s="452" t="s">
        <v>5156</v>
      </c>
      <c r="C2220" s="456"/>
      <c r="D2220" s="161"/>
      <c r="E2220" s="431" t="e">
        <f t="shared" si="409"/>
        <v>#DIV/0!</v>
      </c>
      <c r="F2220" s="456"/>
      <c r="G2220" s="463">
        <v>2</v>
      </c>
      <c r="H2220" s="431" t="e">
        <f t="shared" si="410"/>
        <v>#DIV/0!</v>
      </c>
      <c r="I2220" s="463">
        <f t="shared" si="408"/>
        <v>0</v>
      </c>
      <c r="J2220" s="463">
        <f t="shared" si="412"/>
        <v>2</v>
      </c>
      <c r="K2220" s="431" t="e">
        <f t="shared" si="411"/>
        <v>#DIV/0!</v>
      </c>
    </row>
    <row r="2221" spans="1:11" ht="14.25">
      <c r="A2221" s="451" t="s">
        <v>5157</v>
      </c>
      <c r="B2221" s="452" t="s">
        <v>5158</v>
      </c>
      <c r="C2221" s="456"/>
      <c r="D2221" s="161"/>
      <c r="E2221" s="431" t="e">
        <f t="shared" si="409"/>
        <v>#DIV/0!</v>
      </c>
      <c r="F2221" s="456"/>
      <c r="G2221" s="463">
        <v>1</v>
      </c>
      <c r="H2221" s="431" t="e">
        <f t="shared" si="410"/>
        <v>#DIV/0!</v>
      </c>
      <c r="I2221" s="463">
        <f t="shared" si="408"/>
        <v>0</v>
      </c>
      <c r="J2221" s="463">
        <f t="shared" si="412"/>
        <v>1</v>
      </c>
      <c r="K2221" s="431" t="e">
        <f t="shared" si="411"/>
        <v>#DIV/0!</v>
      </c>
    </row>
    <row r="2222" spans="1:11" ht="14.25">
      <c r="A2222" s="451" t="s">
        <v>5159</v>
      </c>
      <c r="B2222" s="452" t="s">
        <v>5160</v>
      </c>
      <c r="C2222" s="456"/>
      <c r="D2222" s="161"/>
      <c r="E2222" s="431" t="e">
        <f t="shared" si="409"/>
        <v>#DIV/0!</v>
      </c>
      <c r="F2222" s="456"/>
      <c r="G2222" s="463">
        <v>1</v>
      </c>
      <c r="H2222" s="431" t="e">
        <f t="shared" si="410"/>
        <v>#DIV/0!</v>
      </c>
      <c r="I2222" s="463">
        <f t="shared" si="408"/>
        <v>0</v>
      </c>
      <c r="J2222" s="463">
        <f t="shared" si="412"/>
        <v>1</v>
      </c>
      <c r="K2222" s="431" t="e">
        <f t="shared" si="411"/>
        <v>#DIV/0!</v>
      </c>
    </row>
    <row r="2223" spans="1:11" ht="14.25">
      <c r="A2223" s="451" t="s">
        <v>5161</v>
      </c>
      <c r="B2223" s="452" t="s">
        <v>5162</v>
      </c>
      <c r="C2223" s="456"/>
      <c r="D2223" s="161"/>
      <c r="E2223" s="431" t="e">
        <f t="shared" si="409"/>
        <v>#DIV/0!</v>
      </c>
      <c r="F2223" s="456"/>
      <c r="G2223" s="463">
        <v>1</v>
      </c>
      <c r="H2223" s="431" t="e">
        <f t="shared" si="410"/>
        <v>#DIV/0!</v>
      </c>
      <c r="I2223" s="463">
        <f t="shared" si="408"/>
        <v>0</v>
      </c>
      <c r="J2223" s="463">
        <f t="shared" si="412"/>
        <v>1</v>
      </c>
      <c r="K2223" s="431" t="e">
        <f t="shared" si="411"/>
        <v>#DIV/0!</v>
      </c>
    </row>
    <row r="2224" spans="1:11" ht="14.25">
      <c r="A2224" s="451" t="s">
        <v>5163</v>
      </c>
      <c r="B2224" s="452" t="s">
        <v>5164</v>
      </c>
      <c r="C2224" s="456"/>
      <c r="D2224" s="161"/>
      <c r="E2224" s="431" t="e">
        <f t="shared" ref="E2224:E2234" si="413">D2224/C2224</f>
        <v>#DIV/0!</v>
      </c>
      <c r="F2224" s="456"/>
      <c r="G2224" s="463">
        <v>2</v>
      </c>
      <c r="H2224" s="431" t="e">
        <f t="shared" ref="H2224:H2234" si="414">G2224/F2224</f>
        <v>#DIV/0!</v>
      </c>
      <c r="I2224" s="463">
        <f t="shared" ref="I2224:I2234" si="415">C2224+F2224</f>
        <v>0</v>
      </c>
      <c r="J2224" s="463">
        <f t="shared" si="412"/>
        <v>2</v>
      </c>
      <c r="K2224" s="431" t="e">
        <f t="shared" ref="K2224:K2234" si="416">J2224/I2224</f>
        <v>#DIV/0!</v>
      </c>
    </row>
    <row r="2225" spans="1:11" ht="14.25">
      <c r="A2225" s="451" t="s">
        <v>5165</v>
      </c>
      <c r="B2225" s="452" t="s">
        <v>5166</v>
      </c>
      <c r="C2225" s="456"/>
      <c r="D2225" s="161"/>
      <c r="E2225" s="431" t="e">
        <f t="shared" si="413"/>
        <v>#DIV/0!</v>
      </c>
      <c r="F2225" s="456"/>
      <c r="G2225" s="463">
        <v>1</v>
      </c>
      <c r="H2225" s="431" t="e">
        <f t="shared" si="414"/>
        <v>#DIV/0!</v>
      </c>
      <c r="I2225" s="463">
        <f t="shared" si="415"/>
        <v>0</v>
      </c>
      <c r="J2225" s="463">
        <f t="shared" si="412"/>
        <v>1</v>
      </c>
      <c r="K2225" s="431" t="e">
        <f t="shared" si="416"/>
        <v>#DIV/0!</v>
      </c>
    </row>
    <row r="2226" spans="1:11" ht="14.25">
      <c r="A2226" s="451" t="s">
        <v>5167</v>
      </c>
      <c r="B2226" s="452" t="s">
        <v>5168</v>
      </c>
      <c r="C2226" s="456"/>
      <c r="D2226" s="161"/>
      <c r="E2226" s="431" t="e">
        <f t="shared" si="413"/>
        <v>#DIV/0!</v>
      </c>
      <c r="F2226" s="456"/>
      <c r="G2226" s="463">
        <v>1</v>
      </c>
      <c r="H2226" s="431" t="e">
        <f t="shared" si="414"/>
        <v>#DIV/0!</v>
      </c>
      <c r="I2226" s="463">
        <f t="shared" si="415"/>
        <v>0</v>
      </c>
      <c r="J2226" s="463">
        <f t="shared" si="412"/>
        <v>1</v>
      </c>
      <c r="K2226" s="431" t="e">
        <f t="shared" si="416"/>
        <v>#DIV/0!</v>
      </c>
    </row>
    <row r="2227" spans="1:11" ht="25.5">
      <c r="A2227" s="451" t="s">
        <v>5169</v>
      </c>
      <c r="B2227" s="452" t="s">
        <v>5170</v>
      </c>
      <c r="C2227" s="456"/>
      <c r="D2227" s="161"/>
      <c r="E2227" s="431" t="e">
        <f t="shared" si="413"/>
        <v>#DIV/0!</v>
      </c>
      <c r="F2227" s="456"/>
      <c r="G2227" s="463">
        <v>1</v>
      </c>
      <c r="H2227" s="431" t="e">
        <f t="shared" si="414"/>
        <v>#DIV/0!</v>
      </c>
      <c r="I2227" s="463">
        <f t="shared" si="415"/>
        <v>0</v>
      </c>
      <c r="J2227" s="463">
        <f t="shared" si="412"/>
        <v>1</v>
      </c>
      <c r="K2227" s="431" t="e">
        <f t="shared" si="416"/>
        <v>#DIV/0!</v>
      </c>
    </row>
    <row r="2228" spans="1:11" ht="14.25">
      <c r="A2228" s="451" t="s">
        <v>5171</v>
      </c>
      <c r="B2228" s="452" t="s">
        <v>5172</v>
      </c>
      <c r="C2228" s="456"/>
      <c r="D2228" s="161"/>
      <c r="E2228" s="431" t="e">
        <f t="shared" si="413"/>
        <v>#DIV/0!</v>
      </c>
      <c r="F2228" s="456"/>
      <c r="G2228" s="463">
        <v>1</v>
      </c>
      <c r="H2228" s="431" t="e">
        <f t="shared" si="414"/>
        <v>#DIV/0!</v>
      </c>
      <c r="I2228" s="463">
        <f t="shared" si="415"/>
        <v>0</v>
      </c>
      <c r="J2228" s="463">
        <f t="shared" si="412"/>
        <v>1</v>
      </c>
      <c r="K2228" s="431" t="e">
        <f t="shared" si="416"/>
        <v>#DIV/0!</v>
      </c>
    </row>
    <row r="2229" spans="1:11" ht="14.25">
      <c r="A2229" s="451" t="s">
        <v>3413</v>
      </c>
      <c r="B2229" s="452" t="s">
        <v>5173</v>
      </c>
      <c r="C2229" s="456"/>
      <c r="D2229" s="161"/>
      <c r="E2229" s="431" t="e">
        <f t="shared" si="413"/>
        <v>#DIV/0!</v>
      </c>
      <c r="F2229" s="456"/>
      <c r="G2229" s="463">
        <v>1</v>
      </c>
      <c r="H2229" s="431" t="e">
        <f t="shared" si="414"/>
        <v>#DIV/0!</v>
      </c>
      <c r="I2229" s="463">
        <f t="shared" si="415"/>
        <v>0</v>
      </c>
      <c r="J2229" s="463">
        <f t="shared" si="412"/>
        <v>1</v>
      </c>
      <c r="K2229" s="431" t="e">
        <f t="shared" si="416"/>
        <v>#DIV/0!</v>
      </c>
    </row>
    <row r="2230" spans="1:11" ht="25.5">
      <c r="A2230" s="451" t="s">
        <v>3009</v>
      </c>
      <c r="B2230" s="452" t="s">
        <v>3010</v>
      </c>
      <c r="C2230" s="456"/>
      <c r="D2230" s="161"/>
      <c r="E2230" s="431" t="e">
        <f t="shared" si="413"/>
        <v>#DIV/0!</v>
      </c>
      <c r="F2230" s="456"/>
      <c r="G2230" s="463">
        <v>1</v>
      </c>
      <c r="H2230" s="431" t="e">
        <f t="shared" si="414"/>
        <v>#DIV/0!</v>
      </c>
      <c r="I2230" s="463">
        <f t="shared" si="415"/>
        <v>0</v>
      </c>
      <c r="J2230" s="463">
        <f t="shared" si="412"/>
        <v>1</v>
      </c>
      <c r="K2230" s="431" t="e">
        <f t="shared" si="416"/>
        <v>#DIV/0!</v>
      </c>
    </row>
    <row r="2231" spans="1:11" ht="25.5">
      <c r="A2231" s="451" t="s">
        <v>2798</v>
      </c>
      <c r="B2231" s="452" t="s">
        <v>3032</v>
      </c>
      <c r="C2231" s="456"/>
      <c r="D2231" s="161"/>
      <c r="E2231" s="431" t="e">
        <f t="shared" si="413"/>
        <v>#DIV/0!</v>
      </c>
      <c r="F2231" s="456"/>
      <c r="G2231" s="463">
        <v>1</v>
      </c>
      <c r="H2231" s="431" t="e">
        <f t="shared" si="414"/>
        <v>#DIV/0!</v>
      </c>
      <c r="I2231" s="463">
        <f t="shared" si="415"/>
        <v>0</v>
      </c>
      <c r="J2231" s="463">
        <f t="shared" si="412"/>
        <v>1</v>
      </c>
      <c r="K2231" s="431" t="e">
        <f t="shared" si="416"/>
        <v>#DIV/0!</v>
      </c>
    </row>
    <row r="2232" spans="1:11" ht="25.5">
      <c r="A2232" s="451" t="s">
        <v>2183</v>
      </c>
      <c r="B2232" s="452" t="s">
        <v>2326</v>
      </c>
      <c r="C2232" s="456"/>
      <c r="D2232" s="161"/>
      <c r="E2232" s="431" t="e">
        <f t="shared" si="413"/>
        <v>#DIV/0!</v>
      </c>
      <c r="F2232" s="456"/>
      <c r="G2232" s="463">
        <v>2</v>
      </c>
      <c r="H2232" s="431" t="e">
        <f t="shared" si="414"/>
        <v>#DIV/0!</v>
      </c>
      <c r="I2232" s="463">
        <f t="shared" si="415"/>
        <v>0</v>
      </c>
      <c r="J2232" s="463">
        <f t="shared" si="412"/>
        <v>2</v>
      </c>
      <c r="K2232" s="431" t="e">
        <f t="shared" si="416"/>
        <v>#DIV/0!</v>
      </c>
    </row>
    <row r="2233" spans="1:11" ht="14.25">
      <c r="A2233" s="451" t="s">
        <v>2235</v>
      </c>
      <c r="B2233" s="452" t="s">
        <v>2378</v>
      </c>
      <c r="C2233" s="456"/>
      <c r="D2233" s="161"/>
      <c r="E2233" s="431" t="e">
        <f t="shared" si="413"/>
        <v>#DIV/0!</v>
      </c>
      <c r="F2233" s="456"/>
      <c r="G2233" s="463">
        <v>2</v>
      </c>
      <c r="H2233" s="431" t="e">
        <f t="shared" si="414"/>
        <v>#DIV/0!</v>
      </c>
      <c r="I2233" s="463">
        <f t="shared" si="415"/>
        <v>0</v>
      </c>
      <c r="J2233" s="463">
        <f t="shared" si="412"/>
        <v>2</v>
      </c>
      <c r="K2233" s="431" t="e">
        <f t="shared" si="416"/>
        <v>#DIV/0!</v>
      </c>
    </row>
    <row r="2234" spans="1:11" ht="25.5">
      <c r="A2234" s="451" t="s">
        <v>2865</v>
      </c>
      <c r="B2234" s="452" t="s">
        <v>2866</v>
      </c>
      <c r="C2234" s="456"/>
      <c r="D2234" s="161"/>
      <c r="E2234" s="431" t="e">
        <f t="shared" si="413"/>
        <v>#DIV/0!</v>
      </c>
      <c r="F2234" s="456"/>
      <c r="G2234" s="463">
        <v>1</v>
      </c>
      <c r="H2234" s="431" t="e">
        <f t="shared" si="414"/>
        <v>#DIV/0!</v>
      </c>
      <c r="I2234" s="463">
        <f t="shared" si="415"/>
        <v>0</v>
      </c>
      <c r="J2234" s="463">
        <f t="shared" si="412"/>
        <v>1</v>
      </c>
      <c r="K2234" s="431" t="e">
        <f t="shared" si="416"/>
        <v>#DIV/0!</v>
      </c>
    </row>
    <row r="2235" spans="1:11" ht="14.25">
      <c r="A2235" s="451" t="s">
        <v>2963</v>
      </c>
      <c r="B2235" s="452" t="s">
        <v>3116</v>
      </c>
      <c r="C2235" s="456"/>
      <c r="D2235" s="161">
        <v>0</v>
      </c>
      <c r="E2235" s="431" t="e">
        <f t="shared" ref="E2235:E2277" si="417">D2235/C2235</f>
        <v>#DIV/0!</v>
      </c>
      <c r="F2235" s="456"/>
      <c r="G2235" s="463">
        <v>7</v>
      </c>
      <c r="H2235" s="431" t="e">
        <f t="shared" ref="H2235:H2277" si="418">G2235/F2235</f>
        <v>#DIV/0!</v>
      </c>
      <c r="I2235" s="463">
        <f t="shared" ref="I2235:I2277" si="419">C2235+F2235</f>
        <v>0</v>
      </c>
      <c r="J2235" s="463">
        <f t="shared" ref="J2235:J2277" si="420">D2235+G2235</f>
        <v>7</v>
      </c>
      <c r="K2235" s="431" t="e">
        <f t="shared" ref="K2235:K2277" si="421">J2235/I2235</f>
        <v>#DIV/0!</v>
      </c>
    </row>
    <row r="2236" spans="1:11" ht="25.5">
      <c r="A2236" s="451" t="s">
        <v>3037</v>
      </c>
      <c r="B2236" s="452" t="s">
        <v>3038</v>
      </c>
      <c r="C2236" s="456"/>
      <c r="D2236" s="161">
        <v>0</v>
      </c>
      <c r="E2236" s="431" t="e">
        <f t="shared" si="417"/>
        <v>#DIV/0!</v>
      </c>
      <c r="F2236" s="456"/>
      <c r="G2236" s="463">
        <v>1</v>
      </c>
      <c r="H2236" s="431" t="e">
        <f t="shared" si="418"/>
        <v>#DIV/0!</v>
      </c>
      <c r="I2236" s="463">
        <f t="shared" si="419"/>
        <v>0</v>
      </c>
      <c r="J2236" s="463">
        <f t="shared" si="420"/>
        <v>1</v>
      </c>
      <c r="K2236" s="431" t="e">
        <f t="shared" si="421"/>
        <v>#DIV/0!</v>
      </c>
    </row>
    <row r="2237" spans="1:11" ht="25.5">
      <c r="A2237" s="451" t="s">
        <v>5418</v>
      </c>
      <c r="B2237" s="452" t="s">
        <v>5419</v>
      </c>
      <c r="C2237" s="456"/>
      <c r="D2237" s="161">
        <v>0</v>
      </c>
      <c r="E2237" s="431" t="e">
        <f t="shared" si="417"/>
        <v>#DIV/0!</v>
      </c>
      <c r="F2237" s="456"/>
      <c r="G2237" s="463">
        <v>1</v>
      </c>
      <c r="H2237" s="431" t="e">
        <f t="shared" si="418"/>
        <v>#DIV/0!</v>
      </c>
      <c r="I2237" s="463">
        <f t="shared" si="419"/>
        <v>0</v>
      </c>
      <c r="J2237" s="463">
        <f t="shared" si="420"/>
        <v>1</v>
      </c>
      <c r="K2237" s="431" t="e">
        <f t="shared" si="421"/>
        <v>#DIV/0!</v>
      </c>
    </row>
    <row r="2238" spans="1:11" ht="14.25">
      <c r="A2238" s="451" t="s">
        <v>1981</v>
      </c>
      <c r="B2238" s="452" t="s">
        <v>1982</v>
      </c>
      <c r="C2238" s="456"/>
      <c r="D2238" s="161">
        <v>0</v>
      </c>
      <c r="E2238" s="431" t="e">
        <f t="shared" si="417"/>
        <v>#DIV/0!</v>
      </c>
      <c r="F2238" s="456"/>
      <c r="G2238" s="463">
        <v>2</v>
      </c>
      <c r="H2238" s="431" t="e">
        <f t="shared" si="418"/>
        <v>#DIV/0!</v>
      </c>
      <c r="I2238" s="463">
        <f t="shared" si="419"/>
        <v>0</v>
      </c>
      <c r="J2238" s="463">
        <f t="shared" si="420"/>
        <v>2</v>
      </c>
      <c r="K2238" s="431" t="e">
        <f t="shared" si="421"/>
        <v>#DIV/0!</v>
      </c>
    </row>
    <row r="2239" spans="1:11" ht="14.25">
      <c r="A2239" s="451" t="s">
        <v>5420</v>
      </c>
      <c r="B2239" s="452" t="s">
        <v>5421</v>
      </c>
      <c r="C2239" s="456"/>
      <c r="D2239" s="161">
        <v>0</v>
      </c>
      <c r="E2239" s="431" t="e">
        <f t="shared" si="417"/>
        <v>#DIV/0!</v>
      </c>
      <c r="F2239" s="456"/>
      <c r="G2239" s="463">
        <v>1</v>
      </c>
      <c r="H2239" s="431" t="e">
        <f t="shared" si="418"/>
        <v>#DIV/0!</v>
      </c>
      <c r="I2239" s="463">
        <f t="shared" si="419"/>
        <v>0</v>
      </c>
      <c r="J2239" s="463">
        <f t="shared" si="420"/>
        <v>1</v>
      </c>
      <c r="K2239" s="431" t="e">
        <f t="shared" si="421"/>
        <v>#DIV/0!</v>
      </c>
    </row>
    <row r="2240" spans="1:11" ht="25.5">
      <c r="A2240" s="451" t="s">
        <v>5422</v>
      </c>
      <c r="B2240" s="452" t="s">
        <v>5423</v>
      </c>
      <c r="C2240" s="456"/>
      <c r="D2240" s="161">
        <v>0</v>
      </c>
      <c r="E2240" s="431" t="e">
        <f t="shared" si="417"/>
        <v>#DIV/0!</v>
      </c>
      <c r="F2240" s="456"/>
      <c r="G2240" s="463">
        <v>1</v>
      </c>
      <c r="H2240" s="431" t="e">
        <f t="shared" si="418"/>
        <v>#DIV/0!</v>
      </c>
      <c r="I2240" s="463">
        <f t="shared" si="419"/>
        <v>0</v>
      </c>
      <c r="J2240" s="463">
        <f t="shared" si="420"/>
        <v>1</v>
      </c>
      <c r="K2240" s="431" t="e">
        <f t="shared" si="421"/>
        <v>#DIV/0!</v>
      </c>
    </row>
    <row r="2241" spans="1:11" ht="14.25">
      <c r="A2241" s="451" t="s">
        <v>3052</v>
      </c>
      <c r="B2241" s="452" t="s">
        <v>5424</v>
      </c>
      <c r="C2241" s="456"/>
      <c r="D2241" s="161">
        <v>0</v>
      </c>
      <c r="E2241" s="431" t="e">
        <f t="shared" si="417"/>
        <v>#DIV/0!</v>
      </c>
      <c r="F2241" s="456"/>
      <c r="G2241" s="463">
        <v>2</v>
      </c>
      <c r="H2241" s="431" t="e">
        <f t="shared" si="418"/>
        <v>#DIV/0!</v>
      </c>
      <c r="I2241" s="463">
        <f t="shared" si="419"/>
        <v>0</v>
      </c>
      <c r="J2241" s="463">
        <f t="shared" si="420"/>
        <v>2</v>
      </c>
      <c r="K2241" s="431" t="e">
        <f t="shared" si="421"/>
        <v>#DIV/0!</v>
      </c>
    </row>
    <row r="2242" spans="1:11" ht="14.25">
      <c r="A2242" s="451" t="s">
        <v>3058</v>
      </c>
      <c r="B2242" s="452" t="s">
        <v>5350</v>
      </c>
      <c r="C2242" s="456"/>
      <c r="D2242" s="161">
        <v>0</v>
      </c>
      <c r="E2242" s="431" t="e">
        <f t="shared" si="417"/>
        <v>#DIV/0!</v>
      </c>
      <c r="F2242" s="456"/>
      <c r="G2242" s="463">
        <v>1</v>
      </c>
      <c r="H2242" s="431" t="e">
        <f t="shared" si="418"/>
        <v>#DIV/0!</v>
      </c>
      <c r="I2242" s="463">
        <f t="shared" si="419"/>
        <v>0</v>
      </c>
      <c r="J2242" s="463">
        <f t="shared" si="420"/>
        <v>1</v>
      </c>
      <c r="K2242" s="431" t="e">
        <f t="shared" si="421"/>
        <v>#DIV/0!</v>
      </c>
    </row>
    <row r="2243" spans="1:11" ht="14.25">
      <c r="A2243" s="451" t="s">
        <v>5425</v>
      </c>
      <c r="B2243" s="452" t="s">
        <v>5426</v>
      </c>
      <c r="C2243" s="456"/>
      <c r="D2243" s="161">
        <v>0</v>
      </c>
      <c r="E2243" s="431" t="e">
        <f t="shared" si="417"/>
        <v>#DIV/0!</v>
      </c>
      <c r="F2243" s="456"/>
      <c r="G2243" s="463">
        <v>1</v>
      </c>
      <c r="H2243" s="431" t="e">
        <f t="shared" si="418"/>
        <v>#DIV/0!</v>
      </c>
      <c r="I2243" s="463">
        <f t="shared" si="419"/>
        <v>0</v>
      </c>
      <c r="J2243" s="463">
        <f t="shared" si="420"/>
        <v>1</v>
      </c>
      <c r="K2243" s="431" t="e">
        <f t="shared" si="421"/>
        <v>#DIV/0!</v>
      </c>
    </row>
    <row r="2244" spans="1:11" ht="14.25">
      <c r="A2244" s="451" t="s">
        <v>5427</v>
      </c>
      <c r="B2244" s="452" t="s">
        <v>5428</v>
      </c>
      <c r="C2244" s="456"/>
      <c r="D2244" s="161">
        <v>0</v>
      </c>
      <c r="E2244" s="431" t="e">
        <f t="shared" si="417"/>
        <v>#DIV/0!</v>
      </c>
      <c r="F2244" s="456"/>
      <c r="G2244" s="463">
        <v>1</v>
      </c>
      <c r="H2244" s="431" t="e">
        <f t="shared" si="418"/>
        <v>#DIV/0!</v>
      </c>
      <c r="I2244" s="463">
        <f t="shared" si="419"/>
        <v>0</v>
      </c>
      <c r="J2244" s="463">
        <f t="shared" si="420"/>
        <v>1</v>
      </c>
      <c r="K2244" s="431" t="e">
        <f t="shared" si="421"/>
        <v>#DIV/0!</v>
      </c>
    </row>
    <row r="2245" spans="1:11" ht="14.25">
      <c r="A2245" s="451" t="s">
        <v>5429</v>
      </c>
      <c r="B2245" s="452" t="s">
        <v>5430</v>
      </c>
      <c r="C2245" s="456"/>
      <c r="D2245" s="161">
        <v>0</v>
      </c>
      <c r="E2245" s="431" t="e">
        <f t="shared" si="417"/>
        <v>#DIV/0!</v>
      </c>
      <c r="F2245" s="456"/>
      <c r="G2245" s="463">
        <v>1</v>
      </c>
      <c r="H2245" s="431" t="e">
        <f t="shared" si="418"/>
        <v>#DIV/0!</v>
      </c>
      <c r="I2245" s="463">
        <f t="shared" si="419"/>
        <v>0</v>
      </c>
      <c r="J2245" s="463">
        <f t="shared" si="420"/>
        <v>1</v>
      </c>
      <c r="K2245" s="431" t="e">
        <f t="shared" si="421"/>
        <v>#DIV/0!</v>
      </c>
    </row>
    <row r="2246" spans="1:11" ht="14.25">
      <c r="A2246" s="451" t="s">
        <v>5431</v>
      </c>
      <c r="B2246" s="452" t="s">
        <v>5432</v>
      </c>
      <c r="C2246" s="456"/>
      <c r="D2246" s="161">
        <v>0</v>
      </c>
      <c r="E2246" s="431" t="e">
        <f t="shared" si="417"/>
        <v>#DIV/0!</v>
      </c>
      <c r="F2246" s="456"/>
      <c r="G2246" s="463">
        <v>1</v>
      </c>
      <c r="H2246" s="431" t="e">
        <f t="shared" si="418"/>
        <v>#DIV/0!</v>
      </c>
      <c r="I2246" s="463">
        <f t="shared" si="419"/>
        <v>0</v>
      </c>
      <c r="J2246" s="463">
        <f t="shared" si="420"/>
        <v>1</v>
      </c>
      <c r="K2246" s="431" t="e">
        <f t="shared" si="421"/>
        <v>#DIV/0!</v>
      </c>
    </row>
    <row r="2247" spans="1:11" ht="14.25">
      <c r="A2247" s="451" t="s">
        <v>5433</v>
      </c>
      <c r="B2247" s="452" t="s">
        <v>5434</v>
      </c>
      <c r="C2247" s="456"/>
      <c r="D2247" s="161">
        <v>0</v>
      </c>
      <c r="E2247" s="431" t="e">
        <f t="shared" si="417"/>
        <v>#DIV/0!</v>
      </c>
      <c r="F2247" s="456"/>
      <c r="G2247" s="463">
        <v>1</v>
      </c>
      <c r="H2247" s="431" t="e">
        <f t="shared" si="418"/>
        <v>#DIV/0!</v>
      </c>
      <c r="I2247" s="463">
        <f t="shared" si="419"/>
        <v>0</v>
      </c>
      <c r="J2247" s="463">
        <f t="shared" si="420"/>
        <v>1</v>
      </c>
      <c r="K2247" s="431" t="e">
        <f t="shared" si="421"/>
        <v>#DIV/0!</v>
      </c>
    </row>
    <row r="2248" spans="1:11" ht="14.25">
      <c r="A2248" s="451" t="s">
        <v>5435</v>
      </c>
      <c r="B2248" s="452" t="s">
        <v>5436</v>
      </c>
      <c r="C2248" s="456"/>
      <c r="D2248" s="161">
        <v>0</v>
      </c>
      <c r="E2248" s="431" t="e">
        <f t="shared" si="417"/>
        <v>#DIV/0!</v>
      </c>
      <c r="F2248" s="456"/>
      <c r="G2248" s="463">
        <v>1</v>
      </c>
      <c r="H2248" s="431" t="e">
        <f t="shared" si="418"/>
        <v>#DIV/0!</v>
      </c>
      <c r="I2248" s="463">
        <f t="shared" si="419"/>
        <v>0</v>
      </c>
      <c r="J2248" s="463">
        <f t="shared" si="420"/>
        <v>1</v>
      </c>
      <c r="K2248" s="431" t="e">
        <f t="shared" si="421"/>
        <v>#DIV/0!</v>
      </c>
    </row>
    <row r="2249" spans="1:11" ht="14.25">
      <c r="A2249" s="451" t="s">
        <v>5437</v>
      </c>
      <c r="B2249" s="452" t="s">
        <v>5438</v>
      </c>
      <c r="C2249" s="456"/>
      <c r="D2249" s="161">
        <v>0</v>
      </c>
      <c r="E2249" s="431" t="e">
        <f t="shared" si="417"/>
        <v>#DIV/0!</v>
      </c>
      <c r="F2249" s="456"/>
      <c r="G2249" s="463">
        <v>1</v>
      </c>
      <c r="H2249" s="431" t="e">
        <f t="shared" si="418"/>
        <v>#DIV/0!</v>
      </c>
      <c r="I2249" s="463">
        <f t="shared" si="419"/>
        <v>0</v>
      </c>
      <c r="J2249" s="463">
        <f t="shared" si="420"/>
        <v>1</v>
      </c>
      <c r="K2249" s="431" t="e">
        <f t="shared" si="421"/>
        <v>#DIV/0!</v>
      </c>
    </row>
    <row r="2250" spans="1:11" ht="14.25">
      <c r="A2250" s="451" t="s">
        <v>5439</v>
      </c>
      <c r="B2250" s="452" t="s">
        <v>5440</v>
      </c>
      <c r="C2250" s="456"/>
      <c r="D2250" s="161">
        <v>0</v>
      </c>
      <c r="E2250" s="431" t="e">
        <f t="shared" si="417"/>
        <v>#DIV/0!</v>
      </c>
      <c r="F2250" s="456"/>
      <c r="G2250" s="463">
        <v>1</v>
      </c>
      <c r="H2250" s="431" t="e">
        <f t="shared" si="418"/>
        <v>#DIV/0!</v>
      </c>
      <c r="I2250" s="463">
        <f t="shared" si="419"/>
        <v>0</v>
      </c>
      <c r="J2250" s="463">
        <f t="shared" si="420"/>
        <v>1</v>
      </c>
      <c r="K2250" s="431" t="e">
        <f t="shared" si="421"/>
        <v>#DIV/0!</v>
      </c>
    </row>
    <row r="2251" spans="1:11" ht="14.25">
      <c r="A2251" s="451" t="s">
        <v>5441</v>
      </c>
      <c r="B2251" s="452" t="s">
        <v>5442</v>
      </c>
      <c r="C2251" s="456"/>
      <c r="D2251" s="161">
        <v>0</v>
      </c>
      <c r="E2251" s="431" t="e">
        <f t="shared" si="417"/>
        <v>#DIV/0!</v>
      </c>
      <c r="F2251" s="456"/>
      <c r="G2251" s="463">
        <v>1</v>
      </c>
      <c r="H2251" s="431" t="e">
        <f t="shared" si="418"/>
        <v>#DIV/0!</v>
      </c>
      <c r="I2251" s="463">
        <f t="shared" si="419"/>
        <v>0</v>
      </c>
      <c r="J2251" s="463">
        <f t="shared" si="420"/>
        <v>1</v>
      </c>
      <c r="K2251" s="431" t="e">
        <f t="shared" si="421"/>
        <v>#DIV/0!</v>
      </c>
    </row>
    <row r="2252" spans="1:11" ht="14.25">
      <c r="A2252" s="451" t="s">
        <v>2080</v>
      </c>
      <c r="B2252" s="452" t="s">
        <v>2081</v>
      </c>
      <c r="C2252" s="456"/>
      <c r="D2252" s="161">
        <v>0</v>
      </c>
      <c r="E2252" s="431" t="e">
        <f t="shared" si="417"/>
        <v>#DIV/0!</v>
      </c>
      <c r="F2252" s="456"/>
      <c r="G2252" s="463">
        <v>2</v>
      </c>
      <c r="H2252" s="431" t="e">
        <f t="shared" si="418"/>
        <v>#DIV/0!</v>
      </c>
      <c r="I2252" s="463">
        <f t="shared" si="419"/>
        <v>0</v>
      </c>
      <c r="J2252" s="463">
        <f t="shared" si="420"/>
        <v>2</v>
      </c>
      <c r="K2252" s="431" t="e">
        <f t="shared" si="421"/>
        <v>#DIV/0!</v>
      </c>
    </row>
    <row r="2253" spans="1:11" ht="14.25">
      <c r="A2253" s="451" t="s">
        <v>2125</v>
      </c>
      <c r="B2253" s="452" t="s">
        <v>2268</v>
      </c>
      <c r="C2253" s="456"/>
      <c r="D2253" s="161">
        <v>0</v>
      </c>
      <c r="E2253" s="431" t="e">
        <f t="shared" si="417"/>
        <v>#DIV/0!</v>
      </c>
      <c r="F2253" s="456"/>
      <c r="G2253" s="463">
        <v>10</v>
      </c>
      <c r="H2253" s="431" t="e">
        <f t="shared" si="418"/>
        <v>#DIV/0!</v>
      </c>
      <c r="I2253" s="463">
        <f t="shared" si="419"/>
        <v>0</v>
      </c>
      <c r="J2253" s="463">
        <f t="shared" si="420"/>
        <v>10</v>
      </c>
      <c r="K2253" s="431" t="e">
        <f t="shared" si="421"/>
        <v>#DIV/0!</v>
      </c>
    </row>
    <row r="2254" spans="1:11" ht="14.25">
      <c r="A2254" s="451" t="s">
        <v>2662</v>
      </c>
      <c r="B2254" s="452" t="s">
        <v>5130</v>
      </c>
      <c r="C2254" s="456"/>
      <c r="D2254" s="161">
        <v>0</v>
      </c>
      <c r="E2254" s="431" t="e">
        <f t="shared" si="417"/>
        <v>#DIV/0!</v>
      </c>
      <c r="F2254" s="456"/>
      <c r="G2254" s="463">
        <v>1</v>
      </c>
      <c r="H2254" s="431" t="e">
        <f t="shared" si="418"/>
        <v>#DIV/0!</v>
      </c>
      <c r="I2254" s="463">
        <f t="shared" si="419"/>
        <v>0</v>
      </c>
      <c r="J2254" s="463">
        <f t="shared" si="420"/>
        <v>1</v>
      </c>
      <c r="K2254" s="431" t="e">
        <f t="shared" si="421"/>
        <v>#DIV/0!</v>
      </c>
    </row>
    <row r="2255" spans="1:11" ht="14.25">
      <c r="A2255" s="451" t="s">
        <v>2170</v>
      </c>
      <c r="B2255" s="452" t="s">
        <v>2313</v>
      </c>
      <c r="C2255" s="456"/>
      <c r="D2255" s="161">
        <v>0</v>
      </c>
      <c r="E2255" s="431" t="e">
        <f t="shared" si="417"/>
        <v>#DIV/0!</v>
      </c>
      <c r="F2255" s="456"/>
      <c r="G2255" s="463">
        <v>1</v>
      </c>
      <c r="H2255" s="431" t="e">
        <f t="shared" si="418"/>
        <v>#DIV/0!</v>
      </c>
      <c r="I2255" s="463">
        <f t="shared" si="419"/>
        <v>0</v>
      </c>
      <c r="J2255" s="463">
        <f t="shared" si="420"/>
        <v>1</v>
      </c>
      <c r="K2255" s="431" t="e">
        <f t="shared" si="421"/>
        <v>#DIV/0!</v>
      </c>
    </row>
    <row r="2256" spans="1:11" ht="14.25">
      <c r="A2256" s="451" t="s">
        <v>2170</v>
      </c>
      <c r="B2256" s="452" t="s">
        <v>2313</v>
      </c>
      <c r="C2256" s="456"/>
      <c r="D2256" s="161">
        <v>0</v>
      </c>
      <c r="E2256" s="431" t="e">
        <f t="shared" si="417"/>
        <v>#DIV/0!</v>
      </c>
      <c r="F2256" s="456"/>
      <c r="G2256" s="463">
        <v>10</v>
      </c>
      <c r="H2256" s="431" t="e">
        <f t="shared" si="418"/>
        <v>#DIV/0!</v>
      </c>
      <c r="I2256" s="463">
        <f t="shared" si="419"/>
        <v>0</v>
      </c>
      <c r="J2256" s="463">
        <f t="shared" si="420"/>
        <v>10</v>
      </c>
      <c r="K2256" s="431" t="e">
        <f t="shared" si="421"/>
        <v>#DIV/0!</v>
      </c>
    </row>
    <row r="2257" spans="1:11" ht="14.25">
      <c r="A2257" s="451" t="s">
        <v>2229</v>
      </c>
      <c r="B2257" s="452" t="s">
        <v>2372</v>
      </c>
      <c r="C2257" s="456"/>
      <c r="D2257" s="161">
        <v>0</v>
      </c>
      <c r="E2257" s="431" t="e">
        <f t="shared" si="417"/>
        <v>#DIV/0!</v>
      </c>
      <c r="F2257" s="456"/>
      <c r="G2257" s="463">
        <v>10</v>
      </c>
      <c r="H2257" s="431" t="e">
        <f t="shared" si="418"/>
        <v>#DIV/0!</v>
      </c>
      <c r="I2257" s="463">
        <f t="shared" si="419"/>
        <v>0</v>
      </c>
      <c r="J2257" s="463">
        <f t="shared" si="420"/>
        <v>10</v>
      </c>
      <c r="K2257" s="431" t="e">
        <f t="shared" si="421"/>
        <v>#DIV/0!</v>
      </c>
    </row>
    <row r="2258" spans="1:11" ht="14.25">
      <c r="A2258" s="451" t="s">
        <v>2676</v>
      </c>
      <c r="B2258" s="452" t="s">
        <v>5132</v>
      </c>
      <c r="C2258" s="456"/>
      <c r="D2258" s="161">
        <v>0</v>
      </c>
      <c r="E2258" s="431" t="e">
        <f t="shared" si="417"/>
        <v>#DIV/0!</v>
      </c>
      <c r="F2258" s="456"/>
      <c r="G2258" s="463">
        <v>1</v>
      </c>
      <c r="H2258" s="431" t="e">
        <f t="shared" si="418"/>
        <v>#DIV/0!</v>
      </c>
      <c r="I2258" s="463">
        <f t="shared" si="419"/>
        <v>0</v>
      </c>
      <c r="J2258" s="463">
        <f t="shared" si="420"/>
        <v>1</v>
      </c>
      <c r="K2258" s="431" t="e">
        <f t="shared" si="421"/>
        <v>#DIV/0!</v>
      </c>
    </row>
    <row r="2259" spans="1:11" ht="14.25">
      <c r="A2259" s="451" t="s">
        <v>2676</v>
      </c>
      <c r="B2259" s="452" t="s">
        <v>5132</v>
      </c>
      <c r="C2259" s="456"/>
      <c r="D2259" s="161">
        <v>0</v>
      </c>
      <c r="E2259" s="431" t="e">
        <f t="shared" si="417"/>
        <v>#DIV/0!</v>
      </c>
      <c r="F2259" s="456"/>
      <c r="G2259" s="463">
        <v>10</v>
      </c>
      <c r="H2259" s="431" t="e">
        <f t="shared" si="418"/>
        <v>#DIV/0!</v>
      </c>
      <c r="I2259" s="463">
        <f t="shared" si="419"/>
        <v>0</v>
      </c>
      <c r="J2259" s="463">
        <f t="shared" si="420"/>
        <v>10</v>
      </c>
      <c r="K2259" s="431" t="e">
        <f t="shared" si="421"/>
        <v>#DIV/0!</v>
      </c>
    </row>
    <row r="2260" spans="1:11" ht="14.25">
      <c r="A2260" s="451" t="s">
        <v>2678</v>
      </c>
      <c r="B2260" s="452" t="s">
        <v>5351</v>
      </c>
      <c r="C2260" s="456"/>
      <c r="D2260" s="161">
        <v>0</v>
      </c>
      <c r="E2260" s="431" t="e">
        <f t="shared" si="417"/>
        <v>#DIV/0!</v>
      </c>
      <c r="F2260" s="456"/>
      <c r="G2260" s="463">
        <v>10</v>
      </c>
      <c r="H2260" s="431" t="e">
        <f t="shared" si="418"/>
        <v>#DIV/0!</v>
      </c>
      <c r="I2260" s="463">
        <f t="shared" si="419"/>
        <v>0</v>
      </c>
      <c r="J2260" s="463">
        <f t="shared" si="420"/>
        <v>10</v>
      </c>
      <c r="K2260" s="431" t="e">
        <f t="shared" si="421"/>
        <v>#DIV/0!</v>
      </c>
    </row>
    <row r="2261" spans="1:11" ht="14.25">
      <c r="A2261" s="451" t="s">
        <v>2680</v>
      </c>
      <c r="B2261" s="452" t="s">
        <v>5443</v>
      </c>
      <c r="C2261" s="456"/>
      <c r="D2261" s="161">
        <v>0</v>
      </c>
      <c r="E2261" s="431" t="e">
        <f t="shared" si="417"/>
        <v>#DIV/0!</v>
      </c>
      <c r="F2261" s="456"/>
      <c r="G2261" s="463">
        <v>5</v>
      </c>
      <c r="H2261" s="431" t="e">
        <f t="shared" si="418"/>
        <v>#DIV/0!</v>
      </c>
      <c r="I2261" s="463">
        <f t="shared" si="419"/>
        <v>0</v>
      </c>
      <c r="J2261" s="463">
        <f t="shared" si="420"/>
        <v>5</v>
      </c>
      <c r="K2261" s="431" t="e">
        <f t="shared" si="421"/>
        <v>#DIV/0!</v>
      </c>
    </row>
    <row r="2262" spans="1:11" ht="14.25">
      <c r="A2262" s="451" t="s">
        <v>5444</v>
      </c>
      <c r="B2262" s="452" t="s">
        <v>5445</v>
      </c>
      <c r="C2262" s="456"/>
      <c r="D2262" s="161">
        <v>0</v>
      </c>
      <c r="E2262" s="431" t="e">
        <f t="shared" si="417"/>
        <v>#DIV/0!</v>
      </c>
      <c r="F2262" s="456"/>
      <c r="G2262" s="463">
        <v>1</v>
      </c>
      <c r="H2262" s="431" t="e">
        <f t="shared" si="418"/>
        <v>#DIV/0!</v>
      </c>
      <c r="I2262" s="463">
        <f t="shared" si="419"/>
        <v>0</v>
      </c>
      <c r="J2262" s="463">
        <f t="shared" si="420"/>
        <v>1</v>
      </c>
      <c r="K2262" s="431" t="e">
        <f t="shared" si="421"/>
        <v>#DIV/0!</v>
      </c>
    </row>
    <row r="2263" spans="1:11" ht="14.25">
      <c r="A2263" s="451" t="s">
        <v>2993</v>
      </c>
      <c r="B2263" s="452" t="s">
        <v>2994</v>
      </c>
      <c r="C2263" s="456"/>
      <c r="D2263" s="161">
        <v>0</v>
      </c>
      <c r="E2263" s="431" t="e">
        <f t="shared" si="417"/>
        <v>#DIV/0!</v>
      </c>
      <c r="F2263" s="456"/>
      <c r="G2263" s="463">
        <v>1</v>
      </c>
      <c r="H2263" s="431" t="e">
        <f t="shared" si="418"/>
        <v>#DIV/0!</v>
      </c>
      <c r="I2263" s="463">
        <f t="shared" si="419"/>
        <v>0</v>
      </c>
      <c r="J2263" s="463">
        <f t="shared" si="420"/>
        <v>1</v>
      </c>
      <c r="K2263" s="431" t="e">
        <f t="shared" si="421"/>
        <v>#DIV/0!</v>
      </c>
    </row>
    <row r="2264" spans="1:11" ht="14.25">
      <c r="A2264" s="451" t="s">
        <v>2424</v>
      </c>
      <c r="B2264" s="452" t="s">
        <v>2425</v>
      </c>
      <c r="C2264" s="456"/>
      <c r="D2264" s="161">
        <v>0</v>
      </c>
      <c r="E2264" s="431" t="e">
        <f t="shared" si="417"/>
        <v>#DIV/0!</v>
      </c>
      <c r="F2264" s="456"/>
      <c r="G2264" s="875">
        <v>6</v>
      </c>
      <c r="H2264" s="876" t="e">
        <f t="shared" si="418"/>
        <v>#DIV/0!</v>
      </c>
      <c r="I2264" s="875">
        <f t="shared" si="419"/>
        <v>0</v>
      </c>
      <c r="J2264" s="875">
        <f t="shared" si="420"/>
        <v>6</v>
      </c>
      <c r="K2264" s="431" t="e">
        <f t="shared" si="421"/>
        <v>#DIV/0!</v>
      </c>
    </row>
    <row r="2265" spans="1:11" ht="14.25">
      <c r="A2265" s="451" t="s">
        <v>3029</v>
      </c>
      <c r="B2265" s="452" t="s">
        <v>3030</v>
      </c>
      <c r="C2265" s="456"/>
      <c r="D2265" s="161">
        <v>0</v>
      </c>
      <c r="E2265" s="431" t="e">
        <f t="shared" si="417"/>
        <v>#DIV/0!</v>
      </c>
      <c r="F2265" s="456"/>
      <c r="G2265" s="463">
        <v>4</v>
      </c>
      <c r="H2265" s="431" t="e">
        <f t="shared" si="418"/>
        <v>#DIV/0!</v>
      </c>
      <c r="I2265" s="463">
        <f t="shared" si="419"/>
        <v>0</v>
      </c>
      <c r="J2265" s="463">
        <f t="shared" si="420"/>
        <v>4</v>
      </c>
      <c r="K2265" s="431" t="e">
        <f t="shared" si="421"/>
        <v>#DIV/0!</v>
      </c>
    </row>
    <row r="2266" spans="1:11" ht="25.5">
      <c r="A2266" s="451" t="s">
        <v>2434</v>
      </c>
      <c r="B2266" s="452" t="s">
        <v>2435</v>
      </c>
      <c r="C2266" s="456"/>
      <c r="D2266" s="161">
        <v>0</v>
      </c>
      <c r="E2266" s="431" t="e">
        <f t="shared" si="417"/>
        <v>#DIV/0!</v>
      </c>
      <c r="F2266" s="456"/>
      <c r="G2266" s="463">
        <v>4</v>
      </c>
      <c r="H2266" s="431" t="e">
        <f t="shared" si="418"/>
        <v>#DIV/0!</v>
      </c>
      <c r="I2266" s="463">
        <f t="shared" si="419"/>
        <v>0</v>
      </c>
      <c r="J2266" s="463">
        <f t="shared" si="420"/>
        <v>4</v>
      </c>
      <c r="K2266" s="431" t="e">
        <f t="shared" si="421"/>
        <v>#DIV/0!</v>
      </c>
    </row>
    <row r="2267" spans="1:11" ht="14.25">
      <c r="A2267" s="451" t="s">
        <v>2719</v>
      </c>
      <c r="B2267" s="452" t="s">
        <v>5360</v>
      </c>
      <c r="C2267" s="456"/>
      <c r="D2267" s="161">
        <v>0</v>
      </c>
      <c r="E2267" s="431" t="e">
        <f t="shared" si="417"/>
        <v>#DIV/0!</v>
      </c>
      <c r="F2267" s="456"/>
      <c r="G2267" s="463">
        <v>10</v>
      </c>
      <c r="H2267" s="431" t="e">
        <f t="shared" si="418"/>
        <v>#DIV/0!</v>
      </c>
      <c r="I2267" s="463">
        <f t="shared" si="419"/>
        <v>0</v>
      </c>
      <c r="J2267" s="463">
        <f t="shared" si="420"/>
        <v>10</v>
      </c>
      <c r="K2267" s="431" t="e">
        <f t="shared" si="421"/>
        <v>#DIV/0!</v>
      </c>
    </row>
    <row r="2268" spans="1:11" ht="14.25">
      <c r="A2268" s="451" t="s">
        <v>2721</v>
      </c>
      <c r="B2268" s="452" t="s">
        <v>5361</v>
      </c>
      <c r="C2268" s="456"/>
      <c r="D2268" s="161">
        <v>0</v>
      </c>
      <c r="E2268" s="431" t="e">
        <f t="shared" si="417"/>
        <v>#DIV/0!</v>
      </c>
      <c r="F2268" s="456"/>
      <c r="G2268" s="463">
        <v>10</v>
      </c>
      <c r="H2268" s="431" t="e">
        <f t="shared" si="418"/>
        <v>#DIV/0!</v>
      </c>
      <c r="I2268" s="463">
        <f t="shared" si="419"/>
        <v>0</v>
      </c>
      <c r="J2268" s="463">
        <f t="shared" si="420"/>
        <v>10</v>
      </c>
      <c r="K2268" s="431" t="e">
        <f t="shared" si="421"/>
        <v>#DIV/0!</v>
      </c>
    </row>
    <row r="2269" spans="1:11" ht="14.25">
      <c r="A2269" s="451" t="s">
        <v>2725</v>
      </c>
      <c r="B2269" s="452" t="s">
        <v>5363</v>
      </c>
      <c r="C2269" s="456"/>
      <c r="D2269" s="161">
        <v>0</v>
      </c>
      <c r="E2269" s="431" t="e">
        <f t="shared" si="417"/>
        <v>#DIV/0!</v>
      </c>
      <c r="F2269" s="456"/>
      <c r="G2269" s="463">
        <v>10</v>
      </c>
      <c r="H2269" s="431" t="e">
        <f t="shared" si="418"/>
        <v>#DIV/0!</v>
      </c>
      <c r="I2269" s="463">
        <f t="shared" si="419"/>
        <v>0</v>
      </c>
      <c r="J2269" s="463">
        <f t="shared" si="420"/>
        <v>10</v>
      </c>
      <c r="K2269" s="431" t="e">
        <f t="shared" si="421"/>
        <v>#DIV/0!</v>
      </c>
    </row>
    <row r="2270" spans="1:11" ht="25.5">
      <c r="A2270" s="451" t="s">
        <v>2729</v>
      </c>
      <c r="B2270" s="452" t="s">
        <v>5365</v>
      </c>
      <c r="C2270" s="456"/>
      <c r="D2270" s="161">
        <v>0</v>
      </c>
      <c r="E2270" s="431" t="e">
        <f t="shared" si="417"/>
        <v>#DIV/0!</v>
      </c>
      <c r="F2270" s="456"/>
      <c r="G2270" s="463">
        <v>10</v>
      </c>
      <c r="H2270" s="431" t="e">
        <f t="shared" si="418"/>
        <v>#DIV/0!</v>
      </c>
      <c r="I2270" s="463">
        <f t="shared" si="419"/>
        <v>0</v>
      </c>
      <c r="J2270" s="463">
        <f t="shared" si="420"/>
        <v>10</v>
      </c>
      <c r="K2270" s="431" t="e">
        <f t="shared" si="421"/>
        <v>#DIV/0!</v>
      </c>
    </row>
    <row r="2271" spans="1:11" ht="25.5">
      <c r="A2271" s="451" t="s">
        <v>5446</v>
      </c>
      <c r="B2271" s="452" t="s">
        <v>5447</v>
      </c>
      <c r="C2271" s="456"/>
      <c r="D2271" s="161">
        <v>0</v>
      </c>
      <c r="E2271" s="431" t="e">
        <f t="shared" si="417"/>
        <v>#DIV/0!</v>
      </c>
      <c r="F2271" s="456"/>
      <c r="G2271" s="463">
        <v>3</v>
      </c>
      <c r="H2271" s="431" t="e">
        <f t="shared" si="418"/>
        <v>#DIV/0!</v>
      </c>
      <c r="I2271" s="463">
        <f t="shared" si="419"/>
        <v>0</v>
      </c>
      <c r="J2271" s="463">
        <f t="shared" si="420"/>
        <v>3</v>
      </c>
      <c r="K2271" s="431" t="e">
        <f t="shared" si="421"/>
        <v>#DIV/0!</v>
      </c>
    </row>
    <row r="2272" spans="1:11" ht="25.5">
      <c r="A2272" s="451" t="s">
        <v>2842</v>
      </c>
      <c r="B2272" s="452" t="s">
        <v>5448</v>
      </c>
      <c r="C2272" s="456"/>
      <c r="D2272" s="161">
        <v>0</v>
      </c>
      <c r="E2272" s="431" t="e">
        <f t="shared" si="417"/>
        <v>#DIV/0!</v>
      </c>
      <c r="F2272" s="456"/>
      <c r="G2272" s="463">
        <v>11</v>
      </c>
      <c r="H2272" s="431" t="e">
        <f t="shared" si="418"/>
        <v>#DIV/0!</v>
      </c>
      <c r="I2272" s="463">
        <f t="shared" si="419"/>
        <v>0</v>
      </c>
      <c r="J2272" s="463">
        <f t="shared" si="420"/>
        <v>11</v>
      </c>
      <c r="K2272" s="431" t="e">
        <f t="shared" si="421"/>
        <v>#DIV/0!</v>
      </c>
    </row>
    <row r="2273" spans="1:11" ht="25.5">
      <c r="A2273" s="451" t="s">
        <v>3187</v>
      </c>
      <c r="B2273" s="452" t="s">
        <v>5449</v>
      </c>
      <c r="C2273" s="456"/>
      <c r="D2273" s="161">
        <v>0</v>
      </c>
      <c r="E2273" s="431" t="e">
        <f t="shared" si="417"/>
        <v>#DIV/0!</v>
      </c>
      <c r="F2273" s="456"/>
      <c r="G2273" s="463">
        <v>5</v>
      </c>
      <c r="H2273" s="431" t="e">
        <f t="shared" si="418"/>
        <v>#DIV/0!</v>
      </c>
      <c r="I2273" s="463">
        <f t="shared" si="419"/>
        <v>0</v>
      </c>
      <c r="J2273" s="463">
        <f t="shared" si="420"/>
        <v>5</v>
      </c>
      <c r="K2273" s="431" t="e">
        <f t="shared" si="421"/>
        <v>#DIV/0!</v>
      </c>
    </row>
    <row r="2274" spans="1:11" ht="25.5">
      <c r="A2274" s="451" t="s">
        <v>2848</v>
      </c>
      <c r="B2274" s="452" t="s">
        <v>3031</v>
      </c>
      <c r="C2274" s="456"/>
      <c r="D2274" s="161">
        <v>0</v>
      </c>
      <c r="E2274" s="431" t="e">
        <f t="shared" si="417"/>
        <v>#DIV/0!</v>
      </c>
      <c r="F2274" s="456"/>
      <c r="G2274" s="463">
        <v>4</v>
      </c>
      <c r="H2274" s="431" t="e">
        <f t="shared" si="418"/>
        <v>#DIV/0!</v>
      </c>
      <c r="I2274" s="463">
        <f t="shared" si="419"/>
        <v>0</v>
      </c>
      <c r="J2274" s="463">
        <f t="shared" si="420"/>
        <v>4</v>
      </c>
      <c r="K2274" s="431" t="e">
        <f t="shared" si="421"/>
        <v>#DIV/0!</v>
      </c>
    </row>
    <row r="2275" spans="1:11" ht="25.5">
      <c r="A2275" s="451" t="s">
        <v>3216</v>
      </c>
      <c r="B2275" s="452" t="s">
        <v>3217</v>
      </c>
      <c r="C2275" s="456"/>
      <c r="D2275" s="161">
        <v>0</v>
      </c>
      <c r="E2275" s="431" t="e">
        <f t="shared" si="417"/>
        <v>#DIV/0!</v>
      </c>
      <c r="F2275" s="456"/>
      <c r="G2275" s="463">
        <v>4</v>
      </c>
      <c r="H2275" s="431" t="e">
        <f t="shared" si="418"/>
        <v>#DIV/0!</v>
      </c>
      <c r="I2275" s="463">
        <f t="shared" si="419"/>
        <v>0</v>
      </c>
      <c r="J2275" s="463">
        <f t="shared" si="420"/>
        <v>4</v>
      </c>
      <c r="K2275" s="431" t="e">
        <f t="shared" si="421"/>
        <v>#DIV/0!</v>
      </c>
    </row>
    <row r="2276" spans="1:11" ht="14.25">
      <c r="A2276" s="451" t="s">
        <v>2771</v>
      </c>
      <c r="B2276" s="452" t="s">
        <v>2272</v>
      </c>
      <c r="C2276" s="456"/>
      <c r="D2276" s="161">
        <v>0</v>
      </c>
      <c r="E2276" s="431" t="e">
        <f t="shared" si="417"/>
        <v>#DIV/0!</v>
      </c>
      <c r="F2276" s="456"/>
      <c r="G2276" s="463">
        <v>13</v>
      </c>
      <c r="H2276" s="431" t="e">
        <f t="shared" si="418"/>
        <v>#DIV/0!</v>
      </c>
      <c r="I2276" s="463">
        <f t="shared" si="419"/>
        <v>0</v>
      </c>
      <c r="J2276" s="463">
        <f t="shared" si="420"/>
        <v>13</v>
      </c>
      <c r="K2276" s="431" t="e">
        <f t="shared" si="421"/>
        <v>#DIV/0!</v>
      </c>
    </row>
    <row r="2277" spans="1:11" ht="14.25">
      <c r="A2277" s="451"/>
      <c r="B2277" s="452"/>
      <c r="C2277" s="456"/>
      <c r="D2277" s="161"/>
      <c r="E2277" s="431" t="e">
        <f t="shared" si="417"/>
        <v>#DIV/0!</v>
      </c>
      <c r="F2277" s="456"/>
      <c r="G2277" s="463"/>
      <c r="H2277" s="431" t="e">
        <f t="shared" si="418"/>
        <v>#DIV/0!</v>
      </c>
      <c r="I2277" s="463">
        <f t="shared" si="419"/>
        <v>0</v>
      </c>
      <c r="J2277" s="463">
        <f t="shared" si="420"/>
        <v>0</v>
      </c>
      <c r="K2277" s="431" t="e">
        <f t="shared" si="421"/>
        <v>#DIV/0!</v>
      </c>
    </row>
    <row r="2278" spans="1:11" ht="14.25">
      <c r="A2278" s="451"/>
      <c r="B2278" s="452"/>
      <c r="C2278" s="456"/>
      <c r="D2278" s="161"/>
      <c r="E2278" s="431" t="e">
        <f t="shared" si="409"/>
        <v>#DIV/0!</v>
      </c>
      <c r="F2278" s="456"/>
      <c r="G2278" s="463"/>
      <c r="H2278" s="431" t="e">
        <f t="shared" si="410"/>
        <v>#DIV/0!</v>
      </c>
      <c r="I2278" s="463">
        <f t="shared" si="408"/>
        <v>0</v>
      </c>
      <c r="J2278" s="463">
        <f t="shared" ref="J2278" si="422">D2278+G2278</f>
        <v>0</v>
      </c>
      <c r="K2278" s="431" t="e">
        <f t="shared" si="411"/>
        <v>#DIV/0!</v>
      </c>
    </row>
    <row r="2279" spans="1:11" ht="14.25">
      <c r="A2279" s="14"/>
      <c r="B2279" s="161"/>
      <c r="C2279" s="161"/>
      <c r="D2279" s="161"/>
      <c r="E2279" s="431" t="e">
        <f t="shared" ref="E2279:E2280" si="423">D2279/C2279</f>
        <v>#DIV/0!</v>
      </c>
      <c r="F2279" s="463"/>
      <c r="G2279" s="463"/>
      <c r="H2279" s="431" t="e">
        <f t="shared" ref="H2279:H2280" si="424">G2279/F2279</f>
        <v>#DIV/0!</v>
      </c>
      <c r="I2279" s="463"/>
      <c r="J2279" s="463"/>
      <c r="K2279" s="431" t="e">
        <f t="shared" ref="K2279:K2280" si="425">J2279/I2279</f>
        <v>#DIV/0!</v>
      </c>
    </row>
    <row r="2280" spans="1:11" ht="15">
      <c r="A2280" s="29"/>
      <c r="B2280" s="157"/>
      <c r="C2280" s="434"/>
      <c r="D2280" s="434"/>
      <c r="E2280" s="433" t="e">
        <f t="shared" si="423"/>
        <v>#DIV/0!</v>
      </c>
      <c r="F2280" s="435"/>
      <c r="G2280" s="435"/>
      <c r="H2280" s="433" t="e">
        <f t="shared" si="424"/>
        <v>#DIV/0!</v>
      </c>
      <c r="I2280" s="435"/>
      <c r="J2280" s="435"/>
      <c r="K2280" s="433" t="e">
        <f t="shared" si="425"/>
        <v>#DIV/0!</v>
      </c>
    </row>
    <row r="2281" spans="1:11" ht="14.25">
      <c r="A2281" s="163" t="s">
        <v>1638</v>
      </c>
      <c r="B2281" s="164"/>
      <c r="C2281" s="164"/>
      <c r="D2281" s="164"/>
      <c r="E2281" s="164"/>
      <c r="F2281" s="336"/>
      <c r="G2281" s="336"/>
      <c r="H2281" s="336"/>
      <c r="I2281" s="336"/>
      <c r="J2281" s="336"/>
      <c r="K2281" s="336"/>
    </row>
    <row r="2282" spans="1:11" ht="14.25">
      <c r="A2282" s="294" t="s">
        <v>1639</v>
      </c>
      <c r="B2282" s="295" t="s">
        <v>1640</v>
      </c>
      <c r="C2282" s="296"/>
      <c r="D2282" s="296"/>
      <c r="E2282" s="334"/>
      <c r="F2282" s="297"/>
      <c r="G2282" s="297"/>
      <c r="H2282" s="297"/>
      <c r="I2282" s="297"/>
      <c r="J2282" s="297"/>
      <c r="K2282" s="297"/>
    </row>
    <row r="2283" spans="1:11" ht="14.25">
      <c r="A2283" s="294" t="s">
        <v>1641</v>
      </c>
      <c r="B2283" s="295" t="s">
        <v>1642</v>
      </c>
      <c r="C2283" s="296"/>
      <c r="D2283" s="296"/>
      <c r="E2283" s="334"/>
      <c r="F2283" s="297"/>
      <c r="G2283" s="297"/>
      <c r="H2283" s="297"/>
      <c r="I2283" s="297"/>
      <c r="J2283" s="297"/>
      <c r="K2283" s="297"/>
    </row>
    <row r="2284" spans="1:11" ht="14.25">
      <c r="A2284" s="294" t="s">
        <v>1643</v>
      </c>
      <c r="B2284" s="295" t="s">
        <v>1644</v>
      </c>
      <c r="C2284" s="296"/>
      <c r="D2284" s="296"/>
      <c r="E2284" s="334"/>
      <c r="F2284" s="297"/>
      <c r="G2284" s="297"/>
      <c r="H2284" s="297"/>
      <c r="I2284" s="297"/>
      <c r="J2284" s="297"/>
      <c r="K2284" s="297"/>
    </row>
    <row r="2285" spans="1:11" ht="25.5">
      <c r="A2285" s="294" t="s">
        <v>1645</v>
      </c>
      <c r="B2285" s="295" t="s">
        <v>1646</v>
      </c>
      <c r="C2285" s="296"/>
      <c r="D2285" s="296"/>
      <c r="E2285" s="334"/>
      <c r="F2285" s="297"/>
      <c r="G2285" s="297"/>
      <c r="H2285" s="297"/>
      <c r="I2285" s="297"/>
      <c r="J2285" s="297"/>
      <c r="K2285" s="297"/>
    </row>
    <row r="2286" spans="1:11" ht="14.25">
      <c r="A2286" s="294" t="s">
        <v>1647</v>
      </c>
      <c r="B2286" s="295" t="s">
        <v>1648</v>
      </c>
      <c r="C2286" s="296"/>
      <c r="D2286" s="296"/>
      <c r="E2286" s="334"/>
      <c r="F2286" s="297"/>
      <c r="G2286" s="297"/>
      <c r="H2286" s="297"/>
      <c r="I2286" s="297"/>
      <c r="J2286" s="297"/>
      <c r="K2286" s="297"/>
    </row>
    <row r="2287" spans="1:11" ht="25.5">
      <c r="A2287" s="294" t="s">
        <v>1649</v>
      </c>
      <c r="B2287" s="295" t="s">
        <v>1650</v>
      </c>
      <c r="C2287" s="296"/>
      <c r="D2287" s="296"/>
      <c r="E2287" s="334"/>
      <c r="F2287" s="297"/>
      <c r="G2287" s="297"/>
      <c r="H2287" s="297"/>
      <c r="I2287" s="297"/>
      <c r="J2287" s="297"/>
      <c r="K2287" s="297"/>
    </row>
    <row r="2288" spans="1:11" ht="51">
      <c r="A2288" s="294" t="s">
        <v>1651</v>
      </c>
      <c r="B2288" s="295" t="s">
        <v>1652</v>
      </c>
      <c r="C2288" s="296"/>
      <c r="D2288" s="296"/>
      <c r="E2288" s="334"/>
      <c r="F2288" s="297"/>
      <c r="G2288" s="297"/>
      <c r="H2288" s="297"/>
      <c r="I2288" s="297"/>
      <c r="J2288" s="297"/>
      <c r="K2288" s="297"/>
    </row>
    <row r="2289" spans="1:11" ht="63.75">
      <c r="A2289" s="294" t="s">
        <v>1653</v>
      </c>
      <c r="B2289" s="295" t="s">
        <v>1654</v>
      </c>
      <c r="C2289" s="296"/>
      <c r="D2289" s="296"/>
      <c r="E2289" s="334"/>
      <c r="F2289" s="297"/>
      <c r="G2289" s="297"/>
      <c r="H2289" s="297"/>
      <c r="I2289" s="297"/>
      <c r="J2289" s="297"/>
      <c r="K2289" s="297"/>
    </row>
    <row r="2290" spans="1:11" ht="13.5" thickBot="1">
      <c r="A2290" s="163" t="s">
        <v>1655</v>
      </c>
      <c r="B2290" s="165"/>
      <c r="C2290" s="165"/>
      <c r="D2290" s="165"/>
      <c r="E2290" s="335"/>
      <c r="F2290" s="436"/>
      <c r="G2290" s="436"/>
      <c r="H2290" s="436"/>
      <c r="I2290" s="436"/>
      <c r="J2290" s="436"/>
      <c r="K2290" s="436"/>
    </row>
    <row r="2291" spans="1:11" ht="16.5" thickTop="1" thickBot="1">
      <c r="A2291" s="437" t="s">
        <v>1656</v>
      </c>
      <c r="B2291" s="438"/>
      <c r="C2291" s="439">
        <f>SUM(C1764,C1938)</f>
        <v>27526</v>
      </c>
      <c r="D2291" s="439">
        <f>SUM(D1764,D1938)</f>
        <v>22573</v>
      </c>
      <c r="E2291" s="440">
        <f t="shared" ref="E2291" si="426">D2291/C2291</f>
        <v>0.82006103320496981</v>
      </c>
      <c r="F2291" s="439">
        <f>SUM(F1764,F1938)</f>
        <v>87760</v>
      </c>
      <c r="G2291" s="439">
        <f>SUM(G1764,G1938)</f>
        <v>51930</v>
      </c>
      <c r="H2291" s="440">
        <f t="shared" ref="H2291" si="427">G2291/F2291</f>
        <v>0.59172743846855058</v>
      </c>
      <c r="I2291" s="439">
        <f>SUM(I1764,I1938)</f>
        <v>115286</v>
      </c>
      <c r="J2291" s="439">
        <f>SUM(J1764,J1938)</f>
        <v>74503</v>
      </c>
      <c r="K2291" s="440">
        <f t="shared" ref="K2291" si="428">J2291/I2291</f>
        <v>0.64624499071873431</v>
      </c>
    </row>
    <row r="2292" spans="1:11" ht="13.5" thickTop="1">
      <c r="A2292" s="929" t="s">
        <v>1657</v>
      </c>
      <c r="B2292" s="929"/>
      <c r="C2292" s="929"/>
      <c r="D2292" s="929"/>
      <c r="E2292" s="929"/>
      <c r="F2292" s="929"/>
      <c r="G2292" s="929"/>
      <c r="H2292" s="929"/>
      <c r="I2292" s="929"/>
      <c r="J2292" s="929"/>
      <c r="K2292" s="462"/>
    </row>
    <row r="2293" spans="1:11" ht="12.75">
      <c r="A2293" s="929" t="s">
        <v>1658</v>
      </c>
      <c r="B2293" s="929"/>
      <c r="C2293" s="929"/>
      <c r="D2293" s="929"/>
      <c r="E2293" s="929"/>
      <c r="F2293" s="929"/>
      <c r="G2293" s="929"/>
      <c r="H2293" s="929"/>
      <c r="I2293" s="929"/>
      <c r="J2293" s="929"/>
      <c r="K2293" s="462"/>
    </row>
    <row r="2295" spans="1:11">
      <c r="I2295">
        <f>SUM(I285+I343+I444+I539+I676+I731+I780+I916+I1016+I1156+I1255+I1403+I1752+I2291)</f>
        <v>1075353</v>
      </c>
      <c r="J2295">
        <f>SUM(J285+J343+J444+J539+J676+J731+J780+J916+J1016+J1156+J1255+J1403+J1752+J2291)</f>
        <v>750648</v>
      </c>
      <c r="K2295">
        <f>SUM(J2295/I2295*100)</f>
        <v>69.804798982287679</v>
      </c>
    </row>
  </sheetData>
  <mergeCells count="98">
    <mergeCell ref="A1753:J1753"/>
    <mergeCell ref="A1754:J1754"/>
    <mergeCell ref="A1404:J1404"/>
    <mergeCell ref="A1405:J1405"/>
    <mergeCell ref="A1413:A1414"/>
    <mergeCell ref="B1413:B1414"/>
    <mergeCell ref="C1413:E1413"/>
    <mergeCell ref="F1413:H1413"/>
    <mergeCell ref="I1413:K1413"/>
    <mergeCell ref="A1256:J1256"/>
    <mergeCell ref="A1257:J1257"/>
    <mergeCell ref="A1265:A1266"/>
    <mergeCell ref="B1265:B1266"/>
    <mergeCell ref="C1265:E1265"/>
    <mergeCell ref="F1265:H1265"/>
    <mergeCell ref="I1265:K1265"/>
    <mergeCell ref="A1157:J1157"/>
    <mergeCell ref="A1158:J1158"/>
    <mergeCell ref="A1166:A1167"/>
    <mergeCell ref="B1166:B1167"/>
    <mergeCell ref="C1166:E1166"/>
    <mergeCell ref="F1166:H1166"/>
    <mergeCell ref="I1166:K1166"/>
    <mergeCell ref="A1017:J1017"/>
    <mergeCell ref="A1018:J1018"/>
    <mergeCell ref="A1026:A1027"/>
    <mergeCell ref="B1026:B1027"/>
    <mergeCell ref="C1026:E1026"/>
    <mergeCell ref="F1026:H1026"/>
    <mergeCell ref="I1026:K1026"/>
    <mergeCell ref="A917:J917"/>
    <mergeCell ref="A918:J918"/>
    <mergeCell ref="A926:A927"/>
    <mergeCell ref="B926:B927"/>
    <mergeCell ref="C926:E926"/>
    <mergeCell ref="F926:H926"/>
    <mergeCell ref="I926:K926"/>
    <mergeCell ref="A781:J781"/>
    <mergeCell ref="A782:J782"/>
    <mergeCell ref="A790:A791"/>
    <mergeCell ref="B790:B791"/>
    <mergeCell ref="C790:E790"/>
    <mergeCell ref="F790:H790"/>
    <mergeCell ref="I790:K790"/>
    <mergeCell ref="A732:J732"/>
    <mergeCell ref="A733:J733"/>
    <mergeCell ref="A741:A742"/>
    <mergeCell ref="B741:B742"/>
    <mergeCell ref="C741:E741"/>
    <mergeCell ref="F741:H741"/>
    <mergeCell ref="I741:K741"/>
    <mergeCell ref="A677:J677"/>
    <mergeCell ref="A678:J678"/>
    <mergeCell ref="A686:A687"/>
    <mergeCell ref="B686:B687"/>
    <mergeCell ref="C686:E686"/>
    <mergeCell ref="F686:H686"/>
    <mergeCell ref="I686:K686"/>
    <mergeCell ref="A549:A550"/>
    <mergeCell ref="B549:B550"/>
    <mergeCell ref="C549:E549"/>
    <mergeCell ref="F549:H549"/>
    <mergeCell ref="I549:K549"/>
    <mergeCell ref="A445:J445"/>
    <mergeCell ref="A446:J446"/>
    <mergeCell ref="A286:J286"/>
    <mergeCell ref="A287:J287"/>
    <mergeCell ref="A7:A8"/>
    <mergeCell ref="B7:B8"/>
    <mergeCell ref="C7:E7"/>
    <mergeCell ref="F7:H7"/>
    <mergeCell ref="I7:K7"/>
    <mergeCell ref="A344:J344"/>
    <mergeCell ref="A345:J345"/>
    <mergeCell ref="A353:A354"/>
    <mergeCell ref="B353:B354"/>
    <mergeCell ref="C353:E353"/>
    <mergeCell ref="F353:H353"/>
    <mergeCell ref="I353:K353"/>
    <mergeCell ref="A295:A296"/>
    <mergeCell ref="B295:B296"/>
    <mergeCell ref="C295:E295"/>
    <mergeCell ref="F295:H295"/>
    <mergeCell ref="I295:K295"/>
    <mergeCell ref="A540:J540"/>
    <mergeCell ref="A541:J541"/>
    <mergeCell ref="A454:A455"/>
    <mergeCell ref="B454:B455"/>
    <mergeCell ref="C454:E454"/>
    <mergeCell ref="F454:H454"/>
    <mergeCell ref="I454:K454"/>
    <mergeCell ref="A2292:J2292"/>
    <mergeCell ref="A2293:J2293"/>
    <mergeCell ref="A1762:A1763"/>
    <mergeCell ref="B1762:B1763"/>
    <mergeCell ref="C1762:E1762"/>
    <mergeCell ref="F1762:H1762"/>
    <mergeCell ref="I1762:K1762"/>
  </mergeCells>
  <pageMargins left="0.23622047244094499" right="0.23622047244094499" top="0.35433070866141703" bottom="0.35433070866141703" header="0.31496062992126" footer="0.31496062992126"/>
  <pageSetup paperSize="9" scale="7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L281"/>
  <sheetViews>
    <sheetView view="pageBreakPreview" zoomScaleNormal="100" zoomScaleSheetLayoutView="100" workbookViewId="0">
      <selection activeCell="D9" sqref="D9"/>
    </sheetView>
  </sheetViews>
  <sheetFormatPr defaultColWidth="9.140625" defaultRowHeight="12.75"/>
  <cols>
    <col min="1" max="1" width="8.85546875" style="136" customWidth="1"/>
    <col min="2" max="2" width="56.28515625" style="136" customWidth="1"/>
    <col min="3" max="3" width="10" style="136" customWidth="1"/>
    <col min="4" max="10" width="8.7109375" style="136" customWidth="1"/>
    <col min="11" max="12" width="8.42578125" style="136" customWidth="1"/>
    <col min="13" max="16384" width="9.140625" style="136"/>
  </cols>
  <sheetData>
    <row r="1" spans="1:12">
      <c r="A1" s="1"/>
      <c r="B1" s="2" t="s">
        <v>51</v>
      </c>
      <c r="C1" s="3" t="str">
        <f>Kadar.ode.!C1</f>
        <v>Општа болница Јагодина</v>
      </c>
      <c r="D1" s="4"/>
      <c r="E1" s="4"/>
      <c r="F1" s="4"/>
      <c r="G1" s="4"/>
      <c r="H1" s="4"/>
      <c r="I1" s="5"/>
    </row>
    <row r="2" spans="1:12">
      <c r="A2" s="1"/>
      <c r="B2" s="2" t="s">
        <v>52</v>
      </c>
      <c r="C2" s="3">
        <f>Kadar.ode.!C2</f>
        <v>17688383</v>
      </c>
      <c r="D2" s="4"/>
      <c r="E2" s="4"/>
      <c r="F2" s="4"/>
      <c r="G2" s="4"/>
      <c r="H2" s="4"/>
      <c r="I2" s="5"/>
    </row>
    <row r="3" spans="1:12">
      <c r="A3" s="1"/>
      <c r="B3" s="2"/>
      <c r="C3" s="3"/>
      <c r="D3" s="4"/>
      <c r="E3" s="4"/>
      <c r="F3" s="4"/>
      <c r="G3" s="4"/>
      <c r="H3" s="4"/>
      <c r="I3" s="5"/>
      <c r="L3" s="153"/>
    </row>
    <row r="4" spans="1:12" s="134" customFormat="1" ht="14.25">
      <c r="A4" s="1"/>
      <c r="B4" s="2" t="s">
        <v>1659</v>
      </c>
      <c r="C4" s="7" t="s">
        <v>34</v>
      </c>
      <c r="D4" s="8"/>
      <c r="E4" s="8"/>
      <c r="F4" s="8"/>
      <c r="G4" s="8"/>
      <c r="H4" s="8"/>
      <c r="I4" s="9"/>
      <c r="L4" s="102"/>
    </row>
    <row r="5" spans="1:12" ht="10.5" customHeight="1">
      <c r="A5" s="137"/>
      <c r="B5" s="138"/>
      <c r="F5" s="138"/>
      <c r="G5" s="139"/>
      <c r="H5" s="139"/>
      <c r="I5" s="139"/>
      <c r="J5" s="139"/>
      <c r="K5" s="139"/>
      <c r="L5" s="139"/>
    </row>
    <row r="6" spans="1:12" ht="81" customHeight="1">
      <c r="A6" s="915" t="s">
        <v>187</v>
      </c>
      <c r="B6" s="913" t="s">
        <v>188</v>
      </c>
      <c r="C6" s="908" t="s">
        <v>1660</v>
      </c>
      <c r="D6" s="909"/>
      <c r="E6" s="910"/>
      <c r="F6" s="908" t="s">
        <v>1661</v>
      </c>
      <c r="G6" s="909"/>
      <c r="H6" s="910"/>
      <c r="I6" s="934" t="s">
        <v>1662</v>
      </c>
      <c r="J6" s="934"/>
      <c r="K6" s="934"/>
    </row>
    <row r="7" spans="1:12" ht="35.25" customHeight="1">
      <c r="A7" s="916"/>
      <c r="B7" s="914"/>
      <c r="C7" s="465" t="s">
        <v>1896</v>
      </c>
      <c r="D7" s="721" t="s">
        <v>5263</v>
      </c>
      <c r="E7" s="465" t="s">
        <v>1903</v>
      </c>
      <c r="F7" s="465" t="s">
        <v>1896</v>
      </c>
      <c r="G7" s="721" t="s">
        <v>5263</v>
      </c>
      <c r="H7" s="309" t="s">
        <v>1903</v>
      </c>
      <c r="I7" s="337" t="s">
        <v>1896</v>
      </c>
      <c r="J7" s="721" t="s">
        <v>5263</v>
      </c>
      <c r="K7" s="340" t="s">
        <v>1903</v>
      </c>
    </row>
    <row r="8" spans="1:12" s="135" customFormat="1" ht="14.1" customHeight="1" thickTop="1">
      <c r="A8" s="140" t="s">
        <v>4074</v>
      </c>
      <c r="B8" s="141"/>
      <c r="C8" s="466"/>
      <c r="D8" s="466"/>
      <c r="E8" s="469"/>
      <c r="F8" s="466"/>
      <c r="G8" s="466"/>
      <c r="H8" s="469"/>
      <c r="I8" s="338"/>
      <c r="J8" s="338"/>
      <c r="K8" s="469"/>
    </row>
    <row r="9" spans="1:12" s="135" customFormat="1" ht="14.1" customHeight="1">
      <c r="A9" s="62" t="s">
        <v>1663</v>
      </c>
      <c r="B9" s="125"/>
      <c r="C9" s="829">
        <v>20900</v>
      </c>
      <c r="D9" s="829">
        <v>12682</v>
      </c>
      <c r="E9" s="470">
        <f>D9/C9</f>
        <v>0.60679425837320577</v>
      </c>
      <c r="F9" s="829">
        <v>2910</v>
      </c>
      <c r="G9" s="829">
        <v>2389</v>
      </c>
      <c r="H9" s="470">
        <f>G9/F9</f>
        <v>0.82096219931271475</v>
      </c>
      <c r="I9" s="830">
        <f t="shared" ref="I9:J11" si="0">C9+F9</f>
        <v>23810</v>
      </c>
      <c r="J9" s="830">
        <f t="shared" si="0"/>
        <v>15071</v>
      </c>
      <c r="K9" s="470">
        <f>J9/I9</f>
        <v>0.63296934061318777</v>
      </c>
    </row>
    <row r="10" spans="1:12" s="135" customFormat="1" ht="14.1" customHeight="1">
      <c r="A10" s="142" t="s">
        <v>1664</v>
      </c>
      <c r="B10" s="143"/>
      <c r="C10" s="829">
        <f>SUM(C11:C100)</f>
        <v>37280</v>
      </c>
      <c r="D10" s="829">
        <f>SUM(D11:D100)</f>
        <v>38817</v>
      </c>
      <c r="E10" s="470">
        <f>D10/C10</f>
        <v>1.0412285407725321</v>
      </c>
      <c r="F10" s="829">
        <f>SUM(F11:F100)</f>
        <v>5492</v>
      </c>
      <c r="G10" s="829">
        <f>SUM(G11:G100)</f>
        <v>4823</v>
      </c>
      <c r="H10" s="470">
        <f>G10/F10</f>
        <v>0.87818645302257825</v>
      </c>
      <c r="I10" s="830">
        <f t="shared" si="0"/>
        <v>42772</v>
      </c>
      <c r="J10" s="830">
        <f t="shared" si="0"/>
        <v>43640</v>
      </c>
      <c r="K10" s="470">
        <f>J10/I10</f>
        <v>1.0202936500514355</v>
      </c>
    </row>
    <row r="11" spans="1:12" s="135" customFormat="1" ht="14.1" customHeight="1">
      <c r="A11" s="468" t="s">
        <v>4075</v>
      </c>
      <c r="B11" s="468" t="s">
        <v>4076</v>
      </c>
      <c r="C11" s="119">
        <v>120</v>
      </c>
      <c r="D11" s="119">
        <v>163</v>
      </c>
      <c r="E11" s="469">
        <f>D11/C11</f>
        <v>1.3583333333333334</v>
      </c>
      <c r="F11" s="119">
        <v>3</v>
      </c>
      <c r="G11" s="119">
        <v>1</v>
      </c>
      <c r="H11" s="469">
        <f>G11/F11</f>
        <v>0.33333333333333331</v>
      </c>
      <c r="I11" s="338">
        <f t="shared" si="0"/>
        <v>123</v>
      </c>
      <c r="J11" s="338">
        <f t="shared" si="0"/>
        <v>164</v>
      </c>
      <c r="K11" s="469">
        <f>J11/I11</f>
        <v>1.3333333333333333</v>
      </c>
    </row>
    <row r="12" spans="1:12" s="135" customFormat="1" ht="14.1" customHeight="1">
      <c r="A12" s="118" t="s">
        <v>4077</v>
      </c>
      <c r="B12" s="119" t="s">
        <v>4078</v>
      </c>
      <c r="C12" s="119">
        <v>320</v>
      </c>
      <c r="D12" s="119">
        <v>318</v>
      </c>
      <c r="E12" s="469">
        <f t="shared" ref="E12:H53" si="1">D12/C12</f>
        <v>0.99375000000000002</v>
      </c>
      <c r="F12" s="119">
        <v>11</v>
      </c>
      <c r="G12" s="119">
        <v>2</v>
      </c>
      <c r="H12" s="469">
        <f t="shared" si="1"/>
        <v>0.18181818181818182</v>
      </c>
      <c r="I12" s="338">
        <f t="shared" ref="I12:I53" si="2">C12+F12</f>
        <v>331</v>
      </c>
      <c r="J12" s="338">
        <f t="shared" ref="J12:J53" si="3">D12+G12</f>
        <v>320</v>
      </c>
      <c r="K12" s="469">
        <f t="shared" ref="K12:K54" si="4">J12/I12</f>
        <v>0.96676737160120851</v>
      </c>
    </row>
    <row r="13" spans="1:12" s="135" customFormat="1" ht="14.1" customHeight="1">
      <c r="A13" s="118" t="s">
        <v>4079</v>
      </c>
      <c r="B13" s="119" t="s">
        <v>4080</v>
      </c>
      <c r="C13" s="119">
        <v>220</v>
      </c>
      <c r="D13" s="119">
        <v>268</v>
      </c>
      <c r="E13" s="469">
        <f t="shared" si="1"/>
        <v>1.2181818181818183</v>
      </c>
      <c r="F13" s="119">
        <v>4</v>
      </c>
      <c r="G13" s="119">
        <v>3</v>
      </c>
      <c r="H13" s="469">
        <f t="shared" si="1"/>
        <v>0.75</v>
      </c>
      <c r="I13" s="338">
        <f t="shared" si="2"/>
        <v>224</v>
      </c>
      <c r="J13" s="338">
        <f t="shared" si="3"/>
        <v>271</v>
      </c>
      <c r="K13" s="469">
        <f t="shared" si="4"/>
        <v>1.2098214285714286</v>
      </c>
    </row>
    <row r="14" spans="1:12" s="135" customFormat="1" ht="14.1" customHeight="1">
      <c r="A14" s="118" t="s">
        <v>4081</v>
      </c>
      <c r="B14" s="119" t="s">
        <v>4082</v>
      </c>
      <c r="C14" s="119">
        <v>606</v>
      </c>
      <c r="D14" s="119">
        <v>768</v>
      </c>
      <c r="E14" s="469">
        <f t="shared" si="1"/>
        <v>1.2673267326732673</v>
      </c>
      <c r="F14" s="119">
        <v>7</v>
      </c>
      <c r="G14" s="119">
        <v>1</v>
      </c>
      <c r="H14" s="469">
        <f t="shared" si="1"/>
        <v>0.14285714285714285</v>
      </c>
      <c r="I14" s="338">
        <f t="shared" si="2"/>
        <v>613</v>
      </c>
      <c r="J14" s="338">
        <f t="shared" si="3"/>
        <v>769</v>
      </c>
      <c r="K14" s="469">
        <f t="shared" si="4"/>
        <v>1.2544861337683524</v>
      </c>
    </row>
    <row r="15" spans="1:12" s="135" customFormat="1" ht="14.1" customHeight="1">
      <c r="A15" s="118" t="s">
        <v>4083</v>
      </c>
      <c r="B15" s="119" t="s">
        <v>4084</v>
      </c>
      <c r="C15" s="119">
        <v>900</v>
      </c>
      <c r="D15" s="91">
        <v>998</v>
      </c>
      <c r="E15" s="469">
        <f t="shared" si="1"/>
        <v>1.1088888888888888</v>
      </c>
      <c r="F15" s="119">
        <v>12</v>
      </c>
      <c r="G15" s="119"/>
      <c r="H15" s="469">
        <f t="shared" si="1"/>
        <v>0</v>
      </c>
      <c r="I15" s="338">
        <f t="shared" si="2"/>
        <v>912</v>
      </c>
      <c r="J15" s="338">
        <f t="shared" si="3"/>
        <v>998</v>
      </c>
      <c r="K15" s="469">
        <f t="shared" si="4"/>
        <v>1.0942982456140351</v>
      </c>
    </row>
    <row r="16" spans="1:12" s="135" customFormat="1" ht="14.1" customHeight="1">
      <c r="A16" s="118" t="s">
        <v>4085</v>
      </c>
      <c r="B16" s="119" t="s">
        <v>4086</v>
      </c>
      <c r="C16" s="119">
        <v>50</v>
      </c>
      <c r="D16" s="119">
        <v>62</v>
      </c>
      <c r="E16" s="469">
        <f t="shared" si="1"/>
        <v>1.24</v>
      </c>
      <c r="F16" s="119">
        <v>14</v>
      </c>
      <c r="G16" s="119">
        <v>4</v>
      </c>
      <c r="H16" s="469">
        <f t="shared" si="1"/>
        <v>0.2857142857142857</v>
      </c>
      <c r="I16" s="338">
        <f t="shared" si="2"/>
        <v>64</v>
      </c>
      <c r="J16" s="338">
        <f t="shared" si="3"/>
        <v>66</v>
      </c>
      <c r="K16" s="469">
        <f t="shared" si="4"/>
        <v>1.03125</v>
      </c>
    </row>
    <row r="17" spans="1:11" s="135" customFormat="1" ht="14.1" customHeight="1">
      <c r="A17" s="118" t="s">
        <v>4087</v>
      </c>
      <c r="B17" s="119" t="s">
        <v>4088</v>
      </c>
      <c r="C17" s="119">
        <v>1300</v>
      </c>
      <c r="D17" s="119">
        <v>1479</v>
      </c>
      <c r="E17" s="469">
        <f t="shared" si="1"/>
        <v>1.1376923076923078</v>
      </c>
      <c r="F17" s="119">
        <v>60</v>
      </c>
      <c r="G17" s="119">
        <v>10</v>
      </c>
      <c r="H17" s="469">
        <f t="shared" si="1"/>
        <v>0.16666666666666666</v>
      </c>
      <c r="I17" s="338">
        <f t="shared" si="2"/>
        <v>1360</v>
      </c>
      <c r="J17" s="338">
        <f t="shared" si="3"/>
        <v>1489</v>
      </c>
      <c r="K17" s="469">
        <f t="shared" si="4"/>
        <v>1.0948529411764707</v>
      </c>
    </row>
    <row r="18" spans="1:11" s="135" customFormat="1" ht="14.1" customHeight="1">
      <c r="A18" s="118" t="s">
        <v>4089</v>
      </c>
      <c r="B18" s="119" t="s">
        <v>4090</v>
      </c>
      <c r="C18" s="119">
        <v>250</v>
      </c>
      <c r="D18" s="119">
        <v>270</v>
      </c>
      <c r="E18" s="469">
        <f t="shared" si="1"/>
        <v>1.08</v>
      </c>
      <c r="F18" s="119">
        <v>30</v>
      </c>
      <c r="G18" s="119">
        <v>3</v>
      </c>
      <c r="H18" s="469">
        <f t="shared" si="1"/>
        <v>0.1</v>
      </c>
      <c r="I18" s="338">
        <f t="shared" si="2"/>
        <v>280</v>
      </c>
      <c r="J18" s="338">
        <f t="shared" si="3"/>
        <v>273</v>
      </c>
      <c r="K18" s="469">
        <f t="shared" si="4"/>
        <v>0.97499999999999998</v>
      </c>
    </row>
    <row r="19" spans="1:11" s="135" customFormat="1" ht="14.1" customHeight="1">
      <c r="A19" s="118" t="s">
        <v>4091</v>
      </c>
      <c r="B19" s="119" t="s">
        <v>4092</v>
      </c>
      <c r="C19" s="119">
        <v>902</v>
      </c>
      <c r="D19" s="119">
        <v>877</v>
      </c>
      <c r="E19" s="469">
        <f t="shared" si="1"/>
        <v>0.97228381374722839</v>
      </c>
      <c r="F19" s="119">
        <v>30</v>
      </c>
      <c r="G19" s="119">
        <v>4</v>
      </c>
      <c r="H19" s="469">
        <f t="shared" si="1"/>
        <v>0.13333333333333333</v>
      </c>
      <c r="I19" s="338">
        <f t="shared" si="2"/>
        <v>932</v>
      </c>
      <c r="J19" s="338">
        <f t="shared" si="3"/>
        <v>881</v>
      </c>
      <c r="K19" s="469">
        <f t="shared" si="4"/>
        <v>0.94527896995708149</v>
      </c>
    </row>
    <row r="20" spans="1:11" s="135" customFormat="1" ht="14.1" customHeight="1">
      <c r="A20" s="118" t="s">
        <v>4093</v>
      </c>
      <c r="B20" s="119" t="s">
        <v>4094</v>
      </c>
      <c r="C20" s="119">
        <v>400</v>
      </c>
      <c r="D20" s="119">
        <v>897</v>
      </c>
      <c r="E20" s="469">
        <f t="shared" si="1"/>
        <v>2.2425000000000002</v>
      </c>
      <c r="F20" s="119">
        <v>25</v>
      </c>
      <c r="G20" s="119">
        <v>13</v>
      </c>
      <c r="H20" s="469">
        <f t="shared" si="1"/>
        <v>0.52</v>
      </c>
      <c r="I20" s="338">
        <f t="shared" si="2"/>
        <v>425</v>
      </c>
      <c r="J20" s="338">
        <f t="shared" si="3"/>
        <v>910</v>
      </c>
      <c r="K20" s="469">
        <f t="shared" si="4"/>
        <v>2.1411764705882352</v>
      </c>
    </row>
    <row r="21" spans="1:11" s="135" customFormat="1" ht="14.1" customHeight="1">
      <c r="A21" s="118" t="s">
        <v>4095</v>
      </c>
      <c r="B21" s="119" t="s">
        <v>4096</v>
      </c>
      <c r="C21" s="119">
        <v>600</v>
      </c>
      <c r="D21" s="119">
        <v>752</v>
      </c>
      <c r="E21" s="469">
        <f t="shared" si="1"/>
        <v>1.2533333333333334</v>
      </c>
      <c r="F21" s="119">
        <v>20</v>
      </c>
      <c r="G21" s="119">
        <v>5</v>
      </c>
      <c r="H21" s="469">
        <f t="shared" si="1"/>
        <v>0.25</v>
      </c>
      <c r="I21" s="338">
        <f t="shared" si="2"/>
        <v>620</v>
      </c>
      <c r="J21" s="338">
        <f t="shared" si="3"/>
        <v>757</v>
      </c>
      <c r="K21" s="469">
        <f t="shared" si="4"/>
        <v>1.2209677419354839</v>
      </c>
    </row>
    <row r="22" spans="1:11" s="135" customFormat="1" ht="14.1" customHeight="1">
      <c r="A22" s="118" t="s">
        <v>4097</v>
      </c>
      <c r="B22" s="119" t="s">
        <v>4098</v>
      </c>
      <c r="C22" s="119"/>
      <c r="D22" s="119">
        <v>17</v>
      </c>
      <c r="E22" s="469" t="e">
        <f t="shared" si="1"/>
        <v>#DIV/0!</v>
      </c>
      <c r="F22" s="119"/>
      <c r="G22" s="119"/>
      <c r="H22" s="469" t="e">
        <f t="shared" si="1"/>
        <v>#DIV/0!</v>
      </c>
      <c r="I22" s="338">
        <f t="shared" si="2"/>
        <v>0</v>
      </c>
      <c r="J22" s="338">
        <f t="shared" si="3"/>
        <v>17</v>
      </c>
      <c r="K22" s="469" t="e">
        <f t="shared" si="4"/>
        <v>#DIV/0!</v>
      </c>
    </row>
    <row r="23" spans="1:11" s="135" customFormat="1" ht="14.1" customHeight="1">
      <c r="A23" s="118" t="s">
        <v>4099</v>
      </c>
      <c r="B23" s="119" t="s">
        <v>4100</v>
      </c>
      <c r="C23" s="119"/>
      <c r="D23" s="119">
        <v>6</v>
      </c>
      <c r="E23" s="469" t="e">
        <f t="shared" si="1"/>
        <v>#DIV/0!</v>
      </c>
      <c r="F23" s="119">
        <v>25</v>
      </c>
      <c r="G23" s="119">
        <v>1</v>
      </c>
      <c r="H23" s="469">
        <f t="shared" si="1"/>
        <v>0.04</v>
      </c>
      <c r="I23" s="338">
        <f t="shared" si="2"/>
        <v>25</v>
      </c>
      <c r="J23" s="338">
        <f t="shared" si="3"/>
        <v>7</v>
      </c>
      <c r="K23" s="469">
        <f t="shared" si="4"/>
        <v>0.28000000000000003</v>
      </c>
    </row>
    <row r="24" spans="1:11" s="135" customFormat="1" ht="14.1" customHeight="1">
      <c r="A24" s="118" t="s">
        <v>4101</v>
      </c>
      <c r="B24" s="119" t="s">
        <v>4102</v>
      </c>
      <c r="C24" s="119">
        <v>1700</v>
      </c>
      <c r="D24" s="119">
        <v>1891</v>
      </c>
      <c r="E24" s="469">
        <f t="shared" si="1"/>
        <v>1.1123529411764705</v>
      </c>
      <c r="F24" s="119">
        <v>365</v>
      </c>
      <c r="G24" s="119">
        <v>289</v>
      </c>
      <c r="H24" s="469">
        <f t="shared" si="1"/>
        <v>0.79178082191780819</v>
      </c>
      <c r="I24" s="338">
        <f t="shared" si="2"/>
        <v>2065</v>
      </c>
      <c r="J24" s="338">
        <f t="shared" si="3"/>
        <v>2180</v>
      </c>
      <c r="K24" s="469">
        <f t="shared" si="4"/>
        <v>1.0556900726392251</v>
      </c>
    </row>
    <row r="25" spans="1:11" s="135" customFormat="1" ht="14.1" customHeight="1">
      <c r="A25" s="118" t="s">
        <v>4103</v>
      </c>
      <c r="B25" s="119" t="s">
        <v>4104</v>
      </c>
      <c r="C25" s="119">
        <v>45</v>
      </c>
      <c r="D25" s="119">
        <v>14</v>
      </c>
      <c r="E25" s="469">
        <f t="shared" si="1"/>
        <v>0.31111111111111112</v>
      </c>
      <c r="F25" s="119"/>
      <c r="G25" s="119">
        <v>1</v>
      </c>
      <c r="H25" s="469" t="e">
        <f t="shared" si="1"/>
        <v>#DIV/0!</v>
      </c>
      <c r="I25" s="338">
        <f t="shared" si="2"/>
        <v>45</v>
      </c>
      <c r="J25" s="338">
        <f t="shared" si="3"/>
        <v>15</v>
      </c>
      <c r="K25" s="469">
        <f t="shared" si="4"/>
        <v>0.33333333333333331</v>
      </c>
    </row>
    <row r="26" spans="1:11" s="135" customFormat="1" ht="14.1" customHeight="1">
      <c r="A26" s="118" t="s">
        <v>4105</v>
      </c>
      <c r="B26" s="119" t="s">
        <v>4106</v>
      </c>
      <c r="C26" s="119">
        <v>150</v>
      </c>
      <c r="D26" s="119">
        <v>172</v>
      </c>
      <c r="E26" s="469">
        <f t="shared" si="1"/>
        <v>1.1466666666666667</v>
      </c>
      <c r="F26" s="119">
        <v>3</v>
      </c>
      <c r="G26" s="119">
        <v>4</v>
      </c>
      <c r="H26" s="469">
        <f t="shared" si="1"/>
        <v>1.3333333333333333</v>
      </c>
      <c r="I26" s="338">
        <f t="shared" si="2"/>
        <v>153</v>
      </c>
      <c r="J26" s="338">
        <f t="shared" si="3"/>
        <v>176</v>
      </c>
      <c r="K26" s="469">
        <f t="shared" si="4"/>
        <v>1.1503267973856208</v>
      </c>
    </row>
    <row r="27" spans="1:11" s="135" customFormat="1" ht="14.1" customHeight="1">
      <c r="A27" s="118" t="s">
        <v>4107</v>
      </c>
      <c r="B27" s="119" t="s">
        <v>4108</v>
      </c>
      <c r="C27" s="119">
        <v>12</v>
      </c>
      <c r="D27" s="119">
        <v>4</v>
      </c>
      <c r="E27" s="469">
        <f t="shared" si="1"/>
        <v>0.33333333333333331</v>
      </c>
      <c r="F27" s="119"/>
      <c r="G27" s="119"/>
      <c r="H27" s="469" t="e">
        <f t="shared" si="1"/>
        <v>#DIV/0!</v>
      </c>
      <c r="I27" s="338">
        <f t="shared" si="2"/>
        <v>12</v>
      </c>
      <c r="J27" s="338">
        <f t="shared" si="3"/>
        <v>4</v>
      </c>
      <c r="K27" s="469">
        <f t="shared" si="4"/>
        <v>0.33333333333333331</v>
      </c>
    </row>
    <row r="28" spans="1:11" s="135" customFormat="1" ht="14.1" customHeight="1">
      <c r="A28" s="118" t="s">
        <v>4109</v>
      </c>
      <c r="B28" s="119" t="s">
        <v>4110</v>
      </c>
      <c r="C28" s="119">
        <v>130</v>
      </c>
      <c r="D28" s="119">
        <v>167</v>
      </c>
      <c r="E28" s="469">
        <f t="shared" si="1"/>
        <v>1.2846153846153847</v>
      </c>
      <c r="F28" s="119"/>
      <c r="G28" s="119"/>
      <c r="H28" s="469" t="e">
        <f t="shared" si="1"/>
        <v>#DIV/0!</v>
      </c>
      <c r="I28" s="338">
        <f t="shared" si="2"/>
        <v>130</v>
      </c>
      <c r="J28" s="338">
        <f t="shared" si="3"/>
        <v>167</v>
      </c>
      <c r="K28" s="469">
        <f t="shared" si="4"/>
        <v>1.2846153846153847</v>
      </c>
    </row>
    <row r="29" spans="1:11" s="135" customFormat="1" ht="14.1" customHeight="1">
      <c r="A29" s="118" t="s">
        <v>4111</v>
      </c>
      <c r="B29" s="119" t="s">
        <v>4112</v>
      </c>
      <c r="C29" s="119">
        <v>8</v>
      </c>
      <c r="D29" s="119">
        <v>3</v>
      </c>
      <c r="E29" s="469">
        <f t="shared" si="1"/>
        <v>0.375</v>
      </c>
      <c r="F29" s="119"/>
      <c r="G29" s="119"/>
      <c r="H29" s="469" t="e">
        <f t="shared" si="1"/>
        <v>#DIV/0!</v>
      </c>
      <c r="I29" s="338">
        <f t="shared" si="2"/>
        <v>8</v>
      </c>
      <c r="J29" s="338">
        <f t="shared" si="3"/>
        <v>3</v>
      </c>
      <c r="K29" s="469">
        <f t="shared" si="4"/>
        <v>0.375</v>
      </c>
    </row>
    <row r="30" spans="1:11" s="135" customFormat="1" ht="14.1" customHeight="1">
      <c r="A30" s="118" t="s">
        <v>4113</v>
      </c>
      <c r="B30" s="119" t="s">
        <v>4114</v>
      </c>
      <c r="C30" s="119">
        <v>250</v>
      </c>
      <c r="D30" s="119">
        <v>242</v>
      </c>
      <c r="E30" s="469">
        <f t="shared" si="1"/>
        <v>0.96799999999999997</v>
      </c>
      <c r="F30" s="119">
        <v>53</v>
      </c>
      <c r="G30" s="119">
        <v>11</v>
      </c>
      <c r="H30" s="469">
        <f t="shared" si="1"/>
        <v>0.20754716981132076</v>
      </c>
      <c r="I30" s="338">
        <f t="shared" si="2"/>
        <v>303</v>
      </c>
      <c r="J30" s="338">
        <f t="shared" si="3"/>
        <v>253</v>
      </c>
      <c r="K30" s="469">
        <f t="shared" si="4"/>
        <v>0.83498349834983498</v>
      </c>
    </row>
    <row r="31" spans="1:11" s="135" customFormat="1" ht="14.1" customHeight="1">
      <c r="A31" s="118" t="s">
        <v>4115</v>
      </c>
      <c r="B31" s="119" t="s">
        <v>4116</v>
      </c>
      <c r="C31" s="119">
        <v>2000</v>
      </c>
      <c r="D31" s="119">
        <v>2076</v>
      </c>
      <c r="E31" s="469">
        <f t="shared" si="1"/>
        <v>1.038</v>
      </c>
      <c r="F31" s="119">
        <v>140</v>
      </c>
      <c r="G31" s="119">
        <v>45</v>
      </c>
      <c r="H31" s="469">
        <f t="shared" si="1"/>
        <v>0.32142857142857145</v>
      </c>
      <c r="I31" s="338">
        <f t="shared" si="2"/>
        <v>2140</v>
      </c>
      <c r="J31" s="338">
        <f t="shared" si="3"/>
        <v>2121</v>
      </c>
      <c r="K31" s="469">
        <f t="shared" si="4"/>
        <v>0.99112149532710281</v>
      </c>
    </row>
    <row r="32" spans="1:11" s="135" customFormat="1" ht="14.1" customHeight="1">
      <c r="A32" s="118" t="s">
        <v>4117</v>
      </c>
      <c r="B32" s="119" t="s">
        <v>4118</v>
      </c>
      <c r="C32" s="119">
        <v>20</v>
      </c>
      <c r="D32" s="119">
        <v>20</v>
      </c>
      <c r="E32" s="469">
        <f t="shared" si="1"/>
        <v>1</v>
      </c>
      <c r="F32" s="119">
        <v>1</v>
      </c>
      <c r="G32" s="119">
        <v>1</v>
      </c>
      <c r="H32" s="469">
        <f t="shared" si="1"/>
        <v>1</v>
      </c>
      <c r="I32" s="338">
        <f t="shared" si="2"/>
        <v>21</v>
      </c>
      <c r="J32" s="338">
        <f t="shared" si="3"/>
        <v>21</v>
      </c>
      <c r="K32" s="469">
        <f t="shared" si="4"/>
        <v>1</v>
      </c>
    </row>
    <row r="33" spans="1:11" s="135" customFormat="1" ht="14.1" customHeight="1">
      <c r="A33" s="118" t="s">
        <v>4119</v>
      </c>
      <c r="B33" s="119" t="s">
        <v>4120</v>
      </c>
      <c r="C33" s="119">
        <v>200</v>
      </c>
      <c r="D33" s="119">
        <v>4</v>
      </c>
      <c r="E33" s="469">
        <f t="shared" si="1"/>
        <v>0.02</v>
      </c>
      <c r="F33" s="119">
        <v>7</v>
      </c>
      <c r="G33" s="119"/>
      <c r="H33" s="469">
        <f t="shared" si="1"/>
        <v>0</v>
      </c>
      <c r="I33" s="338">
        <f t="shared" si="2"/>
        <v>207</v>
      </c>
      <c r="J33" s="338">
        <f t="shared" si="3"/>
        <v>4</v>
      </c>
      <c r="K33" s="469">
        <f t="shared" si="4"/>
        <v>1.932367149758454E-2</v>
      </c>
    </row>
    <row r="34" spans="1:11" s="135" customFormat="1" ht="14.1" customHeight="1">
      <c r="A34" s="118" t="s">
        <v>4121</v>
      </c>
      <c r="B34" s="119" t="s">
        <v>4122</v>
      </c>
      <c r="C34" s="119">
        <v>20</v>
      </c>
      <c r="D34" s="119">
        <v>18</v>
      </c>
      <c r="E34" s="469">
        <f t="shared" si="1"/>
        <v>0.9</v>
      </c>
      <c r="F34" s="119">
        <v>2</v>
      </c>
      <c r="G34" s="119">
        <v>2</v>
      </c>
      <c r="H34" s="469">
        <f t="shared" si="1"/>
        <v>1</v>
      </c>
      <c r="I34" s="338">
        <f t="shared" si="2"/>
        <v>22</v>
      </c>
      <c r="J34" s="338">
        <f t="shared" si="3"/>
        <v>20</v>
      </c>
      <c r="K34" s="469">
        <f t="shared" si="4"/>
        <v>0.90909090909090906</v>
      </c>
    </row>
    <row r="35" spans="1:11" s="135" customFormat="1" ht="14.1" customHeight="1">
      <c r="A35" s="118" t="s">
        <v>4123</v>
      </c>
      <c r="B35" s="119" t="s">
        <v>4124</v>
      </c>
      <c r="C35" s="119">
        <v>20</v>
      </c>
      <c r="D35" s="119">
        <v>14</v>
      </c>
      <c r="E35" s="469">
        <f t="shared" si="1"/>
        <v>0.7</v>
      </c>
      <c r="F35" s="119">
        <v>1</v>
      </c>
      <c r="G35" s="119"/>
      <c r="H35" s="469">
        <f t="shared" si="1"/>
        <v>0</v>
      </c>
      <c r="I35" s="338">
        <f t="shared" si="2"/>
        <v>21</v>
      </c>
      <c r="J35" s="338">
        <f t="shared" si="3"/>
        <v>14</v>
      </c>
      <c r="K35" s="469">
        <f t="shared" si="4"/>
        <v>0.66666666666666663</v>
      </c>
    </row>
    <row r="36" spans="1:11" s="135" customFormat="1" ht="14.1" customHeight="1">
      <c r="A36" s="118" t="s">
        <v>4125</v>
      </c>
      <c r="B36" s="119" t="s">
        <v>4126</v>
      </c>
      <c r="C36" s="119">
        <v>400</v>
      </c>
      <c r="D36" s="119">
        <v>428</v>
      </c>
      <c r="E36" s="469">
        <f t="shared" si="1"/>
        <v>1.07</v>
      </c>
      <c r="F36" s="119">
        <v>5</v>
      </c>
      <c r="G36" s="119">
        <v>5</v>
      </c>
      <c r="H36" s="469">
        <f t="shared" si="1"/>
        <v>1</v>
      </c>
      <c r="I36" s="338">
        <f t="shared" si="2"/>
        <v>405</v>
      </c>
      <c r="J36" s="338">
        <f t="shared" si="3"/>
        <v>433</v>
      </c>
      <c r="K36" s="469">
        <f t="shared" si="4"/>
        <v>1.0691358024691358</v>
      </c>
    </row>
    <row r="37" spans="1:11" s="135" customFormat="1" ht="14.1" customHeight="1">
      <c r="A37" s="118" t="s">
        <v>4127</v>
      </c>
      <c r="B37" s="119" t="s">
        <v>4128</v>
      </c>
      <c r="C37" s="119">
        <v>82</v>
      </c>
      <c r="D37" s="119">
        <v>105</v>
      </c>
      <c r="E37" s="469">
        <f t="shared" si="1"/>
        <v>1.2804878048780488</v>
      </c>
      <c r="F37" s="119">
        <v>14</v>
      </c>
      <c r="G37" s="119">
        <v>1</v>
      </c>
      <c r="H37" s="469">
        <f t="shared" si="1"/>
        <v>7.1428571428571425E-2</v>
      </c>
      <c r="I37" s="338">
        <f t="shared" si="2"/>
        <v>96</v>
      </c>
      <c r="J37" s="338">
        <f t="shared" si="3"/>
        <v>106</v>
      </c>
      <c r="K37" s="469">
        <f t="shared" si="4"/>
        <v>1.1041666666666667</v>
      </c>
    </row>
    <row r="38" spans="1:11" s="135" customFormat="1" ht="14.1" customHeight="1">
      <c r="A38" s="118" t="s">
        <v>4129</v>
      </c>
      <c r="B38" s="119" t="s">
        <v>4130</v>
      </c>
      <c r="C38" s="119">
        <v>2</v>
      </c>
      <c r="D38" s="119">
        <v>1</v>
      </c>
      <c r="E38" s="469">
        <f t="shared" si="1"/>
        <v>0.5</v>
      </c>
      <c r="F38" s="119">
        <v>8</v>
      </c>
      <c r="G38" s="119"/>
      <c r="H38" s="469">
        <f t="shared" si="1"/>
        <v>0</v>
      </c>
      <c r="I38" s="338">
        <f t="shared" si="2"/>
        <v>10</v>
      </c>
      <c r="J38" s="338">
        <f t="shared" si="3"/>
        <v>1</v>
      </c>
      <c r="K38" s="469">
        <f t="shared" si="4"/>
        <v>0.1</v>
      </c>
    </row>
    <row r="39" spans="1:11" s="135" customFormat="1" ht="14.1" customHeight="1">
      <c r="A39" s="118" t="s">
        <v>4131</v>
      </c>
      <c r="B39" s="119" t="s">
        <v>4132</v>
      </c>
      <c r="C39" s="119">
        <v>450</v>
      </c>
      <c r="D39" s="119">
        <v>501</v>
      </c>
      <c r="E39" s="469">
        <f t="shared" si="1"/>
        <v>1.1133333333333333</v>
      </c>
      <c r="F39" s="119">
        <v>122</v>
      </c>
      <c r="G39" s="119">
        <v>64</v>
      </c>
      <c r="H39" s="469">
        <f t="shared" si="1"/>
        <v>0.52459016393442626</v>
      </c>
      <c r="I39" s="338">
        <f t="shared" si="2"/>
        <v>572</v>
      </c>
      <c r="J39" s="338">
        <f t="shared" si="3"/>
        <v>565</v>
      </c>
      <c r="K39" s="469">
        <f t="shared" si="4"/>
        <v>0.98776223776223782</v>
      </c>
    </row>
    <row r="40" spans="1:11" s="135" customFormat="1" ht="14.1" customHeight="1">
      <c r="A40" s="118" t="s">
        <v>4133</v>
      </c>
      <c r="B40" s="119" t="s">
        <v>4134</v>
      </c>
      <c r="C40" s="119">
        <v>135</v>
      </c>
      <c r="D40" s="119"/>
      <c r="E40" s="469">
        <f t="shared" si="1"/>
        <v>0</v>
      </c>
      <c r="F40" s="119">
        <v>27</v>
      </c>
      <c r="G40" s="119"/>
      <c r="H40" s="469">
        <f t="shared" si="1"/>
        <v>0</v>
      </c>
      <c r="I40" s="338">
        <f t="shared" si="2"/>
        <v>162</v>
      </c>
      <c r="J40" s="338">
        <f t="shared" si="3"/>
        <v>0</v>
      </c>
      <c r="K40" s="469">
        <f t="shared" si="4"/>
        <v>0</v>
      </c>
    </row>
    <row r="41" spans="1:11" s="135" customFormat="1" ht="14.1" customHeight="1">
      <c r="A41" s="118" t="s">
        <v>4135</v>
      </c>
      <c r="B41" s="119" t="s">
        <v>4136</v>
      </c>
      <c r="C41" s="119">
        <v>37</v>
      </c>
      <c r="D41" s="119"/>
      <c r="E41" s="469">
        <f t="shared" si="1"/>
        <v>0</v>
      </c>
      <c r="F41" s="119">
        <v>18</v>
      </c>
      <c r="G41" s="119"/>
      <c r="H41" s="469">
        <f t="shared" si="1"/>
        <v>0</v>
      </c>
      <c r="I41" s="338">
        <f t="shared" si="2"/>
        <v>55</v>
      </c>
      <c r="J41" s="338">
        <f t="shared" si="3"/>
        <v>0</v>
      </c>
      <c r="K41" s="469">
        <f t="shared" si="4"/>
        <v>0</v>
      </c>
    </row>
    <row r="42" spans="1:11" s="135" customFormat="1" ht="14.1" customHeight="1">
      <c r="A42" s="118" t="s">
        <v>3367</v>
      </c>
      <c r="B42" s="119" t="s">
        <v>3368</v>
      </c>
      <c r="C42" s="119"/>
      <c r="D42" s="119"/>
      <c r="E42" s="469" t="e">
        <f t="shared" si="1"/>
        <v>#DIV/0!</v>
      </c>
      <c r="F42" s="119">
        <v>14</v>
      </c>
      <c r="G42" s="119">
        <v>7</v>
      </c>
      <c r="H42" s="469">
        <f t="shared" si="1"/>
        <v>0.5</v>
      </c>
      <c r="I42" s="338">
        <f t="shared" si="2"/>
        <v>14</v>
      </c>
      <c r="J42" s="338">
        <f t="shared" si="3"/>
        <v>7</v>
      </c>
      <c r="K42" s="469">
        <f t="shared" si="4"/>
        <v>0.5</v>
      </c>
    </row>
    <row r="43" spans="1:11" s="135" customFormat="1" ht="14.1" customHeight="1">
      <c r="A43" s="118" t="s">
        <v>3984</v>
      </c>
      <c r="B43" s="119" t="s">
        <v>4137</v>
      </c>
      <c r="C43" s="119">
        <v>8500</v>
      </c>
      <c r="D43" s="119">
        <v>8462</v>
      </c>
      <c r="E43" s="469">
        <f t="shared" si="1"/>
        <v>0.99552941176470588</v>
      </c>
      <c r="F43" s="119">
        <v>1947</v>
      </c>
      <c r="G43" s="119">
        <v>1878</v>
      </c>
      <c r="H43" s="469">
        <f t="shared" si="1"/>
        <v>0.96456086286594767</v>
      </c>
      <c r="I43" s="338">
        <f t="shared" si="2"/>
        <v>10447</v>
      </c>
      <c r="J43" s="338">
        <f t="shared" si="3"/>
        <v>10340</v>
      </c>
      <c r="K43" s="469">
        <f t="shared" si="4"/>
        <v>0.98975782521297984</v>
      </c>
    </row>
    <row r="44" spans="1:11" s="135" customFormat="1" ht="14.1" customHeight="1">
      <c r="A44" s="118" t="s">
        <v>4138</v>
      </c>
      <c r="B44" s="119" t="s">
        <v>4139</v>
      </c>
      <c r="C44" s="119">
        <v>3</v>
      </c>
      <c r="D44" s="119"/>
      <c r="E44" s="469">
        <f t="shared" si="1"/>
        <v>0</v>
      </c>
      <c r="F44" s="119">
        <v>1</v>
      </c>
      <c r="G44" s="119"/>
      <c r="H44" s="469">
        <f t="shared" si="1"/>
        <v>0</v>
      </c>
      <c r="I44" s="338">
        <f t="shared" si="2"/>
        <v>4</v>
      </c>
      <c r="J44" s="338">
        <f t="shared" si="3"/>
        <v>0</v>
      </c>
      <c r="K44" s="469">
        <f t="shared" si="4"/>
        <v>0</v>
      </c>
    </row>
    <row r="45" spans="1:11" s="135" customFormat="1" ht="14.1" customHeight="1">
      <c r="A45" s="118" t="s">
        <v>4140</v>
      </c>
      <c r="B45" s="119" t="s">
        <v>4141</v>
      </c>
      <c r="C45" s="119"/>
      <c r="D45" s="119"/>
      <c r="E45" s="469" t="e">
        <f t="shared" si="1"/>
        <v>#DIV/0!</v>
      </c>
      <c r="F45" s="119"/>
      <c r="G45" s="119"/>
      <c r="H45" s="469" t="e">
        <f t="shared" si="1"/>
        <v>#DIV/0!</v>
      </c>
      <c r="I45" s="338">
        <f t="shared" si="2"/>
        <v>0</v>
      </c>
      <c r="J45" s="338">
        <f t="shared" si="3"/>
        <v>0</v>
      </c>
      <c r="K45" s="469" t="e">
        <f t="shared" si="4"/>
        <v>#DIV/0!</v>
      </c>
    </row>
    <row r="46" spans="1:11" s="135" customFormat="1" ht="14.1" customHeight="1">
      <c r="A46" s="118" t="s">
        <v>4142</v>
      </c>
      <c r="B46" s="119" t="s">
        <v>4143</v>
      </c>
      <c r="C46" s="119"/>
      <c r="D46" s="119"/>
      <c r="E46" s="469" t="e">
        <f t="shared" si="1"/>
        <v>#DIV/0!</v>
      </c>
      <c r="F46" s="119"/>
      <c r="G46" s="119"/>
      <c r="H46" s="469" t="e">
        <f t="shared" si="1"/>
        <v>#DIV/0!</v>
      </c>
      <c r="I46" s="338">
        <f t="shared" si="2"/>
        <v>0</v>
      </c>
      <c r="J46" s="338">
        <f t="shared" si="3"/>
        <v>0</v>
      </c>
      <c r="K46" s="469" t="e">
        <f t="shared" si="4"/>
        <v>#DIV/0!</v>
      </c>
    </row>
    <row r="47" spans="1:11" s="135" customFormat="1" ht="14.1" customHeight="1">
      <c r="A47" s="118" t="s">
        <v>4144</v>
      </c>
      <c r="B47" s="119" t="s">
        <v>4145</v>
      </c>
      <c r="C47" s="119">
        <v>4</v>
      </c>
      <c r="D47" s="119"/>
      <c r="E47" s="469">
        <f t="shared" si="1"/>
        <v>0</v>
      </c>
      <c r="F47" s="119"/>
      <c r="G47" s="119"/>
      <c r="H47" s="469" t="e">
        <f t="shared" si="1"/>
        <v>#DIV/0!</v>
      </c>
      <c r="I47" s="338">
        <f t="shared" si="2"/>
        <v>4</v>
      </c>
      <c r="J47" s="338">
        <f t="shared" si="3"/>
        <v>0</v>
      </c>
      <c r="K47" s="469">
        <f t="shared" si="4"/>
        <v>0</v>
      </c>
    </row>
    <row r="48" spans="1:11" s="135" customFormat="1" ht="14.1" customHeight="1">
      <c r="A48" s="118" t="s">
        <v>4146</v>
      </c>
      <c r="B48" s="119" t="s">
        <v>4147</v>
      </c>
      <c r="C48" s="119">
        <v>14</v>
      </c>
      <c r="D48" s="119"/>
      <c r="E48" s="469">
        <f t="shared" si="1"/>
        <v>0</v>
      </c>
      <c r="F48" s="119"/>
      <c r="G48" s="119"/>
      <c r="H48" s="469" t="e">
        <f t="shared" si="1"/>
        <v>#DIV/0!</v>
      </c>
      <c r="I48" s="338">
        <f t="shared" si="2"/>
        <v>14</v>
      </c>
      <c r="J48" s="338">
        <f t="shared" si="3"/>
        <v>0</v>
      </c>
      <c r="K48" s="469">
        <f t="shared" si="4"/>
        <v>0</v>
      </c>
    </row>
    <row r="49" spans="1:11" s="135" customFormat="1" ht="14.1" customHeight="1">
      <c r="A49" s="118" t="s">
        <v>4148</v>
      </c>
      <c r="B49" s="119" t="s">
        <v>4149</v>
      </c>
      <c r="C49" s="119">
        <v>8</v>
      </c>
      <c r="D49" s="119"/>
      <c r="E49" s="469">
        <f t="shared" si="1"/>
        <v>0</v>
      </c>
      <c r="F49" s="119"/>
      <c r="G49" s="119"/>
      <c r="H49" s="469" t="e">
        <f t="shared" si="1"/>
        <v>#DIV/0!</v>
      </c>
      <c r="I49" s="338">
        <f t="shared" si="2"/>
        <v>8</v>
      </c>
      <c r="J49" s="338">
        <f t="shared" si="3"/>
        <v>0</v>
      </c>
      <c r="K49" s="469">
        <f t="shared" si="4"/>
        <v>0</v>
      </c>
    </row>
    <row r="50" spans="1:11" s="135" customFormat="1" ht="14.1" customHeight="1">
      <c r="A50" s="118" t="s">
        <v>4150</v>
      </c>
      <c r="B50" s="119" t="s">
        <v>4151</v>
      </c>
      <c r="C50" s="119">
        <v>42</v>
      </c>
      <c r="D50" s="119"/>
      <c r="E50" s="469">
        <f t="shared" si="1"/>
        <v>0</v>
      </c>
      <c r="F50" s="119"/>
      <c r="G50" s="119"/>
      <c r="H50" s="469" t="e">
        <f t="shared" si="1"/>
        <v>#DIV/0!</v>
      </c>
      <c r="I50" s="338">
        <f t="shared" si="2"/>
        <v>42</v>
      </c>
      <c r="J50" s="338">
        <f t="shared" si="3"/>
        <v>0</v>
      </c>
      <c r="K50" s="469">
        <f t="shared" si="4"/>
        <v>0</v>
      </c>
    </row>
    <row r="51" spans="1:11" s="135" customFormat="1" ht="14.1" customHeight="1">
      <c r="A51" s="118" t="s">
        <v>4152</v>
      </c>
      <c r="B51" s="119" t="s">
        <v>4153</v>
      </c>
      <c r="C51" s="119">
        <v>6</v>
      </c>
      <c r="D51" s="119"/>
      <c r="E51" s="469">
        <f t="shared" si="1"/>
        <v>0</v>
      </c>
      <c r="F51" s="119"/>
      <c r="G51" s="119"/>
      <c r="H51" s="469" t="e">
        <f t="shared" si="1"/>
        <v>#DIV/0!</v>
      </c>
      <c r="I51" s="338">
        <f t="shared" si="2"/>
        <v>6</v>
      </c>
      <c r="J51" s="338">
        <f t="shared" si="3"/>
        <v>0</v>
      </c>
      <c r="K51" s="469">
        <f t="shared" si="4"/>
        <v>0</v>
      </c>
    </row>
    <row r="52" spans="1:11" s="135" customFormat="1" ht="14.1" customHeight="1">
      <c r="A52" s="118" t="s">
        <v>4154</v>
      </c>
      <c r="B52" s="119" t="s">
        <v>4155</v>
      </c>
      <c r="C52" s="119">
        <v>13</v>
      </c>
      <c r="D52" s="119"/>
      <c r="E52" s="469">
        <f t="shared" si="1"/>
        <v>0</v>
      </c>
      <c r="F52" s="119"/>
      <c r="G52" s="119"/>
      <c r="H52" s="469" t="e">
        <f t="shared" si="1"/>
        <v>#DIV/0!</v>
      </c>
      <c r="I52" s="338">
        <f t="shared" si="2"/>
        <v>13</v>
      </c>
      <c r="J52" s="338">
        <f t="shared" si="3"/>
        <v>0</v>
      </c>
      <c r="K52" s="469">
        <f t="shared" si="4"/>
        <v>0</v>
      </c>
    </row>
    <row r="53" spans="1:11" s="135" customFormat="1" ht="14.1" customHeight="1">
      <c r="A53" s="118" t="s">
        <v>4156</v>
      </c>
      <c r="B53" s="119" t="s">
        <v>4157</v>
      </c>
      <c r="C53" s="119">
        <v>14</v>
      </c>
      <c r="D53" s="119"/>
      <c r="E53" s="469">
        <f t="shared" si="1"/>
        <v>0</v>
      </c>
      <c r="F53" s="119"/>
      <c r="G53" s="119"/>
      <c r="H53" s="469" t="e">
        <f t="shared" ref="H53" si="5">G53/F53</f>
        <v>#DIV/0!</v>
      </c>
      <c r="I53" s="338">
        <f t="shared" si="2"/>
        <v>14</v>
      </c>
      <c r="J53" s="338">
        <f t="shared" si="3"/>
        <v>0</v>
      </c>
      <c r="K53" s="469">
        <f t="shared" si="4"/>
        <v>0</v>
      </c>
    </row>
    <row r="54" spans="1:11" s="135" customFormat="1" ht="14.1" customHeight="1">
      <c r="A54" s="118" t="s">
        <v>4158</v>
      </c>
      <c r="B54" s="119" t="s">
        <v>4159</v>
      </c>
      <c r="C54" s="119">
        <v>5</v>
      </c>
      <c r="D54" s="119"/>
      <c r="E54" s="469">
        <f t="shared" ref="E54:H87" si="6">D54/C54</f>
        <v>0</v>
      </c>
      <c r="F54" s="119"/>
      <c r="G54" s="119"/>
      <c r="H54" s="469" t="e">
        <f t="shared" si="6"/>
        <v>#DIV/0!</v>
      </c>
      <c r="I54" s="338">
        <f t="shared" ref="I54:I96" si="7">C54+F54</f>
        <v>5</v>
      </c>
      <c r="J54" s="338">
        <f t="shared" ref="J54:J96" si="8">D54+G54</f>
        <v>0</v>
      </c>
      <c r="K54" s="469">
        <f t="shared" si="4"/>
        <v>0</v>
      </c>
    </row>
    <row r="55" spans="1:11" s="135" customFormat="1" ht="14.1" customHeight="1">
      <c r="A55" s="118" t="s">
        <v>4160</v>
      </c>
      <c r="B55" s="119" t="s">
        <v>4161</v>
      </c>
      <c r="C55" s="119">
        <v>2</v>
      </c>
      <c r="D55" s="119"/>
      <c r="E55" s="469">
        <f t="shared" si="6"/>
        <v>0</v>
      </c>
      <c r="F55" s="119"/>
      <c r="G55" s="119"/>
      <c r="H55" s="469" t="e">
        <f t="shared" si="6"/>
        <v>#DIV/0!</v>
      </c>
      <c r="I55" s="338">
        <f t="shared" si="7"/>
        <v>2</v>
      </c>
      <c r="J55" s="338">
        <f t="shared" si="8"/>
        <v>0</v>
      </c>
      <c r="K55" s="469">
        <f t="shared" ref="K55:K97" si="9">J55/I55</f>
        <v>0</v>
      </c>
    </row>
    <row r="56" spans="1:11" s="135" customFormat="1" ht="14.1" customHeight="1">
      <c r="A56" s="118" t="s">
        <v>4162</v>
      </c>
      <c r="B56" s="119" t="s">
        <v>4163</v>
      </c>
      <c r="C56" s="119">
        <v>350</v>
      </c>
      <c r="D56" s="119">
        <v>390</v>
      </c>
      <c r="E56" s="469">
        <f t="shared" si="6"/>
        <v>1.1142857142857143</v>
      </c>
      <c r="F56" s="119">
        <v>25</v>
      </c>
      <c r="G56" s="119">
        <v>25</v>
      </c>
      <c r="H56" s="469">
        <f t="shared" si="6"/>
        <v>1</v>
      </c>
      <c r="I56" s="338">
        <f t="shared" si="7"/>
        <v>375</v>
      </c>
      <c r="J56" s="338">
        <f t="shared" si="8"/>
        <v>415</v>
      </c>
      <c r="K56" s="469">
        <f t="shared" si="9"/>
        <v>1.1066666666666667</v>
      </c>
    </row>
    <row r="57" spans="1:11" s="135" customFormat="1" ht="14.1" customHeight="1">
      <c r="A57" s="118" t="s">
        <v>4164</v>
      </c>
      <c r="B57" s="119" t="s">
        <v>4165</v>
      </c>
      <c r="C57" s="119">
        <v>600</v>
      </c>
      <c r="D57" s="119">
        <v>638</v>
      </c>
      <c r="E57" s="469">
        <f t="shared" si="6"/>
        <v>1.0633333333333332</v>
      </c>
      <c r="F57" s="119">
        <v>20</v>
      </c>
      <c r="G57" s="119">
        <v>20</v>
      </c>
      <c r="H57" s="469">
        <f t="shared" si="6"/>
        <v>1</v>
      </c>
      <c r="I57" s="338">
        <f t="shared" si="7"/>
        <v>620</v>
      </c>
      <c r="J57" s="338">
        <f t="shared" si="8"/>
        <v>658</v>
      </c>
      <c r="K57" s="469">
        <f t="shared" si="9"/>
        <v>1.0612903225806452</v>
      </c>
    </row>
    <row r="58" spans="1:11" s="135" customFormat="1" ht="14.1" customHeight="1">
      <c r="A58" s="118" t="s">
        <v>4166</v>
      </c>
      <c r="B58" s="119" t="s">
        <v>4167</v>
      </c>
      <c r="C58" s="119">
        <v>900</v>
      </c>
      <c r="D58" s="119">
        <v>1023</v>
      </c>
      <c r="E58" s="469">
        <f t="shared" si="6"/>
        <v>1.1366666666666667</v>
      </c>
      <c r="F58" s="119">
        <v>35</v>
      </c>
      <c r="G58" s="119">
        <v>34</v>
      </c>
      <c r="H58" s="469">
        <f t="shared" si="6"/>
        <v>0.97142857142857142</v>
      </c>
      <c r="I58" s="338">
        <f t="shared" si="7"/>
        <v>935</v>
      </c>
      <c r="J58" s="338">
        <f t="shared" si="8"/>
        <v>1057</v>
      </c>
      <c r="K58" s="469">
        <f t="shared" si="9"/>
        <v>1.1304812834224598</v>
      </c>
    </row>
    <row r="59" spans="1:11" s="135" customFormat="1" ht="14.1" customHeight="1">
      <c r="A59" s="118" t="s">
        <v>4125</v>
      </c>
      <c r="B59" s="119" t="s">
        <v>4168</v>
      </c>
      <c r="C59" s="119"/>
      <c r="D59" s="119"/>
      <c r="E59" s="469" t="e">
        <f t="shared" si="6"/>
        <v>#DIV/0!</v>
      </c>
      <c r="F59" s="119"/>
      <c r="G59" s="119"/>
      <c r="H59" s="469" t="e">
        <f t="shared" si="6"/>
        <v>#DIV/0!</v>
      </c>
      <c r="I59" s="338">
        <f t="shared" si="7"/>
        <v>0</v>
      </c>
      <c r="J59" s="338">
        <f t="shared" si="8"/>
        <v>0</v>
      </c>
      <c r="K59" s="469" t="e">
        <f t="shared" si="9"/>
        <v>#DIV/0!</v>
      </c>
    </row>
    <row r="60" spans="1:11" s="135" customFormat="1" ht="14.1" customHeight="1">
      <c r="A60" s="118" t="s">
        <v>4169</v>
      </c>
      <c r="B60" s="119" t="s">
        <v>4170</v>
      </c>
      <c r="C60" s="119">
        <v>45</v>
      </c>
      <c r="D60" s="119"/>
      <c r="E60" s="469">
        <f t="shared" si="6"/>
        <v>0</v>
      </c>
      <c r="F60" s="119">
        <v>2</v>
      </c>
      <c r="G60" s="119"/>
      <c r="H60" s="469">
        <f t="shared" si="6"/>
        <v>0</v>
      </c>
      <c r="I60" s="338">
        <f t="shared" si="7"/>
        <v>47</v>
      </c>
      <c r="J60" s="338">
        <f t="shared" si="8"/>
        <v>0</v>
      </c>
      <c r="K60" s="469">
        <f t="shared" si="9"/>
        <v>0</v>
      </c>
    </row>
    <row r="61" spans="1:11" s="135" customFormat="1" ht="14.1" customHeight="1">
      <c r="A61" s="118" t="s">
        <v>4171</v>
      </c>
      <c r="B61" s="119" t="s">
        <v>4172</v>
      </c>
      <c r="C61" s="119"/>
      <c r="D61" s="119"/>
      <c r="E61" s="469" t="e">
        <f t="shared" si="6"/>
        <v>#DIV/0!</v>
      </c>
      <c r="F61" s="119">
        <v>2</v>
      </c>
      <c r="G61" s="119"/>
      <c r="H61" s="469">
        <f t="shared" si="6"/>
        <v>0</v>
      </c>
      <c r="I61" s="338">
        <f t="shared" si="7"/>
        <v>2</v>
      </c>
      <c r="J61" s="338">
        <f t="shared" si="8"/>
        <v>0</v>
      </c>
      <c r="K61" s="469">
        <f t="shared" si="9"/>
        <v>0</v>
      </c>
    </row>
    <row r="62" spans="1:11" s="135" customFormat="1" ht="14.1" customHeight="1">
      <c r="A62" s="118" t="s">
        <v>4173</v>
      </c>
      <c r="B62" s="119" t="s">
        <v>4174</v>
      </c>
      <c r="C62" s="119"/>
      <c r="D62" s="119"/>
      <c r="E62" s="469" t="e">
        <f t="shared" si="6"/>
        <v>#DIV/0!</v>
      </c>
      <c r="F62" s="119"/>
      <c r="G62" s="119"/>
      <c r="H62" s="469" t="e">
        <f t="shared" si="6"/>
        <v>#DIV/0!</v>
      </c>
      <c r="I62" s="338">
        <f t="shared" si="7"/>
        <v>0</v>
      </c>
      <c r="J62" s="338">
        <f t="shared" si="8"/>
        <v>0</v>
      </c>
      <c r="K62" s="469" t="e">
        <f t="shared" si="9"/>
        <v>#DIV/0!</v>
      </c>
    </row>
    <row r="63" spans="1:11" s="135" customFormat="1" ht="14.1" customHeight="1">
      <c r="A63" s="118" t="s">
        <v>4175</v>
      </c>
      <c r="B63" s="119" t="s">
        <v>4176</v>
      </c>
      <c r="C63" s="119">
        <v>1</v>
      </c>
      <c r="D63" s="119"/>
      <c r="E63" s="469">
        <f t="shared" si="6"/>
        <v>0</v>
      </c>
      <c r="F63" s="119"/>
      <c r="G63" s="119"/>
      <c r="H63" s="469" t="e">
        <f t="shared" si="6"/>
        <v>#DIV/0!</v>
      </c>
      <c r="I63" s="338">
        <f t="shared" si="7"/>
        <v>1</v>
      </c>
      <c r="J63" s="338">
        <f t="shared" si="8"/>
        <v>0</v>
      </c>
      <c r="K63" s="469">
        <f t="shared" si="9"/>
        <v>0</v>
      </c>
    </row>
    <row r="64" spans="1:11" s="135" customFormat="1" ht="14.1" customHeight="1">
      <c r="A64" s="118" t="s">
        <v>4177</v>
      </c>
      <c r="B64" s="119" t="s">
        <v>4178</v>
      </c>
      <c r="C64" s="119"/>
      <c r="D64" s="119"/>
      <c r="E64" s="469" t="e">
        <f t="shared" si="6"/>
        <v>#DIV/0!</v>
      </c>
      <c r="F64" s="119"/>
      <c r="G64" s="119"/>
      <c r="H64" s="469" t="e">
        <f t="shared" si="6"/>
        <v>#DIV/0!</v>
      </c>
      <c r="I64" s="338">
        <f t="shared" si="7"/>
        <v>0</v>
      </c>
      <c r="J64" s="338">
        <f t="shared" si="8"/>
        <v>0</v>
      </c>
      <c r="K64" s="469" t="e">
        <f t="shared" si="9"/>
        <v>#DIV/0!</v>
      </c>
    </row>
    <row r="65" spans="1:11" s="135" customFormat="1" ht="14.1" customHeight="1">
      <c r="A65" s="118" t="s">
        <v>4179</v>
      </c>
      <c r="B65" s="119" t="s">
        <v>4180</v>
      </c>
      <c r="C65" s="119">
        <v>15</v>
      </c>
      <c r="D65" s="119">
        <v>17</v>
      </c>
      <c r="E65" s="469">
        <f t="shared" si="6"/>
        <v>1.1333333333333333</v>
      </c>
      <c r="F65" s="119"/>
      <c r="G65" s="119"/>
      <c r="H65" s="469" t="e">
        <f t="shared" si="6"/>
        <v>#DIV/0!</v>
      </c>
      <c r="I65" s="338">
        <f t="shared" si="7"/>
        <v>15</v>
      </c>
      <c r="J65" s="338">
        <f t="shared" si="8"/>
        <v>17</v>
      </c>
      <c r="K65" s="469">
        <f t="shared" si="9"/>
        <v>1.1333333333333333</v>
      </c>
    </row>
    <row r="66" spans="1:11" s="135" customFormat="1" ht="14.1" customHeight="1">
      <c r="A66" s="118" t="s">
        <v>4181</v>
      </c>
      <c r="B66" s="119" t="s">
        <v>4182</v>
      </c>
      <c r="C66" s="119">
        <v>180</v>
      </c>
      <c r="D66" s="119">
        <v>356</v>
      </c>
      <c r="E66" s="469">
        <f t="shared" si="6"/>
        <v>1.9777777777777779</v>
      </c>
      <c r="F66" s="119"/>
      <c r="G66" s="119"/>
      <c r="H66" s="469" t="e">
        <f t="shared" si="6"/>
        <v>#DIV/0!</v>
      </c>
      <c r="I66" s="338">
        <f t="shared" si="7"/>
        <v>180</v>
      </c>
      <c r="J66" s="338">
        <f t="shared" si="8"/>
        <v>356</v>
      </c>
      <c r="K66" s="469">
        <f t="shared" si="9"/>
        <v>1.9777777777777779</v>
      </c>
    </row>
    <row r="67" spans="1:11" s="135" customFormat="1" ht="14.1" customHeight="1">
      <c r="A67" s="118" t="s">
        <v>4183</v>
      </c>
      <c r="B67" s="119" t="s">
        <v>4184</v>
      </c>
      <c r="C67" s="119">
        <v>70</v>
      </c>
      <c r="D67" s="119">
        <v>572</v>
      </c>
      <c r="E67" s="469">
        <f t="shared" si="6"/>
        <v>8.1714285714285708</v>
      </c>
      <c r="F67" s="119">
        <v>3</v>
      </c>
      <c r="G67" s="119">
        <v>9</v>
      </c>
      <c r="H67" s="469">
        <f t="shared" si="6"/>
        <v>3</v>
      </c>
      <c r="I67" s="338">
        <f t="shared" si="7"/>
        <v>73</v>
      </c>
      <c r="J67" s="338">
        <f t="shared" si="8"/>
        <v>581</v>
      </c>
      <c r="K67" s="469">
        <f t="shared" si="9"/>
        <v>7.9589041095890414</v>
      </c>
    </row>
    <row r="68" spans="1:11" s="135" customFormat="1" ht="14.1" customHeight="1">
      <c r="A68" s="118" t="s">
        <v>4185</v>
      </c>
      <c r="B68" s="119" t="s">
        <v>4186</v>
      </c>
      <c r="C68" s="119">
        <v>10</v>
      </c>
      <c r="D68" s="119">
        <v>7</v>
      </c>
      <c r="E68" s="469">
        <f t="shared" si="6"/>
        <v>0.7</v>
      </c>
      <c r="F68" s="119"/>
      <c r="G68" s="119"/>
      <c r="H68" s="469" t="e">
        <f t="shared" si="6"/>
        <v>#DIV/0!</v>
      </c>
      <c r="I68" s="338">
        <f t="shared" si="7"/>
        <v>10</v>
      </c>
      <c r="J68" s="338">
        <f t="shared" si="8"/>
        <v>7</v>
      </c>
      <c r="K68" s="469">
        <f t="shared" si="9"/>
        <v>0.7</v>
      </c>
    </row>
    <row r="69" spans="1:11" s="135" customFormat="1" ht="14.1" customHeight="1">
      <c r="A69" s="118" t="s">
        <v>4187</v>
      </c>
      <c r="B69" s="119" t="s">
        <v>4188</v>
      </c>
      <c r="C69" s="119">
        <v>30</v>
      </c>
      <c r="D69" s="119">
        <v>28</v>
      </c>
      <c r="E69" s="469">
        <f t="shared" si="6"/>
        <v>0.93333333333333335</v>
      </c>
      <c r="F69" s="119"/>
      <c r="G69" s="119">
        <v>2</v>
      </c>
      <c r="H69" s="469" t="e">
        <f t="shared" si="6"/>
        <v>#DIV/0!</v>
      </c>
      <c r="I69" s="338">
        <f t="shared" si="7"/>
        <v>30</v>
      </c>
      <c r="J69" s="338">
        <f t="shared" si="8"/>
        <v>30</v>
      </c>
      <c r="K69" s="469">
        <f t="shared" si="9"/>
        <v>1</v>
      </c>
    </row>
    <row r="70" spans="1:11" s="135" customFormat="1" ht="14.1" customHeight="1">
      <c r="A70" s="118" t="s">
        <v>4189</v>
      </c>
      <c r="B70" s="119" t="s">
        <v>4190</v>
      </c>
      <c r="C70" s="119">
        <v>60</v>
      </c>
      <c r="D70" s="119">
        <v>52</v>
      </c>
      <c r="E70" s="469">
        <f t="shared" si="6"/>
        <v>0.8666666666666667</v>
      </c>
      <c r="F70" s="119">
        <v>10</v>
      </c>
      <c r="G70" s="119">
        <v>9</v>
      </c>
      <c r="H70" s="469">
        <f t="shared" si="6"/>
        <v>0.9</v>
      </c>
      <c r="I70" s="338">
        <f t="shared" si="7"/>
        <v>70</v>
      </c>
      <c r="J70" s="338">
        <f t="shared" si="8"/>
        <v>61</v>
      </c>
      <c r="K70" s="469">
        <f t="shared" si="9"/>
        <v>0.87142857142857144</v>
      </c>
    </row>
    <row r="71" spans="1:11" s="135" customFormat="1" ht="14.1" customHeight="1">
      <c r="A71" s="118" t="s">
        <v>4191</v>
      </c>
      <c r="B71" s="119" t="s">
        <v>4192</v>
      </c>
      <c r="C71" s="119">
        <v>200</v>
      </c>
      <c r="D71" s="119">
        <v>312</v>
      </c>
      <c r="E71" s="469">
        <f t="shared" si="6"/>
        <v>1.56</v>
      </c>
      <c r="F71" s="119">
        <v>5</v>
      </c>
      <c r="G71" s="119">
        <v>7</v>
      </c>
      <c r="H71" s="469">
        <f t="shared" si="6"/>
        <v>1.4</v>
      </c>
      <c r="I71" s="338">
        <f t="shared" si="7"/>
        <v>205</v>
      </c>
      <c r="J71" s="338">
        <f t="shared" si="8"/>
        <v>319</v>
      </c>
      <c r="K71" s="469">
        <f t="shared" si="9"/>
        <v>1.5560975609756098</v>
      </c>
    </row>
    <row r="72" spans="1:11" s="135" customFormat="1" ht="14.1" customHeight="1">
      <c r="A72" s="118" t="s">
        <v>4193</v>
      </c>
      <c r="B72" s="119" t="s">
        <v>4194</v>
      </c>
      <c r="C72" s="119">
        <v>5</v>
      </c>
      <c r="D72" s="119">
        <v>4</v>
      </c>
      <c r="E72" s="469">
        <f t="shared" si="6"/>
        <v>0.8</v>
      </c>
      <c r="F72" s="119">
        <v>2</v>
      </c>
      <c r="G72" s="119">
        <v>1</v>
      </c>
      <c r="H72" s="469">
        <f t="shared" si="6"/>
        <v>0.5</v>
      </c>
      <c r="I72" s="338">
        <f t="shared" si="7"/>
        <v>7</v>
      </c>
      <c r="J72" s="338">
        <f t="shared" si="8"/>
        <v>5</v>
      </c>
      <c r="K72" s="469">
        <f t="shared" si="9"/>
        <v>0.7142857142857143</v>
      </c>
    </row>
    <row r="73" spans="1:11" s="135" customFormat="1" ht="14.1" customHeight="1">
      <c r="A73" s="118" t="s">
        <v>4195</v>
      </c>
      <c r="B73" s="119" t="s">
        <v>4196</v>
      </c>
      <c r="C73" s="119">
        <v>1400</v>
      </c>
      <c r="D73" s="119">
        <v>1382</v>
      </c>
      <c r="E73" s="469">
        <f t="shared" si="6"/>
        <v>0.9871428571428571</v>
      </c>
      <c r="F73" s="119">
        <v>180</v>
      </c>
      <c r="G73" s="119">
        <v>198</v>
      </c>
      <c r="H73" s="469">
        <f t="shared" si="6"/>
        <v>1.1000000000000001</v>
      </c>
      <c r="I73" s="338">
        <f t="shared" si="7"/>
        <v>1580</v>
      </c>
      <c r="J73" s="338">
        <f t="shared" si="8"/>
        <v>1580</v>
      </c>
      <c r="K73" s="469">
        <f t="shared" si="9"/>
        <v>1</v>
      </c>
    </row>
    <row r="74" spans="1:11" s="135" customFormat="1" ht="14.1" customHeight="1">
      <c r="A74" s="118" t="s">
        <v>4197</v>
      </c>
      <c r="B74" s="119" t="s">
        <v>4198</v>
      </c>
      <c r="C74" s="119">
        <v>350</v>
      </c>
      <c r="D74" s="119">
        <v>393</v>
      </c>
      <c r="E74" s="469">
        <f t="shared" si="6"/>
        <v>1.1228571428571428</v>
      </c>
      <c r="F74" s="119">
        <v>30</v>
      </c>
      <c r="G74" s="119">
        <v>27</v>
      </c>
      <c r="H74" s="469">
        <f t="shared" si="6"/>
        <v>0.9</v>
      </c>
      <c r="I74" s="338">
        <f t="shared" si="7"/>
        <v>380</v>
      </c>
      <c r="J74" s="338">
        <f t="shared" si="8"/>
        <v>420</v>
      </c>
      <c r="K74" s="469">
        <f t="shared" si="9"/>
        <v>1.1052631578947369</v>
      </c>
    </row>
    <row r="75" spans="1:11" s="135" customFormat="1" ht="14.1" customHeight="1">
      <c r="A75" s="118" t="s">
        <v>4199</v>
      </c>
      <c r="B75" s="119" t="s">
        <v>4200</v>
      </c>
      <c r="C75" s="119">
        <v>400</v>
      </c>
      <c r="D75" s="119">
        <v>413</v>
      </c>
      <c r="E75" s="469">
        <f t="shared" si="6"/>
        <v>1.0325</v>
      </c>
      <c r="F75" s="119">
        <v>25</v>
      </c>
      <c r="G75" s="119">
        <v>24</v>
      </c>
      <c r="H75" s="469">
        <f t="shared" si="6"/>
        <v>0.96</v>
      </c>
      <c r="I75" s="338">
        <f t="shared" si="7"/>
        <v>425</v>
      </c>
      <c r="J75" s="338">
        <f t="shared" si="8"/>
        <v>437</v>
      </c>
      <c r="K75" s="469">
        <f t="shared" si="9"/>
        <v>1.0282352941176471</v>
      </c>
    </row>
    <row r="76" spans="1:11" s="135" customFormat="1" ht="14.1" customHeight="1">
      <c r="A76" s="118" t="s">
        <v>4201</v>
      </c>
      <c r="B76" s="119" t="s">
        <v>4202</v>
      </c>
      <c r="C76" s="119">
        <v>180</v>
      </c>
      <c r="D76" s="119">
        <v>177</v>
      </c>
      <c r="E76" s="469">
        <f t="shared" si="6"/>
        <v>0.98333333333333328</v>
      </c>
      <c r="F76" s="119">
        <v>7</v>
      </c>
      <c r="G76" s="119">
        <v>5</v>
      </c>
      <c r="H76" s="469">
        <f t="shared" si="6"/>
        <v>0.7142857142857143</v>
      </c>
      <c r="I76" s="338">
        <f t="shared" si="7"/>
        <v>187</v>
      </c>
      <c r="J76" s="338">
        <f t="shared" si="8"/>
        <v>182</v>
      </c>
      <c r="K76" s="469">
        <f t="shared" si="9"/>
        <v>0.9732620320855615</v>
      </c>
    </row>
    <row r="77" spans="1:11" s="135" customFormat="1" ht="14.1" customHeight="1">
      <c r="A77" s="118" t="s">
        <v>4203</v>
      </c>
      <c r="B77" s="119" t="s">
        <v>4204</v>
      </c>
      <c r="C77" s="119">
        <v>150</v>
      </c>
      <c r="D77" s="119">
        <v>161</v>
      </c>
      <c r="E77" s="469">
        <f t="shared" si="6"/>
        <v>1.0733333333333333</v>
      </c>
      <c r="F77" s="119"/>
      <c r="G77" s="119"/>
      <c r="H77" s="469" t="e">
        <f t="shared" si="6"/>
        <v>#DIV/0!</v>
      </c>
      <c r="I77" s="338">
        <f t="shared" si="7"/>
        <v>150</v>
      </c>
      <c r="J77" s="338">
        <f t="shared" si="8"/>
        <v>161</v>
      </c>
      <c r="K77" s="469">
        <f t="shared" si="9"/>
        <v>1.0733333333333333</v>
      </c>
    </row>
    <row r="78" spans="1:11" s="135" customFormat="1" ht="14.1" customHeight="1">
      <c r="A78" s="118" t="s">
        <v>4205</v>
      </c>
      <c r="B78" s="119" t="s">
        <v>4206</v>
      </c>
      <c r="C78" s="119">
        <v>900</v>
      </c>
      <c r="D78" s="119">
        <v>1003</v>
      </c>
      <c r="E78" s="469">
        <f t="shared" si="6"/>
        <v>1.1144444444444443</v>
      </c>
      <c r="F78" s="119">
        <v>40</v>
      </c>
      <c r="G78" s="119">
        <v>42</v>
      </c>
      <c r="H78" s="469">
        <f t="shared" si="6"/>
        <v>1.05</v>
      </c>
      <c r="I78" s="338">
        <f t="shared" si="7"/>
        <v>940</v>
      </c>
      <c r="J78" s="338">
        <f t="shared" si="8"/>
        <v>1045</v>
      </c>
      <c r="K78" s="469">
        <f t="shared" si="9"/>
        <v>1.1117021276595744</v>
      </c>
    </row>
    <row r="79" spans="1:11" s="135" customFormat="1" ht="14.1" customHeight="1">
      <c r="A79" s="118" t="s">
        <v>4207</v>
      </c>
      <c r="B79" s="119" t="s">
        <v>4208</v>
      </c>
      <c r="C79" s="119">
        <v>200</v>
      </c>
      <c r="D79" s="119">
        <v>230</v>
      </c>
      <c r="E79" s="469">
        <f t="shared" si="6"/>
        <v>1.1499999999999999</v>
      </c>
      <c r="F79" s="119">
        <v>20</v>
      </c>
      <c r="G79" s="119">
        <v>14</v>
      </c>
      <c r="H79" s="469">
        <f t="shared" si="6"/>
        <v>0.7</v>
      </c>
      <c r="I79" s="338">
        <f t="shared" si="7"/>
        <v>220</v>
      </c>
      <c r="J79" s="338">
        <f t="shared" si="8"/>
        <v>244</v>
      </c>
      <c r="K79" s="469">
        <f t="shared" si="9"/>
        <v>1.1090909090909091</v>
      </c>
    </row>
    <row r="80" spans="1:11" s="135" customFormat="1" ht="14.1" customHeight="1">
      <c r="A80" s="118" t="s">
        <v>4209</v>
      </c>
      <c r="B80" s="119" t="s">
        <v>4210</v>
      </c>
      <c r="C80" s="119">
        <v>1800</v>
      </c>
      <c r="D80" s="119">
        <v>1812</v>
      </c>
      <c r="E80" s="469">
        <f t="shared" si="6"/>
        <v>1.0066666666666666</v>
      </c>
      <c r="F80" s="119">
        <v>50</v>
      </c>
      <c r="G80" s="119">
        <v>54</v>
      </c>
      <c r="H80" s="469">
        <f t="shared" si="6"/>
        <v>1.08</v>
      </c>
      <c r="I80" s="338">
        <f t="shared" si="7"/>
        <v>1850</v>
      </c>
      <c r="J80" s="338">
        <f t="shared" si="8"/>
        <v>1866</v>
      </c>
      <c r="K80" s="469">
        <f t="shared" si="9"/>
        <v>1.0086486486486486</v>
      </c>
    </row>
    <row r="81" spans="1:11" s="135" customFormat="1" ht="14.1" customHeight="1">
      <c r="A81" s="118" t="s">
        <v>4211</v>
      </c>
      <c r="B81" s="119" t="s">
        <v>4212</v>
      </c>
      <c r="C81" s="119">
        <v>8500</v>
      </c>
      <c r="D81" s="119">
        <v>8310</v>
      </c>
      <c r="E81" s="469">
        <f t="shared" si="6"/>
        <v>0.97764705882352942</v>
      </c>
      <c r="F81" s="119">
        <v>2000</v>
      </c>
      <c r="G81" s="119">
        <v>1925</v>
      </c>
      <c r="H81" s="469">
        <f t="shared" si="6"/>
        <v>0.96250000000000002</v>
      </c>
      <c r="I81" s="338">
        <f t="shared" si="7"/>
        <v>10500</v>
      </c>
      <c r="J81" s="338">
        <f t="shared" si="8"/>
        <v>10235</v>
      </c>
      <c r="K81" s="469">
        <f t="shared" si="9"/>
        <v>0.97476190476190472</v>
      </c>
    </row>
    <row r="82" spans="1:11" s="135" customFormat="1" ht="14.1" customHeight="1">
      <c r="A82" s="118" t="s">
        <v>4213</v>
      </c>
      <c r="B82" s="119" t="s">
        <v>4214</v>
      </c>
      <c r="C82" s="119">
        <v>15</v>
      </c>
      <c r="D82" s="119">
        <v>16</v>
      </c>
      <c r="E82" s="469">
        <f t="shared" si="6"/>
        <v>1.0666666666666667</v>
      </c>
      <c r="F82" s="119">
        <v>2</v>
      </c>
      <c r="G82" s="119">
        <v>2</v>
      </c>
      <c r="H82" s="469">
        <f t="shared" si="6"/>
        <v>1</v>
      </c>
      <c r="I82" s="338">
        <f t="shared" si="7"/>
        <v>17</v>
      </c>
      <c r="J82" s="338">
        <f t="shared" si="8"/>
        <v>18</v>
      </c>
      <c r="K82" s="469">
        <f t="shared" si="9"/>
        <v>1.0588235294117647</v>
      </c>
    </row>
    <row r="83" spans="1:11" s="135" customFormat="1" ht="14.1" customHeight="1">
      <c r="A83" s="118" t="s">
        <v>4215</v>
      </c>
      <c r="B83" s="119" t="s">
        <v>4216</v>
      </c>
      <c r="C83" s="119">
        <v>350</v>
      </c>
      <c r="D83" s="119">
        <v>400</v>
      </c>
      <c r="E83" s="469">
        <f t="shared" si="6"/>
        <v>1.1428571428571428</v>
      </c>
      <c r="F83" s="119">
        <v>5</v>
      </c>
      <c r="G83" s="119">
        <v>5</v>
      </c>
      <c r="H83" s="469">
        <f t="shared" si="6"/>
        <v>1</v>
      </c>
      <c r="I83" s="338">
        <f t="shared" si="7"/>
        <v>355</v>
      </c>
      <c r="J83" s="338">
        <f t="shared" si="8"/>
        <v>405</v>
      </c>
      <c r="K83" s="469">
        <f t="shared" si="9"/>
        <v>1.1408450704225352</v>
      </c>
    </row>
    <row r="84" spans="1:11" s="135" customFormat="1" ht="14.1" customHeight="1">
      <c r="A84" s="118" t="s">
        <v>4217</v>
      </c>
      <c r="B84" s="119" t="s">
        <v>4218</v>
      </c>
      <c r="C84" s="119">
        <v>5</v>
      </c>
      <c r="D84" s="119">
        <v>4</v>
      </c>
      <c r="E84" s="469">
        <f t="shared" si="6"/>
        <v>0.8</v>
      </c>
      <c r="F84" s="119"/>
      <c r="G84" s="119"/>
      <c r="H84" s="469" t="e">
        <f t="shared" si="6"/>
        <v>#DIV/0!</v>
      </c>
      <c r="I84" s="338">
        <f t="shared" si="7"/>
        <v>5</v>
      </c>
      <c r="J84" s="338">
        <f t="shared" si="8"/>
        <v>4</v>
      </c>
      <c r="K84" s="469">
        <f t="shared" si="9"/>
        <v>0.8</v>
      </c>
    </row>
    <row r="85" spans="1:11" s="135" customFormat="1" ht="14.1" customHeight="1">
      <c r="A85" s="118" t="s">
        <v>4219</v>
      </c>
      <c r="B85" s="119" t="s">
        <v>4220</v>
      </c>
      <c r="C85" s="119">
        <v>500</v>
      </c>
      <c r="D85" s="119">
        <v>10</v>
      </c>
      <c r="E85" s="469">
        <f t="shared" si="6"/>
        <v>0.02</v>
      </c>
      <c r="F85" s="119">
        <v>60</v>
      </c>
      <c r="G85" s="119">
        <v>64</v>
      </c>
      <c r="H85" s="469">
        <f t="shared" si="6"/>
        <v>1.0666666666666667</v>
      </c>
      <c r="I85" s="338">
        <f t="shared" si="7"/>
        <v>560</v>
      </c>
      <c r="J85" s="338">
        <f t="shared" si="8"/>
        <v>74</v>
      </c>
      <c r="K85" s="469">
        <f t="shared" si="9"/>
        <v>0.13214285714285715</v>
      </c>
    </row>
    <row r="86" spans="1:11" s="135" customFormat="1" ht="14.1" customHeight="1">
      <c r="A86" s="118" t="s">
        <v>4221</v>
      </c>
      <c r="B86" s="119" t="s">
        <v>4222</v>
      </c>
      <c r="C86" s="119">
        <v>70</v>
      </c>
      <c r="D86" s="119">
        <v>59</v>
      </c>
      <c r="E86" s="469">
        <f t="shared" si="6"/>
        <v>0.84285714285714286</v>
      </c>
      <c r="F86" s="119"/>
      <c r="G86" s="119"/>
      <c r="H86" s="469" t="e">
        <f t="shared" si="6"/>
        <v>#DIV/0!</v>
      </c>
      <c r="I86" s="338">
        <f t="shared" si="7"/>
        <v>70</v>
      </c>
      <c r="J86" s="338">
        <f t="shared" si="8"/>
        <v>59</v>
      </c>
      <c r="K86" s="469">
        <f t="shared" si="9"/>
        <v>0.84285714285714286</v>
      </c>
    </row>
    <row r="87" spans="1:11" s="135" customFormat="1" ht="14.1" customHeight="1">
      <c r="A87" s="118" t="s">
        <v>5174</v>
      </c>
      <c r="B87" s="119" t="s">
        <v>5175</v>
      </c>
      <c r="C87" s="119">
        <v>10</v>
      </c>
      <c r="D87" s="119">
        <v>8</v>
      </c>
      <c r="E87" s="469">
        <f t="shared" si="6"/>
        <v>0.8</v>
      </c>
      <c r="F87" s="119"/>
      <c r="G87" s="119">
        <v>1</v>
      </c>
      <c r="H87" s="469" t="e">
        <f t="shared" si="6"/>
        <v>#DIV/0!</v>
      </c>
      <c r="I87" s="338">
        <f t="shared" ref="I87:I94" si="10">C87+F87</f>
        <v>10</v>
      </c>
      <c r="J87" s="338">
        <f t="shared" ref="J87:J94" si="11">D87+G87</f>
        <v>9</v>
      </c>
      <c r="K87" s="469">
        <f t="shared" si="9"/>
        <v>0.9</v>
      </c>
    </row>
    <row r="88" spans="1:11" s="135" customFormat="1" ht="14.1" customHeight="1">
      <c r="A88" s="118" t="s">
        <v>5176</v>
      </c>
      <c r="B88" s="119" t="s">
        <v>5177</v>
      </c>
      <c r="C88" s="119">
        <v>5</v>
      </c>
      <c r="D88" s="119">
        <v>5</v>
      </c>
      <c r="E88" s="469">
        <f t="shared" ref="E88:E94" si="12">D88/C88</f>
        <v>1</v>
      </c>
      <c r="F88" s="119"/>
      <c r="G88" s="119"/>
      <c r="H88" s="469" t="e">
        <f t="shared" ref="H88:H94" si="13">G88/F88</f>
        <v>#DIV/0!</v>
      </c>
      <c r="I88" s="338">
        <f t="shared" si="10"/>
        <v>5</v>
      </c>
      <c r="J88" s="338">
        <f t="shared" si="11"/>
        <v>5</v>
      </c>
      <c r="K88" s="469">
        <f t="shared" si="9"/>
        <v>1</v>
      </c>
    </row>
    <row r="89" spans="1:11" s="135" customFormat="1" ht="14.1" customHeight="1">
      <c r="A89" s="118" t="s">
        <v>4081</v>
      </c>
      <c r="B89" s="119" t="s">
        <v>5178</v>
      </c>
      <c r="C89" s="119"/>
      <c r="D89" s="119"/>
      <c r="E89" s="469" t="e">
        <f t="shared" si="12"/>
        <v>#DIV/0!</v>
      </c>
      <c r="F89" s="119"/>
      <c r="G89" s="119"/>
      <c r="H89" s="469" t="e">
        <f t="shared" si="13"/>
        <v>#DIV/0!</v>
      </c>
      <c r="I89" s="338">
        <f t="shared" si="10"/>
        <v>0</v>
      </c>
      <c r="J89" s="338">
        <f t="shared" si="11"/>
        <v>0</v>
      </c>
      <c r="K89" s="469" t="e">
        <f t="shared" si="9"/>
        <v>#DIV/0!</v>
      </c>
    </row>
    <row r="90" spans="1:11" s="135" customFormat="1" ht="14.1" customHeight="1">
      <c r="A90" s="118" t="s">
        <v>5179</v>
      </c>
      <c r="B90" s="119" t="s">
        <v>5180</v>
      </c>
      <c r="C90" s="119">
        <v>15</v>
      </c>
      <c r="D90" s="119">
        <v>15</v>
      </c>
      <c r="E90" s="469">
        <f t="shared" si="12"/>
        <v>1</v>
      </c>
      <c r="F90" s="119"/>
      <c r="G90" s="119"/>
      <c r="H90" s="469" t="e">
        <f t="shared" si="13"/>
        <v>#DIV/0!</v>
      </c>
      <c r="I90" s="338">
        <f t="shared" si="10"/>
        <v>15</v>
      </c>
      <c r="J90" s="338">
        <f t="shared" si="11"/>
        <v>15</v>
      </c>
      <c r="K90" s="469">
        <f t="shared" si="9"/>
        <v>1</v>
      </c>
    </row>
    <row r="91" spans="1:11" s="135" customFormat="1" ht="14.1" customHeight="1">
      <c r="A91" s="118" t="s">
        <v>5181</v>
      </c>
      <c r="B91" s="119" t="s">
        <v>5182</v>
      </c>
      <c r="C91" s="119">
        <v>8</v>
      </c>
      <c r="D91" s="119">
        <v>6</v>
      </c>
      <c r="E91" s="469">
        <f t="shared" si="12"/>
        <v>0.75</v>
      </c>
      <c r="F91" s="119"/>
      <c r="G91" s="119"/>
      <c r="H91" s="469" t="e">
        <f t="shared" si="13"/>
        <v>#DIV/0!</v>
      </c>
      <c r="I91" s="338">
        <f t="shared" si="10"/>
        <v>8</v>
      </c>
      <c r="J91" s="338">
        <f t="shared" si="11"/>
        <v>6</v>
      </c>
      <c r="K91" s="469">
        <f t="shared" ref="K91:K94" si="14">J91/I91</f>
        <v>0.75</v>
      </c>
    </row>
    <row r="92" spans="1:11" s="135" customFormat="1" ht="14.1" customHeight="1">
      <c r="A92" s="118" t="s">
        <v>5183</v>
      </c>
      <c r="B92" s="119" t="s">
        <v>5184</v>
      </c>
      <c r="C92" s="119">
        <v>3</v>
      </c>
      <c r="D92" s="119">
        <v>4</v>
      </c>
      <c r="E92" s="469">
        <f t="shared" si="12"/>
        <v>1.3333333333333333</v>
      </c>
      <c r="F92" s="119"/>
      <c r="G92" s="119"/>
      <c r="H92" s="469" t="e">
        <f t="shared" si="13"/>
        <v>#DIV/0!</v>
      </c>
      <c r="I92" s="338">
        <f t="shared" si="10"/>
        <v>3</v>
      </c>
      <c r="J92" s="338">
        <f t="shared" si="11"/>
        <v>4</v>
      </c>
      <c r="K92" s="469">
        <f t="shared" si="14"/>
        <v>1.3333333333333333</v>
      </c>
    </row>
    <row r="93" spans="1:11" s="135" customFormat="1" ht="14.1" customHeight="1">
      <c r="A93" s="118" t="s">
        <v>5185</v>
      </c>
      <c r="B93" s="119" t="s">
        <v>5186</v>
      </c>
      <c r="C93" s="119">
        <v>5</v>
      </c>
      <c r="D93" s="119">
        <v>5</v>
      </c>
      <c r="E93" s="469">
        <f t="shared" si="12"/>
        <v>1</v>
      </c>
      <c r="F93" s="119"/>
      <c r="G93" s="119"/>
      <c r="H93" s="469" t="e">
        <f t="shared" si="13"/>
        <v>#DIV/0!</v>
      </c>
      <c r="I93" s="338">
        <f t="shared" si="10"/>
        <v>5</v>
      </c>
      <c r="J93" s="338">
        <f t="shared" si="11"/>
        <v>5</v>
      </c>
      <c r="K93" s="469">
        <f t="shared" si="14"/>
        <v>1</v>
      </c>
    </row>
    <row r="94" spans="1:11" s="135" customFormat="1" ht="14.1" customHeight="1">
      <c r="A94" s="118" t="s">
        <v>5187</v>
      </c>
      <c r="B94" s="119" t="s">
        <v>5188</v>
      </c>
      <c r="C94" s="119">
        <v>8</v>
      </c>
      <c r="D94" s="119">
        <v>8</v>
      </c>
      <c r="E94" s="469">
        <f t="shared" si="12"/>
        <v>1</v>
      </c>
      <c r="F94" s="119"/>
      <c r="G94" s="119"/>
      <c r="H94" s="469" t="e">
        <f t="shared" si="13"/>
        <v>#DIV/0!</v>
      </c>
      <c r="I94" s="338">
        <f t="shared" si="10"/>
        <v>8</v>
      </c>
      <c r="J94" s="338">
        <f t="shared" si="11"/>
        <v>8</v>
      </c>
      <c r="K94" s="469">
        <f t="shared" si="14"/>
        <v>1</v>
      </c>
    </row>
    <row r="95" spans="1:11" s="135" customFormat="1" ht="14.1" customHeight="1">
      <c r="A95" s="118"/>
      <c r="B95" s="119"/>
      <c r="C95" s="119"/>
      <c r="D95" s="119"/>
      <c r="E95" s="119"/>
      <c r="F95" s="119"/>
      <c r="G95" s="119"/>
      <c r="H95" s="119"/>
      <c r="I95" s="338">
        <f t="shared" si="7"/>
        <v>0</v>
      </c>
      <c r="J95" s="338">
        <f t="shared" si="8"/>
        <v>0</v>
      </c>
      <c r="K95" s="469" t="e">
        <f t="shared" ref="K95" si="15">J95/I95</f>
        <v>#DIV/0!</v>
      </c>
    </row>
    <row r="96" spans="1:11" s="135" customFormat="1" ht="14.1" customHeight="1">
      <c r="A96" s="118"/>
      <c r="B96" s="119"/>
      <c r="C96" s="119"/>
      <c r="D96" s="119"/>
      <c r="E96" s="119"/>
      <c r="F96" s="119"/>
      <c r="G96" s="119"/>
      <c r="H96" s="119"/>
      <c r="I96" s="338">
        <f t="shared" si="7"/>
        <v>0</v>
      </c>
      <c r="J96" s="338">
        <f t="shared" si="8"/>
        <v>0</v>
      </c>
      <c r="K96" s="469" t="e">
        <f t="shared" ref="K96" si="16">J96/I96</f>
        <v>#DIV/0!</v>
      </c>
    </row>
    <row r="97" spans="1:11" s="135" customFormat="1" ht="14.1" customHeight="1">
      <c r="A97" s="118"/>
      <c r="B97" s="119"/>
      <c r="C97" s="119"/>
      <c r="D97" s="119"/>
      <c r="E97" s="119"/>
      <c r="F97" s="119"/>
      <c r="G97" s="119"/>
      <c r="H97" s="119"/>
      <c r="I97" s="338">
        <f t="shared" ref="I97" si="17">C97+F97</f>
        <v>0</v>
      </c>
      <c r="J97" s="338">
        <f t="shared" ref="J97" si="18">D97+G97</f>
        <v>0</v>
      </c>
      <c r="K97" s="469" t="e">
        <f t="shared" si="9"/>
        <v>#DIV/0!</v>
      </c>
    </row>
    <row r="98" spans="1:11" s="135" customFormat="1" ht="14.1" customHeight="1">
      <c r="A98" s="118"/>
      <c r="B98" s="119"/>
      <c r="C98" s="119"/>
      <c r="D98" s="119"/>
      <c r="E98" s="119"/>
      <c r="F98" s="119"/>
      <c r="G98" s="119"/>
      <c r="H98" s="119"/>
      <c r="I98" s="338"/>
      <c r="J98" s="119"/>
      <c r="K98" s="341"/>
    </row>
    <row r="99" spans="1:11" s="135" customFormat="1" ht="14.1" customHeight="1">
      <c r="A99" s="118"/>
      <c r="B99" s="119"/>
      <c r="C99" s="119"/>
      <c r="D99" s="119"/>
      <c r="E99" s="119"/>
      <c r="F99" s="119"/>
      <c r="G99" s="119"/>
      <c r="H99" s="119"/>
      <c r="I99" s="338"/>
      <c r="J99" s="119"/>
      <c r="K99" s="341"/>
    </row>
    <row r="100" spans="1:11" s="135" customFormat="1" ht="14.1" customHeight="1">
      <c r="A100" s="118"/>
      <c r="B100" s="119"/>
      <c r="C100" s="119"/>
      <c r="D100" s="119"/>
      <c r="E100" s="119"/>
      <c r="F100" s="119"/>
      <c r="G100" s="119"/>
      <c r="H100" s="119"/>
      <c r="I100" s="338"/>
      <c r="J100" s="119"/>
      <c r="K100" s="341"/>
    </row>
    <row r="101" spans="1:11" s="135" customFormat="1" ht="14.1" customHeight="1">
      <c r="A101" s="280" t="s">
        <v>1665</v>
      </c>
      <c r="B101" s="126"/>
      <c r="C101" s="119"/>
      <c r="D101" s="119"/>
      <c r="E101" s="119"/>
      <c r="F101" s="119"/>
      <c r="G101" s="119"/>
      <c r="H101" s="119"/>
      <c r="I101" s="338"/>
      <c r="J101" s="119"/>
      <c r="K101" s="341"/>
    </row>
    <row r="102" spans="1:11" s="135" customFormat="1" ht="14.1" customHeight="1">
      <c r="A102" s="281" t="s">
        <v>1666</v>
      </c>
      <c r="B102" s="91" t="s">
        <v>1667</v>
      </c>
      <c r="C102" s="119"/>
      <c r="D102" s="119"/>
      <c r="E102" s="119"/>
      <c r="F102" s="119"/>
      <c r="G102" s="119"/>
      <c r="H102" s="119"/>
      <c r="I102" s="338"/>
      <c r="J102" s="119"/>
      <c r="K102" s="341"/>
    </row>
    <row r="103" spans="1:11" s="135" customFormat="1" ht="14.1" customHeight="1">
      <c r="A103" s="60"/>
      <c r="B103" s="119"/>
      <c r="C103" s="119"/>
      <c r="D103" s="119"/>
      <c r="E103" s="119"/>
      <c r="F103" s="119"/>
      <c r="G103" s="119"/>
      <c r="H103" s="119"/>
      <c r="I103" s="338"/>
      <c r="J103" s="119"/>
      <c r="K103" s="341"/>
    </row>
    <row r="104" spans="1:11" s="135" customFormat="1" ht="14.1" customHeight="1">
      <c r="A104" s="62"/>
      <c r="B104" s="125"/>
      <c r="C104" s="119"/>
      <c r="D104" s="119"/>
      <c r="E104" s="119"/>
      <c r="F104" s="119"/>
      <c r="G104" s="119"/>
      <c r="H104" s="119"/>
      <c r="I104" s="338"/>
      <c r="J104" s="119"/>
      <c r="K104" s="341"/>
    </row>
    <row r="105" spans="1:11" s="135" customFormat="1" ht="14.1" customHeight="1">
      <c r="A105" s="473" t="s">
        <v>4223</v>
      </c>
      <c r="B105" s="144"/>
      <c r="C105" s="145"/>
      <c r="D105" s="145"/>
      <c r="E105" s="145"/>
      <c r="F105" s="145"/>
      <c r="G105" s="145"/>
      <c r="H105" s="145"/>
      <c r="I105" s="145"/>
      <c r="J105" s="119"/>
      <c r="K105" s="341"/>
    </row>
    <row r="106" spans="1:11" ht="14.1" customHeight="1">
      <c r="A106" s="62" t="s">
        <v>1663</v>
      </c>
      <c r="B106" s="125"/>
      <c r="C106" s="472">
        <v>9750</v>
      </c>
      <c r="D106" s="472">
        <v>9457</v>
      </c>
      <c r="E106" s="470">
        <f t="shared" ref="E106:E143" si="19">D106/C106</f>
        <v>0.96994871794871795</v>
      </c>
      <c r="F106" s="472">
        <v>2100</v>
      </c>
      <c r="G106" s="472">
        <v>2066</v>
      </c>
      <c r="H106" s="470">
        <f t="shared" ref="H106:H143" si="20">G106/F106</f>
        <v>0.9838095238095238</v>
      </c>
      <c r="I106" s="471">
        <f t="shared" ref="I106:I107" si="21">C106+F106</f>
        <v>11850</v>
      </c>
      <c r="J106" s="471">
        <f t="shared" ref="J106:J107" si="22">D106+G106</f>
        <v>11523</v>
      </c>
      <c r="K106" s="470">
        <f t="shared" ref="K106:K107" si="23">J106/I106</f>
        <v>0.97240506329113929</v>
      </c>
    </row>
    <row r="107" spans="1:11" s="135" customFormat="1" ht="14.1" customHeight="1">
      <c r="A107" s="142" t="s">
        <v>1664</v>
      </c>
      <c r="B107" s="143"/>
      <c r="C107" s="472">
        <f>SUM(C108:C143)</f>
        <v>10000</v>
      </c>
      <c r="D107" s="472">
        <f>SUM(D108:D143)</f>
        <v>9687</v>
      </c>
      <c r="E107" s="470">
        <f t="shared" si="19"/>
        <v>0.96870000000000001</v>
      </c>
      <c r="F107" s="472">
        <f>SUM(F108:F143)</f>
        <v>2185</v>
      </c>
      <c r="G107" s="472">
        <f>SUM(G108:G143)</f>
        <v>2250</v>
      </c>
      <c r="H107" s="470">
        <f t="shared" si="20"/>
        <v>1.0297482837528604</v>
      </c>
      <c r="I107" s="471">
        <f t="shared" si="21"/>
        <v>12185</v>
      </c>
      <c r="J107" s="471">
        <f t="shared" si="22"/>
        <v>11937</v>
      </c>
      <c r="K107" s="470">
        <f t="shared" si="23"/>
        <v>0.97964710709889213</v>
      </c>
    </row>
    <row r="108" spans="1:11" s="135" customFormat="1" ht="14.1" customHeight="1">
      <c r="A108" s="146" t="s">
        <v>2545</v>
      </c>
      <c r="B108" s="119" t="s">
        <v>2546</v>
      </c>
      <c r="C108" s="119">
        <v>1276</v>
      </c>
      <c r="D108" s="119">
        <v>496</v>
      </c>
      <c r="E108" s="469">
        <f t="shared" si="19"/>
        <v>0.38871473354231972</v>
      </c>
      <c r="F108" s="119">
        <v>74</v>
      </c>
      <c r="G108" s="119">
        <v>20</v>
      </c>
      <c r="H108" s="469">
        <f t="shared" si="20"/>
        <v>0.27027027027027029</v>
      </c>
      <c r="I108" s="338">
        <f t="shared" ref="I108:I143" si="24">C108+F108</f>
        <v>1350</v>
      </c>
      <c r="J108" s="338">
        <f t="shared" ref="J108:J143" si="25">D108+G108</f>
        <v>516</v>
      </c>
      <c r="K108" s="469">
        <f t="shared" ref="K108:K143" si="26">J108/I108</f>
        <v>0.38222222222222224</v>
      </c>
    </row>
    <row r="109" spans="1:11" s="135" customFormat="1" ht="14.1" customHeight="1">
      <c r="A109" s="146" t="s">
        <v>4224</v>
      </c>
      <c r="B109" s="119" t="s">
        <v>4225</v>
      </c>
      <c r="C109" s="119">
        <v>1</v>
      </c>
      <c r="D109" s="119">
        <v>1</v>
      </c>
      <c r="E109" s="469">
        <f t="shared" si="19"/>
        <v>1</v>
      </c>
      <c r="F109" s="119"/>
      <c r="G109" s="119"/>
      <c r="H109" s="469" t="e">
        <f t="shared" si="20"/>
        <v>#DIV/0!</v>
      </c>
      <c r="I109" s="338">
        <f t="shared" si="24"/>
        <v>1</v>
      </c>
      <c r="J109" s="338">
        <f t="shared" si="25"/>
        <v>1</v>
      </c>
      <c r="K109" s="469">
        <f t="shared" si="26"/>
        <v>1</v>
      </c>
    </row>
    <row r="110" spans="1:11" s="135" customFormat="1" ht="14.1" customHeight="1">
      <c r="A110" s="146" t="s">
        <v>1668</v>
      </c>
      <c r="B110" s="119" t="s">
        <v>4226</v>
      </c>
      <c r="C110" s="119">
        <v>2810</v>
      </c>
      <c r="D110" s="119">
        <v>1401</v>
      </c>
      <c r="E110" s="469">
        <f t="shared" si="19"/>
        <v>0.49857651245551604</v>
      </c>
      <c r="F110" s="119">
        <v>50</v>
      </c>
      <c r="G110" s="119">
        <v>22</v>
      </c>
      <c r="H110" s="469">
        <f t="shared" si="20"/>
        <v>0.44</v>
      </c>
      <c r="I110" s="338">
        <f t="shared" si="24"/>
        <v>2860</v>
      </c>
      <c r="J110" s="338">
        <f t="shared" si="25"/>
        <v>1423</v>
      </c>
      <c r="K110" s="469">
        <f t="shared" si="26"/>
        <v>0.49755244755244754</v>
      </c>
    </row>
    <row r="111" spans="1:11" s="135" customFormat="1" ht="14.1" customHeight="1">
      <c r="A111" s="146" t="s">
        <v>2766</v>
      </c>
      <c r="B111" s="119" t="s">
        <v>2767</v>
      </c>
      <c r="C111" s="119">
        <v>4212</v>
      </c>
      <c r="D111" s="119">
        <v>4788</v>
      </c>
      <c r="E111" s="469">
        <f t="shared" si="19"/>
        <v>1.1367521367521367</v>
      </c>
      <c r="F111" s="119">
        <v>1900</v>
      </c>
      <c r="G111" s="119">
        <v>1847</v>
      </c>
      <c r="H111" s="469">
        <f t="shared" si="20"/>
        <v>0.97210526315789469</v>
      </c>
      <c r="I111" s="338">
        <f t="shared" si="24"/>
        <v>6112</v>
      </c>
      <c r="J111" s="338">
        <f t="shared" si="25"/>
        <v>6635</v>
      </c>
      <c r="K111" s="469">
        <f t="shared" si="26"/>
        <v>1.0855693717277486</v>
      </c>
    </row>
    <row r="112" spans="1:11" s="135" customFormat="1" ht="14.1" customHeight="1">
      <c r="A112" s="146" t="s">
        <v>3172</v>
      </c>
      <c r="B112" s="119" t="s">
        <v>3173</v>
      </c>
      <c r="C112" s="119">
        <v>950</v>
      </c>
      <c r="D112" s="119">
        <v>472</v>
      </c>
      <c r="E112" s="469">
        <f t="shared" ref="E112:E121" si="27">D112/C112</f>
        <v>0.49684210526315792</v>
      </c>
      <c r="F112" s="119">
        <v>2</v>
      </c>
      <c r="G112" s="119"/>
      <c r="H112" s="469">
        <f t="shared" ref="H112:H121" si="28">G112/F112</f>
        <v>0</v>
      </c>
      <c r="I112" s="338">
        <f t="shared" ref="I112:I121" si="29">C112+F112</f>
        <v>952</v>
      </c>
      <c r="J112" s="338">
        <f t="shared" ref="J112:J121" si="30">D112+G112</f>
        <v>472</v>
      </c>
      <c r="K112" s="469">
        <f t="shared" ref="K112:K121" si="31">J112/I112</f>
        <v>0.49579831932773111</v>
      </c>
    </row>
    <row r="113" spans="1:11" s="135" customFormat="1" ht="14.1" customHeight="1">
      <c r="A113" s="146" t="s">
        <v>4227</v>
      </c>
      <c r="B113" s="119" t="s">
        <v>4228</v>
      </c>
      <c r="C113" s="119">
        <v>43</v>
      </c>
      <c r="D113" s="119">
        <v>26</v>
      </c>
      <c r="E113" s="469">
        <f t="shared" si="27"/>
        <v>0.60465116279069764</v>
      </c>
      <c r="F113" s="119">
        <v>4</v>
      </c>
      <c r="G113" s="119">
        <v>1</v>
      </c>
      <c r="H113" s="469">
        <f t="shared" si="28"/>
        <v>0.25</v>
      </c>
      <c r="I113" s="338">
        <f t="shared" si="29"/>
        <v>47</v>
      </c>
      <c r="J113" s="338">
        <f t="shared" si="30"/>
        <v>27</v>
      </c>
      <c r="K113" s="469">
        <f t="shared" si="31"/>
        <v>0.57446808510638303</v>
      </c>
    </row>
    <row r="114" spans="1:11" s="135" customFormat="1" ht="14.1" customHeight="1">
      <c r="A114" s="146" t="s">
        <v>4229</v>
      </c>
      <c r="B114" s="119" t="s">
        <v>4230</v>
      </c>
      <c r="C114" s="119">
        <v>25</v>
      </c>
      <c r="D114" s="119">
        <v>19</v>
      </c>
      <c r="E114" s="469">
        <f t="shared" si="27"/>
        <v>0.76</v>
      </c>
      <c r="F114" s="119">
        <v>1</v>
      </c>
      <c r="G114" s="119"/>
      <c r="H114" s="469">
        <f t="shared" si="28"/>
        <v>0</v>
      </c>
      <c r="I114" s="338">
        <f t="shared" si="29"/>
        <v>26</v>
      </c>
      <c r="J114" s="338">
        <f t="shared" si="30"/>
        <v>19</v>
      </c>
      <c r="K114" s="469">
        <f t="shared" si="31"/>
        <v>0.73076923076923073</v>
      </c>
    </row>
    <row r="115" spans="1:11" s="135" customFormat="1" ht="14.1" customHeight="1">
      <c r="A115" s="146" t="s">
        <v>4231</v>
      </c>
      <c r="B115" s="119" t="s">
        <v>4232</v>
      </c>
      <c r="C115" s="119">
        <v>35</v>
      </c>
      <c r="D115" s="119"/>
      <c r="E115" s="469">
        <f t="shared" si="27"/>
        <v>0</v>
      </c>
      <c r="F115" s="119">
        <v>3</v>
      </c>
      <c r="G115" s="119"/>
      <c r="H115" s="469">
        <f t="shared" si="28"/>
        <v>0</v>
      </c>
      <c r="I115" s="338">
        <f t="shared" si="29"/>
        <v>38</v>
      </c>
      <c r="J115" s="338">
        <f t="shared" si="30"/>
        <v>0</v>
      </c>
      <c r="K115" s="469">
        <f t="shared" si="31"/>
        <v>0</v>
      </c>
    </row>
    <row r="116" spans="1:11" s="135" customFormat="1" ht="14.1" customHeight="1">
      <c r="A116" s="146" t="s">
        <v>3020</v>
      </c>
      <c r="B116" s="119" t="s">
        <v>3021</v>
      </c>
      <c r="C116" s="119">
        <v>10</v>
      </c>
      <c r="D116" s="119"/>
      <c r="E116" s="469">
        <f t="shared" si="27"/>
        <v>0</v>
      </c>
      <c r="F116" s="119">
        <v>4</v>
      </c>
      <c r="G116" s="119"/>
      <c r="H116" s="469">
        <f t="shared" si="28"/>
        <v>0</v>
      </c>
      <c r="I116" s="338">
        <f t="shared" si="29"/>
        <v>14</v>
      </c>
      <c r="J116" s="338">
        <f t="shared" si="30"/>
        <v>0</v>
      </c>
      <c r="K116" s="469">
        <f t="shared" si="31"/>
        <v>0</v>
      </c>
    </row>
    <row r="117" spans="1:11" s="135" customFormat="1" ht="14.1" customHeight="1">
      <c r="A117" s="146" t="s">
        <v>3586</v>
      </c>
      <c r="B117" s="119" t="s">
        <v>4233</v>
      </c>
      <c r="C117" s="119">
        <v>40</v>
      </c>
      <c r="D117" s="119">
        <v>89</v>
      </c>
      <c r="E117" s="469">
        <f t="shared" si="27"/>
        <v>2.2250000000000001</v>
      </c>
      <c r="F117" s="119">
        <v>4</v>
      </c>
      <c r="G117" s="119">
        <v>8</v>
      </c>
      <c r="H117" s="469">
        <f t="shared" si="28"/>
        <v>2</v>
      </c>
      <c r="I117" s="338">
        <f t="shared" si="29"/>
        <v>44</v>
      </c>
      <c r="J117" s="338">
        <f t="shared" si="30"/>
        <v>97</v>
      </c>
      <c r="K117" s="469">
        <f t="shared" si="31"/>
        <v>2.2045454545454546</v>
      </c>
    </row>
    <row r="118" spans="1:11" s="135" customFormat="1" ht="14.1" customHeight="1">
      <c r="A118" s="146" t="s">
        <v>4234</v>
      </c>
      <c r="B118" s="119" t="s">
        <v>4235</v>
      </c>
      <c r="C118" s="119">
        <v>12</v>
      </c>
      <c r="D118" s="119">
        <v>17</v>
      </c>
      <c r="E118" s="469">
        <f t="shared" si="27"/>
        <v>1.4166666666666667</v>
      </c>
      <c r="F118" s="119"/>
      <c r="G118" s="119">
        <v>0</v>
      </c>
      <c r="H118" s="469" t="e">
        <f t="shared" si="28"/>
        <v>#DIV/0!</v>
      </c>
      <c r="I118" s="338">
        <f t="shared" si="29"/>
        <v>12</v>
      </c>
      <c r="J118" s="338">
        <f t="shared" si="30"/>
        <v>17</v>
      </c>
      <c r="K118" s="469">
        <f t="shared" si="31"/>
        <v>1.4166666666666667</v>
      </c>
    </row>
    <row r="119" spans="1:11" s="135" customFormat="1" ht="14.1" customHeight="1">
      <c r="A119" s="146" t="s">
        <v>3172</v>
      </c>
      <c r="B119" s="119" t="s">
        <v>3173</v>
      </c>
      <c r="C119" s="119">
        <v>1</v>
      </c>
      <c r="D119" s="119"/>
      <c r="E119" s="469">
        <f t="shared" si="27"/>
        <v>0</v>
      </c>
      <c r="F119" s="119"/>
      <c r="G119" s="119"/>
      <c r="H119" s="469" t="e">
        <f t="shared" si="28"/>
        <v>#DIV/0!</v>
      </c>
      <c r="I119" s="338">
        <f t="shared" si="29"/>
        <v>1</v>
      </c>
      <c r="J119" s="338">
        <f t="shared" si="30"/>
        <v>0</v>
      </c>
      <c r="K119" s="469">
        <f t="shared" si="31"/>
        <v>0</v>
      </c>
    </row>
    <row r="120" spans="1:11" s="135" customFormat="1" ht="14.1" customHeight="1">
      <c r="A120" s="146" t="s">
        <v>4227</v>
      </c>
      <c r="B120" s="119" t="s">
        <v>4228</v>
      </c>
      <c r="C120" s="119">
        <v>1</v>
      </c>
      <c r="D120" s="119"/>
      <c r="E120" s="469">
        <f t="shared" si="27"/>
        <v>0</v>
      </c>
      <c r="F120" s="119"/>
      <c r="G120" s="119"/>
      <c r="H120" s="469" t="e">
        <f t="shared" si="28"/>
        <v>#DIV/0!</v>
      </c>
      <c r="I120" s="338">
        <f t="shared" si="29"/>
        <v>1</v>
      </c>
      <c r="J120" s="338">
        <f t="shared" si="30"/>
        <v>0</v>
      </c>
      <c r="K120" s="469">
        <f t="shared" si="31"/>
        <v>0</v>
      </c>
    </row>
    <row r="121" spans="1:11" s="135" customFormat="1" ht="14.1" customHeight="1">
      <c r="A121" s="146" t="s">
        <v>2604</v>
      </c>
      <c r="B121" s="119" t="s">
        <v>2605</v>
      </c>
      <c r="C121" s="119">
        <v>2</v>
      </c>
      <c r="D121" s="119"/>
      <c r="E121" s="469">
        <f t="shared" si="27"/>
        <v>0</v>
      </c>
      <c r="F121" s="119"/>
      <c r="G121" s="119">
        <v>1</v>
      </c>
      <c r="H121" s="469" t="e">
        <f t="shared" si="28"/>
        <v>#DIV/0!</v>
      </c>
      <c r="I121" s="338">
        <f t="shared" si="29"/>
        <v>2</v>
      </c>
      <c r="J121" s="338">
        <f t="shared" si="30"/>
        <v>1</v>
      </c>
      <c r="K121" s="469">
        <f t="shared" si="31"/>
        <v>0.5</v>
      </c>
    </row>
    <row r="122" spans="1:11" s="135" customFormat="1" ht="14.1" customHeight="1">
      <c r="A122" s="146" t="s">
        <v>3015</v>
      </c>
      <c r="B122" s="119" t="s">
        <v>4236</v>
      </c>
      <c r="C122" s="119">
        <v>430</v>
      </c>
      <c r="D122" s="119">
        <v>1533</v>
      </c>
      <c r="E122" s="469">
        <f t="shared" si="19"/>
        <v>3.5651162790697675</v>
      </c>
      <c r="F122" s="119">
        <v>130</v>
      </c>
      <c r="G122" s="119">
        <v>108</v>
      </c>
      <c r="H122" s="469">
        <f t="shared" si="20"/>
        <v>0.83076923076923082</v>
      </c>
      <c r="I122" s="338">
        <f t="shared" si="24"/>
        <v>560</v>
      </c>
      <c r="J122" s="338">
        <f t="shared" si="25"/>
        <v>1641</v>
      </c>
      <c r="K122" s="469">
        <f t="shared" si="26"/>
        <v>2.9303571428571429</v>
      </c>
    </row>
    <row r="123" spans="1:11" s="135" customFormat="1" ht="14.1" customHeight="1">
      <c r="A123" s="146" t="s">
        <v>3916</v>
      </c>
      <c r="B123" s="119" t="s">
        <v>4237</v>
      </c>
      <c r="C123" s="119">
        <v>1</v>
      </c>
      <c r="D123" s="119"/>
      <c r="E123" s="469">
        <f t="shared" si="19"/>
        <v>0</v>
      </c>
      <c r="F123" s="119"/>
      <c r="G123" s="119"/>
      <c r="H123" s="469" t="e">
        <f t="shared" si="20"/>
        <v>#DIV/0!</v>
      </c>
      <c r="I123" s="338">
        <f t="shared" si="24"/>
        <v>1</v>
      </c>
      <c r="J123" s="338">
        <f t="shared" si="25"/>
        <v>0</v>
      </c>
      <c r="K123" s="469">
        <f t="shared" si="26"/>
        <v>0</v>
      </c>
    </row>
    <row r="124" spans="1:11" s="135" customFormat="1" ht="14.1" customHeight="1">
      <c r="A124" s="146" t="s">
        <v>3017</v>
      </c>
      <c r="B124" s="119" t="s">
        <v>3082</v>
      </c>
      <c r="C124" s="119">
        <v>1</v>
      </c>
      <c r="D124" s="119">
        <v>68</v>
      </c>
      <c r="E124" s="469">
        <f t="shared" si="19"/>
        <v>68</v>
      </c>
      <c r="F124" s="119"/>
      <c r="G124" s="119"/>
      <c r="H124" s="469" t="e">
        <f t="shared" si="20"/>
        <v>#DIV/0!</v>
      </c>
      <c r="I124" s="338">
        <f t="shared" si="24"/>
        <v>1</v>
      </c>
      <c r="J124" s="338">
        <f t="shared" si="25"/>
        <v>68</v>
      </c>
      <c r="K124" s="469">
        <f t="shared" si="26"/>
        <v>68</v>
      </c>
    </row>
    <row r="125" spans="1:11" s="135" customFormat="1" ht="14.1" customHeight="1">
      <c r="A125" s="146" t="s">
        <v>2768</v>
      </c>
      <c r="B125" s="119" t="s">
        <v>4238</v>
      </c>
      <c r="C125" s="119">
        <v>1</v>
      </c>
      <c r="D125" s="119">
        <v>46</v>
      </c>
      <c r="E125" s="469">
        <f t="shared" si="19"/>
        <v>46</v>
      </c>
      <c r="F125" s="119"/>
      <c r="G125" s="119">
        <v>91</v>
      </c>
      <c r="H125" s="469" t="e">
        <f t="shared" si="20"/>
        <v>#DIV/0!</v>
      </c>
      <c r="I125" s="338">
        <f t="shared" si="24"/>
        <v>1</v>
      </c>
      <c r="J125" s="338">
        <f t="shared" si="25"/>
        <v>137</v>
      </c>
      <c r="K125" s="469">
        <f t="shared" si="26"/>
        <v>137</v>
      </c>
    </row>
    <row r="126" spans="1:11" s="135" customFormat="1" ht="14.1" customHeight="1">
      <c r="A126" s="146" t="s">
        <v>3447</v>
      </c>
      <c r="B126" s="119" t="s">
        <v>4239</v>
      </c>
      <c r="C126" s="119">
        <v>1</v>
      </c>
      <c r="D126" s="119">
        <v>3</v>
      </c>
      <c r="E126" s="469">
        <f t="shared" si="19"/>
        <v>3</v>
      </c>
      <c r="F126" s="119"/>
      <c r="G126" s="119">
        <v>3</v>
      </c>
      <c r="H126" s="469" t="e">
        <f t="shared" si="20"/>
        <v>#DIV/0!</v>
      </c>
      <c r="I126" s="338">
        <f t="shared" si="24"/>
        <v>1</v>
      </c>
      <c r="J126" s="338">
        <f t="shared" si="25"/>
        <v>6</v>
      </c>
      <c r="K126" s="469">
        <f t="shared" si="26"/>
        <v>6</v>
      </c>
    </row>
    <row r="127" spans="1:11" s="135" customFormat="1" ht="14.1" customHeight="1">
      <c r="A127" s="146" t="s">
        <v>3449</v>
      </c>
      <c r="B127" s="119" t="s">
        <v>4240</v>
      </c>
      <c r="C127" s="119">
        <v>1</v>
      </c>
      <c r="D127" s="119">
        <v>4</v>
      </c>
      <c r="E127" s="469">
        <f t="shared" si="19"/>
        <v>4</v>
      </c>
      <c r="F127" s="119"/>
      <c r="G127" s="119">
        <v>2</v>
      </c>
      <c r="H127" s="469" t="e">
        <f t="shared" si="20"/>
        <v>#DIV/0!</v>
      </c>
      <c r="I127" s="338">
        <f t="shared" si="24"/>
        <v>1</v>
      </c>
      <c r="J127" s="338">
        <f t="shared" si="25"/>
        <v>6</v>
      </c>
      <c r="K127" s="469">
        <f t="shared" si="26"/>
        <v>6</v>
      </c>
    </row>
    <row r="128" spans="1:11" s="135" customFormat="1" ht="14.1" customHeight="1">
      <c r="A128" s="146" t="s">
        <v>3518</v>
      </c>
      <c r="B128" s="119" t="s">
        <v>3519</v>
      </c>
      <c r="C128" s="119">
        <v>1</v>
      </c>
      <c r="D128" s="119">
        <v>2</v>
      </c>
      <c r="E128" s="469">
        <f t="shared" si="19"/>
        <v>2</v>
      </c>
      <c r="F128" s="119"/>
      <c r="G128" s="119">
        <v>2</v>
      </c>
      <c r="H128" s="469" t="e">
        <f t="shared" si="20"/>
        <v>#DIV/0!</v>
      </c>
      <c r="I128" s="338">
        <f t="shared" si="24"/>
        <v>1</v>
      </c>
      <c r="J128" s="338">
        <f t="shared" si="25"/>
        <v>4</v>
      </c>
      <c r="K128" s="469">
        <f t="shared" si="26"/>
        <v>4</v>
      </c>
    </row>
    <row r="129" spans="1:11" s="135" customFormat="1" ht="14.1" customHeight="1">
      <c r="A129" s="146" t="s">
        <v>3520</v>
      </c>
      <c r="B129" s="119" t="s">
        <v>3521</v>
      </c>
      <c r="C129" s="119">
        <v>1</v>
      </c>
      <c r="D129" s="119">
        <v>43</v>
      </c>
      <c r="E129" s="469">
        <f t="shared" si="19"/>
        <v>43</v>
      </c>
      <c r="F129" s="119"/>
      <c r="G129" s="119">
        <v>43</v>
      </c>
      <c r="H129" s="469" t="e">
        <f t="shared" si="20"/>
        <v>#DIV/0!</v>
      </c>
      <c r="I129" s="338">
        <f t="shared" si="24"/>
        <v>1</v>
      </c>
      <c r="J129" s="338">
        <f t="shared" si="25"/>
        <v>86</v>
      </c>
      <c r="K129" s="469">
        <f t="shared" si="26"/>
        <v>86</v>
      </c>
    </row>
    <row r="130" spans="1:11" s="135" customFormat="1" ht="14.1" customHeight="1">
      <c r="A130" s="146" t="s">
        <v>4241</v>
      </c>
      <c r="B130" s="119" t="s">
        <v>4242</v>
      </c>
      <c r="C130" s="119">
        <v>80</v>
      </c>
      <c r="D130" s="119">
        <v>74</v>
      </c>
      <c r="E130" s="469">
        <f t="shared" si="19"/>
        <v>0.92500000000000004</v>
      </c>
      <c r="F130" s="119">
        <v>6</v>
      </c>
      <c r="G130" s="119">
        <v>3</v>
      </c>
      <c r="H130" s="469">
        <f t="shared" si="20"/>
        <v>0.5</v>
      </c>
      <c r="I130" s="338">
        <f t="shared" si="24"/>
        <v>86</v>
      </c>
      <c r="J130" s="338">
        <f t="shared" si="25"/>
        <v>77</v>
      </c>
      <c r="K130" s="469">
        <f t="shared" si="26"/>
        <v>0.89534883720930236</v>
      </c>
    </row>
    <row r="131" spans="1:11" s="135" customFormat="1" ht="14.1" customHeight="1">
      <c r="A131" s="146" t="s">
        <v>3584</v>
      </c>
      <c r="B131" s="119" t="s">
        <v>3585</v>
      </c>
      <c r="C131" s="119">
        <v>4</v>
      </c>
      <c r="D131" s="119">
        <v>2</v>
      </c>
      <c r="E131" s="469">
        <f t="shared" si="19"/>
        <v>0.5</v>
      </c>
      <c r="F131" s="119"/>
      <c r="G131" s="119">
        <v>1</v>
      </c>
      <c r="H131" s="469" t="e">
        <f t="shared" si="20"/>
        <v>#DIV/0!</v>
      </c>
      <c r="I131" s="338">
        <f t="shared" si="24"/>
        <v>4</v>
      </c>
      <c r="J131" s="338">
        <f t="shared" si="25"/>
        <v>3</v>
      </c>
      <c r="K131" s="469">
        <f t="shared" si="26"/>
        <v>0.75</v>
      </c>
    </row>
    <row r="132" spans="1:11" s="135" customFormat="1" ht="14.1" customHeight="1">
      <c r="A132" s="146" t="s">
        <v>4243</v>
      </c>
      <c r="B132" s="119" t="s">
        <v>4244</v>
      </c>
      <c r="C132" s="119">
        <v>3</v>
      </c>
      <c r="D132" s="119">
        <v>9</v>
      </c>
      <c r="E132" s="469">
        <f t="shared" ref="E132:E141" si="32">D132/C132</f>
        <v>3</v>
      </c>
      <c r="F132" s="119"/>
      <c r="G132" s="119"/>
      <c r="H132" s="469" t="e">
        <f t="shared" ref="H132:H141" si="33">G132/F132</f>
        <v>#DIV/0!</v>
      </c>
      <c r="I132" s="338">
        <f t="shared" ref="I132:I141" si="34">C132+F132</f>
        <v>3</v>
      </c>
      <c r="J132" s="338">
        <f t="shared" ref="J132:J141" si="35">D132+G132</f>
        <v>9</v>
      </c>
      <c r="K132" s="469">
        <f t="shared" ref="K132:K141" si="36">J132/I132</f>
        <v>3</v>
      </c>
    </row>
    <row r="133" spans="1:11" s="135" customFormat="1" ht="14.1" customHeight="1">
      <c r="A133" s="146" t="s">
        <v>1668</v>
      </c>
      <c r="B133" s="119" t="s">
        <v>1669</v>
      </c>
      <c r="C133" s="119">
        <v>1</v>
      </c>
      <c r="D133" s="119"/>
      <c r="E133" s="469">
        <f t="shared" si="32"/>
        <v>0</v>
      </c>
      <c r="F133" s="119"/>
      <c r="G133" s="119"/>
      <c r="H133" s="469" t="e">
        <f t="shared" si="33"/>
        <v>#DIV/0!</v>
      </c>
      <c r="I133" s="338">
        <f t="shared" si="34"/>
        <v>1</v>
      </c>
      <c r="J133" s="338">
        <f t="shared" si="35"/>
        <v>0</v>
      </c>
      <c r="K133" s="469">
        <f t="shared" si="36"/>
        <v>0</v>
      </c>
    </row>
    <row r="134" spans="1:11" s="135" customFormat="1" ht="14.1" customHeight="1">
      <c r="A134" s="146" t="s">
        <v>4245</v>
      </c>
      <c r="B134" s="119" t="s">
        <v>4246</v>
      </c>
      <c r="C134" s="119">
        <v>5</v>
      </c>
      <c r="D134" s="119">
        <v>9</v>
      </c>
      <c r="E134" s="469">
        <f t="shared" si="32"/>
        <v>1.8</v>
      </c>
      <c r="F134" s="119">
        <v>1</v>
      </c>
      <c r="G134" s="119"/>
      <c r="H134" s="469">
        <f t="shared" si="33"/>
        <v>0</v>
      </c>
      <c r="I134" s="338">
        <f t="shared" si="34"/>
        <v>6</v>
      </c>
      <c r="J134" s="338">
        <f t="shared" si="35"/>
        <v>9</v>
      </c>
      <c r="K134" s="469">
        <f t="shared" si="36"/>
        <v>1.5</v>
      </c>
    </row>
    <row r="135" spans="1:11" s="135" customFormat="1" ht="14.1" customHeight="1">
      <c r="A135" s="146" t="s">
        <v>4247</v>
      </c>
      <c r="B135" s="119" t="s">
        <v>4248</v>
      </c>
      <c r="C135" s="119">
        <v>4</v>
      </c>
      <c r="D135" s="119">
        <v>4</v>
      </c>
      <c r="E135" s="469">
        <f t="shared" si="32"/>
        <v>1</v>
      </c>
      <c r="F135" s="119"/>
      <c r="G135" s="119"/>
      <c r="H135" s="469" t="e">
        <f t="shared" si="33"/>
        <v>#DIV/0!</v>
      </c>
      <c r="I135" s="338">
        <f t="shared" si="34"/>
        <v>4</v>
      </c>
      <c r="J135" s="338">
        <f t="shared" si="35"/>
        <v>4</v>
      </c>
      <c r="K135" s="469">
        <f t="shared" si="36"/>
        <v>1</v>
      </c>
    </row>
    <row r="136" spans="1:11" s="135" customFormat="1" ht="14.1" customHeight="1">
      <c r="A136" s="146" t="s">
        <v>4249</v>
      </c>
      <c r="B136" s="119" t="s">
        <v>4250</v>
      </c>
      <c r="C136" s="119">
        <v>32</v>
      </c>
      <c r="D136" s="119"/>
      <c r="E136" s="469">
        <f t="shared" si="32"/>
        <v>0</v>
      </c>
      <c r="F136" s="119">
        <v>5</v>
      </c>
      <c r="G136" s="119"/>
      <c r="H136" s="469">
        <f t="shared" si="33"/>
        <v>0</v>
      </c>
      <c r="I136" s="338">
        <f t="shared" si="34"/>
        <v>37</v>
      </c>
      <c r="J136" s="338">
        <f t="shared" si="35"/>
        <v>0</v>
      </c>
      <c r="K136" s="469">
        <f t="shared" si="36"/>
        <v>0</v>
      </c>
    </row>
    <row r="137" spans="1:11" s="135" customFormat="1" ht="14.1" customHeight="1">
      <c r="A137" s="146" t="s">
        <v>3019</v>
      </c>
      <c r="B137" s="119" t="s">
        <v>3087</v>
      </c>
      <c r="C137" s="119">
        <v>4</v>
      </c>
      <c r="D137" s="119"/>
      <c r="E137" s="469">
        <f t="shared" si="32"/>
        <v>0</v>
      </c>
      <c r="F137" s="119"/>
      <c r="G137" s="119"/>
      <c r="H137" s="469" t="e">
        <f t="shared" si="33"/>
        <v>#DIV/0!</v>
      </c>
      <c r="I137" s="338">
        <f t="shared" si="34"/>
        <v>4</v>
      </c>
      <c r="J137" s="338">
        <f t="shared" si="35"/>
        <v>0</v>
      </c>
      <c r="K137" s="469">
        <f t="shared" si="36"/>
        <v>0</v>
      </c>
    </row>
    <row r="138" spans="1:11" s="135" customFormat="1" ht="14.1" customHeight="1">
      <c r="A138" s="146" t="s">
        <v>3027</v>
      </c>
      <c r="B138" s="119" t="s">
        <v>3028</v>
      </c>
      <c r="C138" s="119">
        <v>11</v>
      </c>
      <c r="D138" s="119">
        <v>138</v>
      </c>
      <c r="E138" s="469">
        <f t="shared" si="32"/>
        <v>12.545454545454545</v>
      </c>
      <c r="F138" s="119">
        <v>1</v>
      </c>
      <c r="G138" s="119">
        <v>63</v>
      </c>
      <c r="H138" s="469">
        <f t="shared" si="33"/>
        <v>63</v>
      </c>
      <c r="I138" s="338">
        <f t="shared" si="34"/>
        <v>12</v>
      </c>
      <c r="J138" s="338">
        <f t="shared" si="35"/>
        <v>201</v>
      </c>
      <c r="K138" s="469">
        <f t="shared" si="36"/>
        <v>16.75</v>
      </c>
    </row>
    <row r="139" spans="1:11" s="135" customFormat="1" ht="14.1" customHeight="1">
      <c r="A139" s="146" t="s">
        <v>4251</v>
      </c>
      <c r="B139" s="119" t="s">
        <v>4252</v>
      </c>
      <c r="C139" s="119">
        <v>1</v>
      </c>
      <c r="D139" s="119">
        <v>5</v>
      </c>
      <c r="E139" s="469">
        <f t="shared" si="32"/>
        <v>5</v>
      </c>
      <c r="F139" s="119"/>
      <c r="G139" s="119"/>
      <c r="H139" s="469" t="e">
        <f t="shared" si="33"/>
        <v>#DIV/0!</v>
      </c>
      <c r="I139" s="338">
        <f t="shared" si="34"/>
        <v>1</v>
      </c>
      <c r="J139" s="338">
        <f t="shared" si="35"/>
        <v>5</v>
      </c>
      <c r="K139" s="469">
        <f t="shared" si="36"/>
        <v>5</v>
      </c>
    </row>
    <row r="140" spans="1:11" s="135" customFormat="1" ht="14.1" customHeight="1">
      <c r="A140" s="146" t="s">
        <v>3582</v>
      </c>
      <c r="B140" s="119" t="s">
        <v>3583</v>
      </c>
      <c r="C140" s="119"/>
      <c r="D140" s="119">
        <v>437</v>
      </c>
      <c r="E140" s="469" t="e">
        <f t="shared" si="32"/>
        <v>#DIV/0!</v>
      </c>
      <c r="F140" s="119"/>
      <c r="G140" s="119">
        <v>35</v>
      </c>
      <c r="H140" s="469" t="e">
        <f t="shared" si="33"/>
        <v>#DIV/0!</v>
      </c>
      <c r="I140" s="338">
        <f t="shared" si="34"/>
        <v>0</v>
      </c>
      <c r="J140" s="338">
        <f t="shared" si="35"/>
        <v>472</v>
      </c>
      <c r="K140" s="469" t="e">
        <f t="shared" si="36"/>
        <v>#DIV/0!</v>
      </c>
    </row>
    <row r="141" spans="1:11" s="135" customFormat="1" ht="14.1" customHeight="1">
      <c r="A141" s="146" t="s">
        <v>4273</v>
      </c>
      <c r="B141" s="119" t="s">
        <v>4274</v>
      </c>
      <c r="C141" s="119"/>
      <c r="D141" s="119">
        <v>1</v>
      </c>
      <c r="E141" s="469" t="e">
        <f t="shared" si="32"/>
        <v>#DIV/0!</v>
      </c>
      <c r="F141" s="119"/>
      <c r="G141" s="119"/>
      <c r="H141" s="469" t="e">
        <f t="shared" si="33"/>
        <v>#DIV/0!</v>
      </c>
      <c r="I141" s="338">
        <f t="shared" si="34"/>
        <v>0</v>
      </c>
      <c r="J141" s="338">
        <f t="shared" si="35"/>
        <v>1</v>
      </c>
      <c r="K141" s="469" t="e">
        <f t="shared" si="36"/>
        <v>#DIV/0!</v>
      </c>
    </row>
    <row r="142" spans="1:11" s="135" customFormat="1" ht="14.1" customHeight="1">
      <c r="A142" s="146"/>
      <c r="B142" s="119"/>
      <c r="C142" s="119"/>
      <c r="D142" s="119"/>
      <c r="E142" s="469" t="e">
        <f t="shared" si="19"/>
        <v>#DIV/0!</v>
      </c>
      <c r="F142" s="119"/>
      <c r="G142" s="119"/>
      <c r="H142" s="469" t="e">
        <f t="shared" si="20"/>
        <v>#DIV/0!</v>
      </c>
      <c r="I142" s="338">
        <f t="shared" si="24"/>
        <v>0</v>
      </c>
      <c r="J142" s="338">
        <f t="shared" si="25"/>
        <v>0</v>
      </c>
      <c r="K142" s="469" t="e">
        <f t="shared" si="26"/>
        <v>#DIV/0!</v>
      </c>
    </row>
    <row r="143" spans="1:11" s="135" customFormat="1" ht="14.1" customHeight="1">
      <c r="A143" s="146"/>
      <c r="B143" s="119"/>
      <c r="C143" s="119"/>
      <c r="D143" s="119"/>
      <c r="E143" s="469" t="e">
        <f t="shared" si="19"/>
        <v>#DIV/0!</v>
      </c>
      <c r="F143" s="119"/>
      <c r="G143" s="119"/>
      <c r="H143" s="469" t="e">
        <f t="shared" si="20"/>
        <v>#DIV/0!</v>
      </c>
      <c r="I143" s="338">
        <f t="shared" si="24"/>
        <v>0</v>
      </c>
      <c r="J143" s="338">
        <f t="shared" si="25"/>
        <v>0</v>
      </c>
      <c r="K143" s="469" t="e">
        <f t="shared" si="26"/>
        <v>#DIV/0!</v>
      </c>
    </row>
    <row r="144" spans="1:11" s="135" customFormat="1" ht="14.1" customHeight="1">
      <c r="A144" s="146"/>
      <c r="B144" s="119"/>
      <c r="C144" s="119"/>
      <c r="D144" s="119"/>
      <c r="E144" s="119"/>
      <c r="F144" s="119"/>
      <c r="G144" s="119"/>
      <c r="H144" s="119"/>
      <c r="I144" s="338"/>
      <c r="J144" s="119"/>
      <c r="K144" s="341"/>
    </row>
    <row r="145" spans="1:11" s="135" customFormat="1" ht="14.1" customHeight="1">
      <c r="A145" s="280" t="s">
        <v>1665</v>
      </c>
      <c r="B145" s="126"/>
      <c r="C145" s="119"/>
      <c r="D145" s="119"/>
      <c r="E145" s="119"/>
      <c r="F145" s="119"/>
      <c r="G145" s="119"/>
      <c r="H145" s="119"/>
      <c r="I145" s="338"/>
      <c r="J145" s="119"/>
      <c r="K145" s="341"/>
    </row>
    <row r="146" spans="1:11" s="135" customFormat="1" ht="14.1" customHeight="1">
      <c r="A146" s="146" t="s">
        <v>1668</v>
      </c>
      <c r="B146" s="119" t="s">
        <v>1669</v>
      </c>
      <c r="C146" s="119"/>
      <c r="D146" s="119"/>
      <c r="E146" s="119"/>
      <c r="F146" s="119"/>
      <c r="G146" s="119"/>
      <c r="H146" s="119"/>
      <c r="I146" s="338"/>
      <c r="J146" s="119"/>
      <c r="K146" s="341"/>
    </row>
    <row r="147" spans="1:11" s="135" customFormat="1" ht="14.1" customHeight="1">
      <c r="A147" s="146"/>
      <c r="B147" s="119"/>
      <c r="C147" s="119"/>
      <c r="D147" s="119"/>
      <c r="E147" s="119"/>
      <c r="F147" s="119"/>
      <c r="G147" s="119"/>
      <c r="H147" s="119"/>
      <c r="I147" s="338"/>
      <c r="J147" s="119"/>
      <c r="K147" s="341"/>
    </row>
    <row r="148" spans="1:11" s="135" customFormat="1" ht="14.1" customHeight="1">
      <c r="A148" s="146"/>
      <c r="B148" s="119"/>
      <c r="C148" s="119"/>
      <c r="D148" s="119"/>
      <c r="E148" s="119"/>
      <c r="F148" s="119"/>
      <c r="G148" s="119"/>
      <c r="H148" s="119"/>
      <c r="I148" s="338"/>
      <c r="J148" s="119"/>
      <c r="K148" s="341"/>
    </row>
    <row r="149" spans="1:11" s="135" customFormat="1" ht="14.1" customHeight="1">
      <c r="A149" s="473" t="s">
        <v>4253</v>
      </c>
      <c r="B149" s="144"/>
      <c r="C149" s="145"/>
      <c r="D149" s="145"/>
      <c r="E149" s="145"/>
      <c r="F149" s="145"/>
      <c r="G149" s="145"/>
      <c r="H149" s="145"/>
      <c r="I149" s="145"/>
      <c r="J149" s="119"/>
      <c r="K149" s="341"/>
    </row>
    <row r="150" spans="1:11" ht="14.1" customHeight="1">
      <c r="A150" s="62" t="s">
        <v>1663</v>
      </c>
      <c r="B150" s="125"/>
      <c r="C150" s="472">
        <v>1820</v>
      </c>
      <c r="D150" s="472">
        <v>1274</v>
      </c>
      <c r="E150" s="470">
        <f t="shared" ref="E150:E164" si="37">D150/C150</f>
        <v>0.7</v>
      </c>
      <c r="F150" s="472">
        <v>705</v>
      </c>
      <c r="G150" s="472">
        <v>391</v>
      </c>
      <c r="H150" s="470">
        <f t="shared" ref="H150:H164" si="38">G150/F150</f>
        <v>0.55460992907801421</v>
      </c>
      <c r="I150" s="471">
        <f t="shared" ref="I150:I164" si="39">C150+F150</f>
        <v>2525</v>
      </c>
      <c r="J150" s="471">
        <f t="shared" ref="J150:J164" si="40">D150+G150</f>
        <v>1665</v>
      </c>
      <c r="K150" s="470">
        <f t="shared" ref="K150:K164" si="41">J150/I150</f>
        <v>0.65940594059405944</v>
      </c>
    </row>
    <row r="151" spans="1:11" s="135" customFormat="1" ht="14.1" customHeight="1">
      <c r="A151" s="142" t="s">
        <v>1664</v>
      </c>
      <c r="B151" s="143"/>
      <c r="C151" s="472">
        <f>SUM(C152:C164)</f>
        <v>1850</v>
      </c>
      <c r="D151" s="472">
        <f>SUM(D152:D164)</f>
        <v>1341</v>
      </c>
      <c r="E151" s="470">
        <f t="shared" si="37"/>
        <v>0.7248648648648649</v>
      </c>
      <c r="F151" s="472">
        <f>SUM(F152:F164)</f>
        <v>710</v>
      </c>
      <c r="G151" s="472">
        <f>SUM(G152:G164)</f>
        <v>429</v>
      </c>
      <c r="H151" s="470">
        <f t="shared" si="38"/>
        <v>0.60422535211267603</v>
      </c>
      <c r="I151" s="471">
        <f t="shared" si="39"/>
        <v>2560</v>
      </c>
      <c r="J151" s="471">
        <f t="shared" si="40"/>
        <v>1770</v>
      </c>
      <c r="K151" s="470">
        <f t="shared" si="41"/>
        <v>0.69140625</v>
      </c>
    </row>
    <row r="152" spans="1:11" s="135" customFormat="1" ht="14.1" customHeight="1">
      <c r="A152" s="475" t="s">
        <v>4254</v>
      </c>
      <c r="B152" s="476" t="s">
        <v>4255</v>
      </c>
      <c r="C152" s="479">
        <v>3</v>
      </c>
      <c r="D152" s="119">
        <v>5</v>
      </c>
      <c r="E152" s="469">
        <f t="shared" si="37"/>
        <v>1.6666666666666667</v>
      </c>
      <c r="F152" s="479"/>
      <c r="G152" s="119">
        <v>1</v>
      </c>
      <c r="H152" s="469" t="e">
        <f t="shared" si="38"/>
        <v>#DIV/0!</v>
      </c>
      <c r="I152" s="338">
        <f t="shared" si="39"/>
        <v>3</v>
      </c>
      <c r="J152" s="338">
        <f t="shared" si="40"/>
        <v>6</v>
      </c>
      <c r="K152" s="469">
        <f t="shared" si="41"/>
        <v>2</v>
      </c>
    </row>
    <row r="153" spans="1:11" s="135" customFormat="1" ht="14.1" customHeight="1">
      <c r="A153" s="475" t="s">
        <v>2980</v>
      </c>
      <c r="B153" s="476" t="s">
        <v>2981</v>
      </c>
      <c r="C153" s="479">
        <v>930</v>
      </c>
      <c r="D153" s="119">
        <v>455</v>
      </c>
      <c r="E153" s="469">
        <f t="shared" si="37"/>
        <v>0.489247311827957</v>
      </c>
      <c r="F153" s="479">
        <v>220</v>
      </c>
      <c r="G153" s="119">
        <v>136</v>
      </c>
      <c r="H153" s="469">
        <f t="shared" si="38"/>
        <v>0.61818181818181817</v>
      </c>
      <c r="I153" s="338">
        <f t="shared" si="39"/>
        <v>1150</v>
      </c>
      <c r="J153" s="338">
        <f t="shared" si="40"/>
        <v>591</v>
      </c>
      <c r="K153" s="469">
        <f t="shared" si="41"/>
        <v>0.51391304347826083</v>
      </c>
    </row>
    <row r="154" spans="1:11" s="135" customFormat="1" ht="14.1" customHeight="1">
      <c r="A154" s="475" t="s">
        <v>4256</v>
      </c>
      <c r="B154" s="476" t="s">
        <v>4257</v>
      </c>
      <c r="C154" s="479"/>
      <c r="D154" s="119"/>
      <c r="E154" s="469" t="e">
        <f t="shared" si="37"/>
        <v>#DIV/0!</v>
      </c>
      <c r="F154" s="479"/>
      <c r="G154" s="119"/>
      <c r="H154" s="469" t="e">
        <f t="shared" si="38"/>
        <v>#DIV/0!</v>
      </c>
      <c r="I154" s="338">
        <f t="shared" si="39"/>
        <v>0</v>
      </c>
      <c r="J154" s="338">
        <f t="shared" si="40"/>
        <v>0</v>
      </c>
      <c r="K154" s="469" t="e">
        <f t="shared" si="41"/>
        <v>#DIV/0!</v>
      </c>
    </row>
    <row r="155" spans="1:11" s="135" customFormat="1" ht="14.1" customHeight="1">
      <c r="A155" s="475" t="s">
        <v>4258</v>
      </c>
      <c r="B155" s="476" t="s">
        <v>4259</v>
      </c>
      <c r="C155" s="479">
        <v>19</v>
      </c>
      <c r="D155" s="119">
        <v>50</v>
      </c>
      <c r="E155" s="469">
        <f t="shared" si="37"/>
        <v>2.6315789473684212</v>
      </c>
      <c r="F155" s="479">
        <v>15</v>
      </c>
      <c r="G155" s="119">
        <v>20</v>
      </c>
      <c r="H155" s="469">
        <f t="shared" si="38"/>
        <v>1.3333333333333333</v>
      </c>
      <c r="I155" s="338">
        <f t="shared" si="39"/>
        <v>34</v>
      </c>
      <c r="J155" s="338">
        <f t="shared" si="40"/>
        <v>70</v>
      </c>
      <c r="K155" s="469">
        <f t="shared" si="41"/>
        <v>2.0588235294117645</v>
      </c>
    </row>
    <row r="156" spans="1:11" s="135" customFormat="1" ht="14.1" customHeight="1">
      <c r="A156" s="475" t="s">
        <v>4260</v>
      </c>
      <c r="B156" s="476" t="s">
        <v>4261</v>
      </c>
      <c r="C156" s="479"/>
      <c r="D156" s="119"/>
      <c r="E156" s="469" t="e">
        <f t="shared" si="37"/>
        <v>#DIV/0!</v>
      </c>
      <c r="F156" s="479"/>
      <c r="G156" s="119"/>
      <c r="H156" s="469" t="e">
        <f t="shared" si="38"/>
        <v>#DIV/0!</v>
      </c>
      <c r="I156" s="338">
        <f t="shared" si="39"/>
        <v>0</v>
      </c>
      <c r="J156" s="338">
        <f t="shared" si="40"/>
        <v>0</v>
      </c>
      <c r="K156" s="469" t="e">
        <f t="shared" si="41"/>
        <v>#DIV/0!</v>
      </c>
    </row>
    <row r="157" spans="1:11" s="135" customFormat="1" ht="14.1" customHeight="1">
      <c r="A157" s="475" t="s">
        <v>4262</v>
      </c>
      <c r="B157" s="476" t="s">
        <v>4263</v>
      </c>
      <c r="C157" s="479">
        <v>9</v>
      </c>
      <c r="D157" s="119">
        <v>12</v>
      </c>
      <c r="E157" s="469">
        <f t="shared" si="37"/>
        <v>1.3333333333333333</v>
      </c>
      <c r="F157" s="479">
        <v>6</v>
      </c>
      <c r="G157" s="119">
        <v>8</v>
      </c>
      <c r="H157" s="469">
        <f t="shared" si="38"/>
        <v>1.3333333333333333</v>
      </c>
      <c r="I157" s="338">
        <f t="shared" si="39"/>
        <v>15</v>
      </c>
      <c r="J157" s="338">
        <f t="shared" si="40"/>
        <v>20</v>
      </c>
      <c r="K157" s="469">
        <f t="shared" si="41"/>
        <v>1.3333333333333333</v>
      </c>
    </row>
    <row r="158" spans="1:11" s="135" customFormat="1" ht="14.1" customHeight="1">
      <c r="A158" s="475" t="s">
        <v>3983</v>
      </c>
      <c r="B158" s="476" t="s">
        <v>4264</v>
      </c>
      <c r="C158" s="479">
        <v>473</v>
      </c>
      <c r="D158" s="119">
        <v>421</v>
      </c>
      <c r="E158" s="469">
        <f t="shared" si="37"/>
        <v>0.89006342494714585</v>
      </c>
      <c r="F158" s="479">
        <v>242</v>
      </c>
      <c r="G158" s="119">
        <v>135</v>
      </c>
      <c r="H158" s="469">
        <f t="shared" si="38"/>
        <v>0.55785123966942152</v>
      </c>
      <c r="I158" s="338">
        <f t="shared" si="39"/>
        <v>715</v>
      </c>
      <c r="J158" s="338">
        <f t="shared" si="40"/>
        <v>556</v>
      </c>
      <c r="K158" s="469">
        <f t="shared" si="41"/>
        <v>0.77762237762237763</v>
      </c>
    </row>
    <row r="159" spans="1:11" s="135" customFormat="1" ht="14.1" customHeight="1">
      <c r="A159" s="477" t="s">
        <v>3981</v>
      </c>
      <c r="B159" s="478" t="s">
        <v>3982</v>
      </c>
      <c r="C159" s="479">
        <v>280</v>
      </c>
      <c r="D159" s="119">
        <v>248</v>
      </c>
      <c r="E159" s="469">
        <f t="shared" si="37"/>
        <v>0.88571428571428568</v>
      </c>
      <c r="F159" s="479">
        <v>176</v>
      </c>
      <c r="G159" s="119">
        <v>97</v>
      </c>
      <c r="H159" s="469">
        <f t="shared" si="38"/>
        <v>0.55113636363636365</v>
      </c>
      <c r="I159" s="338">
        <f t="shared" si="39"/>
        <v>456</v>
      </c>
      <c r="J159" s="338">
        <f t="shared" si="40"/>
        <v>345</v>
      </c>
      <c r="K159" s="469">
        <f t="shared" si="41"/>
        <v>0.75657894736842102</v>
      </c>
    </row>
    <row r="160" spans="1:11" s="135" customFormat="1" ht="14.1" customHeight="1">
      <c r="A160" s="477" t="s">
        <v>4265</v>
      </c>
      <c r="B160" s="478" t="s">
        <v>4266</v>
      </c>
      <c r="C160" s="479">
        <v>106</v>
      </c>
      <c r="D160" s="119">
        <v>122</v>
      </c>
      <c r="E160" s="469">
        <f t="shared" si="37"/>
        <v>1.1509433962264151</v>
      </c>
      <c r="F160" s="479">
        <v>29</v>
      </c>
      <c r="G160" s="119">
        <v>23</v>
      </c>
      <c r="H160" s="469">
        <f t="shared" si="38"/>
        <v>0.7931034482758621</v>
      </c>
      <c r="I160" s="338">
        <f t="shared" si="39"/>
        <v>135</v>
      </c>
      <c r="J160" s="338">
        <f t="shared" si="40"/>
        <v>145</v>
      </c>
      <c r="K160" s="469">
        <f t="shared" si="41"/>
        <v>1.0740740740740742</v>
      </c>
    </row>
    <row r="161" spans="1:11" s="135" customFormat="1" ht="14.1" customHeight="1">
      <c r="A161" s="477" t="s">
        <v>4267</v>
      </c>
      <c r="B161" s="478" t="s">
        <v>4268</v>
      </c>
      <c r="C161" s="479">
        <v>10</v>
      </c>
      <c r="D161" s="119">
        <v>7</v>
      </c>
      <c r="E161" s="469">
        <f t="shared" si="37"/>
        <v>0.7</v>
      </c>
      <c r="F161" s="479">
        <v>8</v>
      </c>
      <c r="G161" s="119">
        <v>0</v>
      </c>
      <c r="H161" s="469">
        <f t="shared" si="38"/>
        <v>0</v>
      </c>
      <c r="I161" s="338">
        <f t="shared" si="39"/>
        <v>18</v>
      </c>
      <c r="J161" s="338">
        <f t="shared" si="40"/>
        <v>7</v>
      </c>
      <c r="K161" s="469">
        <f t="shared" si="41"/>
        <v>0.3888888888888889</v>
      </c>
    </row>
    <row r="162" spans="1:11" s="135" customFormat="1" ht="14.1" customHeight="1">
      <c r="A162" s="477" t="s">
        <v>4269</v>
      </c>
      <c r="B162" s="478" t="s">
        <v>4270</v>
      </c>
      <c r="C162" s="479">
        <v>8</v>
      </c>
      <c r="D162" s="119">
        <v>12</v>
      </c>
      <c r="E162" s="469">
        <f t="shared" si="37"/>
        <v>1.5</v>
      </c>
      <c r="F162" s="479">
        <v>6</v>
      </c>
      <c r="G162" s="119">
        <v>8</v>
      </c>
      <c r="H162" s="469">
        <f t="shared" si="38"/>
        <v>1.3333333333333333</v>
      </c>
      <c r="I162" s="338">
        <f t="shared" si="39"/>
        <v>14</v>
      </c>
      <c r="J162" s="338">
        <f t="shared" si="40"/>
        <v>20</v>
      </c>
      <c r="K162" s="469">
        <f t="shared" si="41"/>
        <v>1.4285714285714286</v>
      </c>
    </row>
    <row r="163" spans="1:11" s="135" customFormat="1" ht="14.1" customHeight="1">
      <c r="A163" s="477" t="s">
        <v>4271</v>
      </c>
      <c r="B163" s="478" t="s">
        <v>4272</v>
      </c>
      <c r="C163" s="479">
        <v>12</v>
      </c>
      <c r="D163" s="119">
        <v>9</v>
      </c>
      <c r="E163" s="469">
        <f t="shared" si="37"/>
        <v>0.75</v>
      </c>
      <c r="F163" s="479">
        <v>8</v>
      </c>
      <c r="G163" s="119">
        <v>1</v>
      </c>
      <c r="H163" s="469">
        <f t="shared" si="38"/>
        <v>0.125</v>
      </c>
      <c r="I163" s="338">
        <f t="shared" si="39"/>
        <v>20</v>
      </c>
      <c r="J163" s="338">
        <f t="shared" si="40"/>
        <v>10</v>
      </c>
      <c r="K163" s="469">
        <f t="shared" si="41"/>
        <v>0.5</v>
      </c>
    </row>
    <row r="164" spans="1:11" s="135" customFormat="1" ht="14.1" customHeight="1">
      <c r="A164" s="468" t="s">
        <v>2413</v>
      </c>
      <c r="B164" s="468" t="s">
        <v>5250</v>
      </c>
      <c r="C164" s="119"/>
      <c r="D164" s="119"/>
      <c r="E164" s="469" t="e">
        <f t="shared" si="37"/>
        <v>#DIV/0!</v>
      </c>
      <c r="F164" s="119"/>
      <c r="G164" s="119"/>
      <c r="H164" s="469" t="e">
        <f t="shared" si="38"/>
        <v>#DIV/0!</v>
      </c>
      <c r="I164" s="338">
        <f t="shared" si="39"/>
        <v>0</v>
      </c>
      <c r="J164" s="338">
        <f t="shared" si="40"/>
        <v>0</v>
      </c>
      <c r="K164" s="469" t="e">
        <f t="shared" si="41"/>
        <v>#DIV/0!</v>
      </c>
    </row>
    <row r="165" spans="1:11" s="135" customFormat="1" ht="14.1" customHeight="1">
      <c r="A165" s="474"/>
      <c r="B165" s="474"/>
      <c r="C165" s="119"/>
      <c r="D165" s="119"/>
      <c r="E165" s="119"/>
      <c r="F165" s="119"/>
      <c r="G165" s="119"/>
      <c r="H165" s="119"/>
      <c r="I165" s="338"/>
      <c r="J165" s="119"/>
      <c r="K165" s="341"/>
    </row>
    <row r="166" spans="1:11" s="135" customFormat="1" ht="14.1" customHeight="1">
      <c r="A166" s="474"/>
      <c r="B166" s="474"/>
      <c r="C166" s="119"/>
      <c r="D166" s="119"/>
      <c r="E166" s="119"/>
      <c r="F166" s="119"/>
      <c r="G166" s="119"/>
      <c r="H166" s="119"/>
      <c r="I166" s="338"/>
      <c r="J166" s="119"/>
      <c r="K166" s="341"/>
    </row>
    <row r="167" spans="1:11" s="135" customFormat="1" ht="14.1" customHeight="1">
      <c r="A167" s="61"/>
      <c r="B167" s="61"/>
      <c r="C167" s="119"/>
      <c r="D167" s="119"/>
      <c r="E167" s="119"/>
      <c r="F167" s="119"/>
      <c r="G167" s="119"/>
      <c r="H167" s="119"/>
      <c r="I167" s="338"/>
      <c r="J167" s="119"/>
      <c r="K167" s="341"/>
    </row>
    <row r="168" spans="1:11" s="135" customFormat="1" ht="14.1" customHeight="1">
      <c r="A168" s="62" t="s">
        <v>5249</v>
      </c>
      <c r="B168" s="144"/>
      <c r="C168" s="145"/>
      <c r="D168" s="145"/>
      <c r="E168" s="145"/>
      <c r="F168" s="145"/>
      <c r="G168" s="145"/>
      <c r="H168" s="145"/>
      <c r="I168" s="145"/>
      <c r="J168" s="119"/>
      <c r="K168" s="341"/>
    </row>
    <row r="169" spans="1:11" s="135" customFormat="1" ht="14.1" customHeight="1">
      <c r="A169" s="62" t="s">
        <v>1663</v>
      </c>
      <c r="B169" s="125"/>
      <c r="C169" s="715">
        <v>104</v>
      </c>
      <c r="D169" s="715">
        <v>101</v>
      </c>
      <c r="E169" s="470">
        <f t="shared" ref="E169" si="42">D169/C169</f>
        <v>0.97115384615384615</v>
      </c>
      <c r="F169" s="715">
        <v>124</v>
      </c>
      <c r="G169" s="715">
        <v>109</v>
      </c>
      <c r="H169" s="470">
        <f t="shared" ref="H169:H170" si="43">G169/F169</f>
        <v>0.87903225806451613</v>
      </c>
      <c r="I169" s="716">
        <f t="shared" ref="I169" si="44">C169+F169</f>
        <v>228</v>
      </c>
      <c r="J169" s="716">
        <f t="shared" ref="J169" si="45">D169+G169</f>
        <v>210</v>
      </c>
      <c r="K169" s="470">
        <f t="shared" ref="K169:K170" si="46">J169/I169</f>
        <v>0.92105263157894735</v>
      </c>
    </row>
    <row r="170" spans="1:11" s="135" customFormat="1" ht="14.1" customHeight="1">
      <c r="A170" s="142" t="s">
        <v>1664</v>
      </c>
      <c r="B170" s="143"/>
      <c r="C170" s="715">
        <f>SUM(C172:C225)</f>
        <v>312</v>
      </c>
      <c r="D170" s="715">
        <f>SUM(D172:D225)</f>
        <v>302</v>
      </c>
      <c r="E170" s="470">
        <f>D170/C170</f>
        <v>0.96794871794871795</v>
      </c>
      <c r="F170" s="715">
        <f>SUM(F172:F225)</f>
        <v>372</v>
      </c>
      <c r="G170" s="715">
        <f>SUM(G172:G225)</f>
        <v>333</v>
      </c>
      <c r="H170" s="470">
        <f t="shared" si="43"/>
        <v>0.89516129032258063</v>
      </c>
      <c r="I170" s="716">
        <f t="shared" ref="I170" si="47">C170+F170</f>
        <v>684</v>
      </c>
      <c r="J170" s="716">
        <f t="shared" ref="J170" si="48">D170+G170</f>
        <v>635</v>
      </c>
      <c r="K170" s="470">
        <f t="shared" si="46"/>
        <v>0.92836257309941517</v>
      </c>
    </row>
    <row r="171" spans="1:11" s="135" customFormat="1" ht="14.1" customHeight="1">
      <c r="A171" s="118"/>
      <c r="B171" s="119"/>
      <c r="C171" s="119"/>
      <c r="D171" s="119"/>
      <c r="E171" s="119"/>
      <c r="F171" s="119"/>
      <c r="G171" s="119"/>
      <c r="H171" s="119"/>
      <c r="I171" s="338"/>
      <c r="J171" s="119"/>
      <c r="K171" s="341"/>
    </row>
    <row r="172" spans="1:11" s="135" customFormat="1" ht="14.1" customHeight="1">
      <c r="A172" s="118" t="s">
        <v>5215</v>
      </c>
      <c r="B172" s="119" t="s">
        <v>5216</v>
      </c>
      <c r="C172" s="714">
        <v>62</v>
      </c>
      <c r="D172" s="119">
        <v>62</v>
      </c>
      <c r="E172" s="469">
        <f t="shared" ref="E172:H190" si="49">D172/C172</f>
        <v>1</v>
      </c>
      <c r="F172" s="714">
        <v>35</v>
      </c>
      <c r="G172" s="718">
        <v>32</v>
      </c>
      <c r="H172" s="469">
        <f t="shared" si="49"/>
        <v>0.91428571428571426</v>
      </c>
      <c r="I172" s="338">
        <f t="shared" ref="I172:I188" si="50">C172+F172</f>
        <v>97</v>
      </c>
      <c r="J172" s="338">
        <f t="shared" ref="J172:J188" si="51">D172+G172</f>
        <v>94</v>
      </c>
      <c r="K172" s="469">
        <f t="shared" ref="K172:K188" si="52">J172/I172</f>
        <v>0.96907216494845361</v>
      </c>
    </row>
    <row r="173" spans="1:11" s="135" customFormat="1" ht="14.1" customHeight="1">
      <c r="A173" s="118" t="s">
        <v>5217</v>
      </c>
      <c r="B173" s="119" t="s">
        <v>5218</v>
      </c>
      <c r="C173" s="714">
        <v>60</v>
      </c>
      <c r="D173" s="119">
        <v>57</v>
      </c>
      <c r="E173" s="469">
        <f t="shared" si="49"/>
        <v>0.95</v>
      </c>
      <c r="F173" s="714">
        <v>60</v>
      </c>
      <c r="G173" s="718">
        <v>58</v>
      </c>
      <c r="H173" s="469">
        <f t="shared" si="49"/>
        <v>0.96666666666666667</v>
      </c>
      <c r="I173" s="338">
        <f t="shared" si="50"/>
        <v>120</v>
      </c>
      <c r="J173" s="338">
        <f t="shared" si="51"/>
        <v>115</v>
      </c>
      <c r="K173" s="469">
        <f t="shared" si="52"/>
        <v>0.95833333333333337</v>
      </c>
    </row>
    <row r="174" spans="1:11" s="135" customFormat="1" ht="14.1" customHeight="1">
      <c r="A174" s="146" t="s">
        <v>5219</v>
      </c>
      <c r="B174" s="119" t="s">
        <v>5220</v>
      </c>
      <c r="C174" s="714">
        <v>2</v>
      </c>
      <c r="D174" s="119"/>
      <c r="E174" s="469">
        <f t="shared" si="49"/>
        <v>0</v>
      </c>
      <c r="F174" s="714">
        <v>1</v>
      </c>
      <c r="G174" s="718"/>
      <c r="H174" s="469">
        <f t="shared" si="49"/>
        <v>0</v>
      </c>
      <c r="I174" s="338">
        <f t="shared" si="50"/>
        <v>3</v>
      </c>
      <c r="J174" s="338">
        <f t="shared" si="51"/>
        <v>0</v>
      </c>
      <c r="K174" s="469">
        <f t="shared" si="52"/>
        <v>0</v>
      </c>
    </row>
    <row r="175" spans="1:11" s="135" customFormat="1" ht="14.1" customHeight="1">
      <c r="A175" s="146" t="s">
        <v>5221</v>
      </c>
      <c r="B175" s="61" t="s">
        <v>5222</v>
      </c>
      <c r="C175" s="714">
        <v>2</v>
      </c>
      <c r="D175" s="119">
        <v>2</v>
      </c>
      <c r="E175" s="469">
        <f t="shared" si="49"/>
        <v>1</v>
      </c>
      <c r="F175" s="714">
        <v>1</v>
      </c>
      <c r="G175" s="718"/>
      <c r="H175" s="469">
        <f t="shared" si="49"/>
        <v>0</v>
      </c>
      <c r="I175" s="338">
        <f t="shared" si="50"/>
        <v>3</v>
      </c>
      <c r="J175" s="338">
        <f t="shared" si="51"/>
        <v>2</v>
      </c>
      <c r="K175" s="469">
        <f t="shared" si="52"/>
        <v>0.66666666666666663</v>
      </c>
    </row>
    <row r="176" spans="1:11" s="135" customFormat="1" ht="14.1" customHeight="1">
      <c r="A176" s="146" t="s">
        <v>5223</v>
      </c>
      <c r="B176" s="119" t="s">
        <v>5224</v>
      </c>
      <c r="C176" s="714">
        <v>1</v>
      </c>
      <c r="D176" s="119"/>
      <c r="E176" s="469">
        <f t="shared" si="49"/>
        <v>0</v>
      </c>
      <c r="F176" s="714">
        <v>1</v>
      </c>
      <c r="G176" s="718"/>
      <c r="H176" s="469">
        <f t="shared" si="49"/>
        <v>0</v>
      </c>
      <c r="I176" s="338">
        <f t="shared" si="50"/>
        <v>2</v>
      </c>
      <c r="J176" s="338">
        <f t="shared" si="51"/>
        <v>0</v>
      </c>
      <c r="K176" s="469">
        <f t="shared" si="52"/>
        <v>0</v>
      </c>
    </row>
    <row r="177" spans="1:11" s="135" customFormat="1" ht="14.1" customHeight="1">
      <c r="A177" s="118" t="s">
        <v>5225</v>
      </c>
      <c r="B177" s="119" t="s">
        <v>5226</v>
      </c>
      <c r="C177" s="714">
        <v>1</v>
      </c>
      <c r="D177" s="119"/>
      <c r="E177" s="469">
        <f t="shared" si="49"/>
        <v>0</v>
      </c>
      <c r="F177" s="714">
        <v>2</v>
      </c>
      <c r="G177" s="718">
        <v>2</v>
      </c>
      <c r="H177" s="469">
        <f t="shared" si="49"/>
        <v>1</v>
      </c>
      <c r="I177" s="338">
        <f t="shared" si="50"/>
        <v>3</v>
      </c>
      <c r="J177" s="338">
        <f t="shared" si="51"/>
        <v>2</v>
      </c>
      <c r="K177" s="469">
        <f t="shared" si="52"/>
        <v>0.66666666666666663</v>
      </c>
    </row>
    <row r="178" spans="1:11" s="135" customFormat="1" ht="14.1" customHeight="1">
      <c r="A178" s="118" t="s">
        <v>5227</v>
      </c>
      <c r="B178" s="119" t="s">
        <v>5228</v>
      </c>
      <c r="C178" s="714">
        <v>1</v>
      </c>
      <c r="D178" s="119">
        <v>1</v>
      </c>
      <c r="E178" s="469">
        <f t="shared" si="49"/>
        <v>1</v>
      </c>
      <c r="F178" s="714">
        <v>1</v>
      </c>
      <c r="G178" s="718"/>
      <c r="H178" s="469">
        <f t="shared" si="49"/>
        <v>0</v>
      </c>
      <c r="I178" s="338">
        <f t="shared" si="50"/>
        <v>2</v>
      </c>
      <c r="J178" s="338">
        <f t="shared" si="51"/>
        <v>1</v>
      </c>
      <c r="K178" s="469">
        <f t="shared" si="52"/>
        <v>0.5</v>
      </c>
    </row>
    <row r="179" spans="1:11" s="135" customFormat="1" ht="14.1" customHeight="1">
      <c r="A179" s="146" t="s">
        <v>5229</v>
      </c>
      <c r="B179" s="119" t="s">
        <v>5230</v>
      </c>
      <c r="C179" s="714">
        <v>1</v>
      </c>
      <c r="D179" s="119">
        <v>1</v>
      </c>
      <c r="E179" s="469">
        <f t="shared" si="49"/>
        <v>1</v>
      </c>
      <c r="F179" s="714">
        <v>1</v>
      </c>
      <c r="G179" s="718"/>
      <c r="H179" s="469">
        <f t="shared" si="49"/>
        <v>0</v>
      </c>
      <c r="I179" s="338">
        <f t="shared" si="50"/>
        <v>2</v>
      </c>
      <c r="J179" s="338">
        <f t="shared" si="51"/>
        <v>1</v>
      </c>
      <c r="K179" s="469">
        <f t="shared" si="52"/>
        <v>0.5</v>
      </c>
    </row>
    <row r="180" spans="1:11" s="135" customFormat="1" ht="14.1" customHeight="1">
      <c r="A180" s="146" t="s">
        <v>5231</v>
      </c>
      <c r="B180" s="61" t="s">
        <v>5232</v>
      </c>
      <c r="C180" s="714">
        <v>3</v>
      </c>
      <c r="D180" s="119">
        <v>3</v>
      </c>
      <c r="E180" s="469">
        <f t="shared" si="49"/>
        <v>1</v>
      </c>
      <c r="F180" s="714">
        <v>2</v>
      </c>
      <c r="G180" s="718">
        <v>2</v>
      </c>
      <c r="H180" s="469">
        <f t="shared" si="49"/>
        <v>1</v>
      </c>
      <c r="I180" s="338">
        <f t="shared" si="50"/>
        <v>5</v>
      </c>
      <c r="J180" s="338">
        <f t="shared" si="51"/>
        <v>5</v>
      </c>
      <c r="K180" s="469">
        <f t="shared" si="52"/>
        <v>1</v>
      </c>
    </row>
    <row r="181" spans="1:11" s="135" customFormat="1" ht="14.1" customHeight="1">
      <c r="A181" s="146" t="s">
        <v>5233</v>
      </c>
      <c r="B181" s="119" t="s">
        <v>5234</v>
      </c>
      <c r="C181" s="714">
        <v>1</v>
      </c>
      <c r="D181" s="119"/>
      <c r="E181" s="469">
        <f t="shared" si="49"/>
        <v>0</v>
      </c>
      <c r="F181" s="714">
        <v>2</v>
      </c>
      <c r="G181" s="718">
        <v>1</v>
      </c>
      <c r="H181" s="469">
        <f t="shared" si="49"/>
        <v>0.5</v>
      </c>
      <c r="I181" s="338">
        <f t="shared" si="50"/>
        <v>3</v>
      </c>
      <c r="J181" s="338">
        <f t="shared" si="51"/>
        <v>1</v>
      </c>
      <c r="K181" s="469">
        <f t="shared" si="52"/>
        <v>0.33333333333333331</v>
      </c>
    </row>
    <row r="182" spans="1:11" s="135" customFormat="1" ht="14.1" customHeight="1">
      <c r="A182" s="118" t="s">
        <v>5235</v>
      </c>
      <c r="B182" s="119" t="s">
        <v>5236</v>
      </c>
      <c r="C182" s="714">
        <v>20</v>
      </c>
      <c r="D182" s="119">
        <v>22</v>
      </c>
      <c r="E182" s="469">
        <f t="shared" si="49"/>
        <v>1.1000000000000001</v>
      </c>
      <c r="F182" s="714">
        <v>30</v>
      </c>
      <c r="G182" s="718">
        <v>27</v>
      </c>
      <c r="H182" s="469">
        <f t="shared" si="49"/>
        <v>0.9</v>
      </c>
      <c r="I182" s="338">
        <f t="shared" si="50"/>
        <v>50</v>
      </c>
      <c r="J182" s="338">
        <f t="shared" si="51"/>
        <v>49</v>
      </c>
      <c r="K182" s="469">
        <f t="shared" si="52"/>
        <v>0.98</v>
      </c>
    </row>
    <row r="183" spans="1:11" s="135" customFormat="1" ht="14.1" customHeight="1">
      <c r="A183" s="118" t="s">
        <v>5237</v>
      </c>
      <c r="B183" s="119" t="s">
        <v>5238</v>
      </c>
      <c r="C183" s="714">
        <v>1</v>
      </c>
      <c r="D183" s="119"/>
      <c r="E183" s="469">
        <f t="shared" si="49"/>
        <v>0</v>
      </c>
      <c r="F183" s="714">
        <v>1</v>
      </c>
      <c r="G183" s="718"/>
      <c r="H183" s="469">
        <f t="shared" si="49"/>
        <v>0</v>
      </c>
      <c r="I183" s="338">
        <f t="shared" si="50"/>
        <v>2</v>
      </c>
      <c r="J183" s="338">
        <f t="shared" si="51"/>
        <v>0</v>
      </c>
      <c r="K183" s="469">
        <f t="shared" si="52"/>
        <v>0</v>
      </c>
    </row>
    <row r="184" spans="1:11" s="135" customFormat="1" ht="14.1" customHeight="1">
      <c r="A184" s="146" t="s">
        <v>5239</v>
      </c>
      <c r="B184" s="119" t="s">
        <v>5240</v>
      </c>
      <c r="C184" s="714">
        <v>32</v>
      </c>
      <c r="D184" s="119">
        <v>32</v>
      </c>
      <c r="E184" s="469">
        <f t="shared" si="49"/>
        <v>1</v>
      </c>
      <c r="F184" s="714">
        <v>50</v>
      </c>
      <c r="G184" s="718">
        <v>47</v>
      </c>
      <c r="H184" s="469">
        <f t="shared" si="49"/>
        <v>0.94</v>
      </c>
      <c r="I184" s="338">
        <f t="shared" si="50"/>
        <v>82</v>
      </c>
      <c r="J184" s="338">
        <f t="shared" si="51"/>
        <v>79</v>
      </c>
      <c r="K184" s="469">
        <f t="shared" si="52"/>
        <v>0.96341463414634143</v>
      </c>
    </row>
    <row r="185" spans="1:11" s="135" customFormat="1" ht="14.1" customHeight="1">
      <c r="A185" s="146" t="s">
        <v>5241</v>
      </c>
      <c r="B185" s="61" t="s">
        <v>5242</v>
      </c>
      <c r="C185" s="714">
        <v>45</v>
      </c>
      <c r="D185" s="119">
        <v>46</v>
      </c>
      <c r="E185" s="469">
        <f t="shared" si="49"/>
        <v>1.0222222222222221</v>
      </c>
      <c r="F185" s="714">
        <v>80</v>
      </c>
      <c r="G185" s="718">
        <v>77</v>
      </c>
      <c r="H185" s="469">
        <f t="shared" si="49"/>
        <v>0.96250000000000002</v>
      </c>
      <c r="I185" s="338">
        <f t="shared" si="50"/>
        <v>125</v>
      </c>
      <c r="J185" s="338">
        <f t="shared" si="51"/>
        <v>123</v>
      </c>
      <c r="K185" s="469">
        <f t="shared" si="52"/>
        <v>0.98399999999999999</v>
      </c>
    </row>
    <row r="186" spans="1:11" s="135" customFormat="1" ht="14.1" customHeight="1">
      <c r="A186" s="146" t="s">
        <v>5243</v>
      </c>
      <c r="B186" s="119" t="s">
        <v>5244</v>
      </c>
      <c r="C186" s="714">
        <v>1</v>
      </c>
      <c r="D186" s="119"/>
      <c r="E186" s="469">
        <f t="shared" si="49"/>
        <v>0</v>
      </c>
      <c r="F186" s="714">
        <v>1</v>
      </c>
      <c r="G186" s="718"/>
      <c r="H186" s="469">
        <f t="shared" si="49"/>
        <v>0</v>
      </c>
      <c r="I186" s="338">
        <f t="shared" si="50"/>
        <v>2</v>
      </c>
      <c r="J186" s="338">
        <f t="shared" si="51"/>
        <v>0</v>
      </c>
      <c r="K186" s="469">
        <f t="shared" si="52"/>
        <v>0</v>
      </c>
    </row>
    <row r="187" spans="1:11" s="135" customFormat="1" ht="14.1" customHeight="1">
      <c r="A187" s="118" t="s">
        <v>5245</v>
      </c>
      <c r="B187" s="119" t="s">
        <v>5246</v>
      </c>
      <c r="C187" s="714">
        <v>1</v>
      </c>
      <c r="D187" s="119">
        <v>1</v>
      </c>
      <c r="E187" s="469">
        <f t="shared" si="49"/>
        <v>1</v>
      </c>
      <c r="F187" s="714">
        <v>1</v>
      </c>
      <c r="G187" s="718"/>
      <c r="H187" s="469">
        <f t="shared" si="49"/>
        <v>0</v>
      </c>
      <c r="I187" s="338">
        <f t="shared" si="50"/>
        <v>2</v>
      </c>
      <c r="J187" s="338">
        <f t="shared" si="51"/>
        <v>1</v>
      </c>
      <c r="K187" s="469">
        <f t="shared" si="52"/>
        <v>0.5</v>
      </c>
    </row>
    <row r="188" spans="1:11" s="135" customFormat="1" ht="14.1" customHeight="1">
      <c r="A188" s="118" t="s">
        <v>5247</v>
      </c>
      <c r="B188" s="119" t="s">
        <v>5248</v>
      </c>
      <c r="C188" s="714">
        <v>1</v>
      </c>
      <c r="D188" s="119"/>
      <c r="E188" s="469">
        <f t="shared" si="49"/>
        <v>0</v>
      </c>
      <c r="F188" s="714">
        <v>1</v>
      </c>
      <c r="G188" s="718"/>
      <c r="H188" s="469">
        <f t="shared" si="49"/>
        <v>0</v>
      </c>
      <c r="I188" s="338">
        <f t="shared" si="50"/>
        <v>2</v>
      </c>
      <c r="J188" s="338">
        <f t="shared" si="51"/>
        <v>0</v>
      </c>
      <c r="K188" s="469">
        <f t="shared" si="52"/>
        <v>0</v>
      </c>
    </row>
    <row r="189" spans="1:11" s="135" customFormat="1" ht="14.1" customHeight="1">
      <c r="A189" s="146" t="s">
        <v>5251</v>
      </c>
      <c r="B189" s="119" t="s">
        <v>5252</v>
      </c>
      <c r="C189" s="722">
        <v>7</v>
      </c>
      <c r="D189" s="119">
        <v>7</v>
      </c>
      <c r="E189" s="119">
        <f t="shared" si="49"/>
        <v>1</v>
      </c>
      <c r="F189" s="722">
        <v>15</v>
      </c>
      <c r="G189" s="119">
        <v>15</v>
      </c>
      <c r="H189" s="119">
        <f t="shared" si="49"/>
        <v>1</v>
      </c>
      <c r="I189" s="338">
        <f t="shared" ref="I189:I210" si="53">C189+F189</f>
        <v>22</v>
      </c>
      <c r="J189" s="338">
        <f t="shared" ref="J189:J210" si="54">D189+G189</f>
        <v>22</v>
      </c>
      <c r="K189" s="469">
        <f t="shared" ref="K189:K210" si="55">J189/I189</f>
        <v>1</v>
      </c>
    </row>
    <row r="190" spans="1:11" s="135" customFormat="1" ht="14.1" customHeight="1">
      <c r="A190" s="146" t="s">
        <v>5253</v>
      </c>
      <c r="B190" s="61" t="s">
        <v>5254</v>
      </c>
      <c r="C190" s="722">
        <v>1</v>
      </c>
      <c r="D190" s="119">
        <v>1</v>
      </c>
      <c r="E190" s="119">
        <f t="shared" si="49"/>
        <v>1</v>
      </c>
      <c r="F190" s="722">
        <v>2</v>
      </c>
      <c r="G190" s="119">
        <v>2</v>
      </c>
      <c r="H190" s="119">
        <f t="shared" si="49"/>
        <v>1</v>
      </c>
      <c r="I190" s="338">
        <f t="shared" si="53"/>
        <v>3</v>
      </c>
      <c r="J190" s="338">
        <f t="shared" si="54"/>
        <v>3</v>
      </c>
      <c r="K190" s="469">
        <f t="shared" si="55"/>
        <v>1</v>
      </c>
    </row>
    <row r="191" spans="1:11" s="135" customFormat="1" ht="14.1" customHeight="1">
      <c r="A191" s="146" t="s">
        <v>5255</v>
      </c>
      <c r="B191" s="119" t="s">
        <v>5256</v>
      </c>
      <c r="C191" s="722">
        <v>2</v>
      </c>
      <c r="D191" s="119">
        <v>2</v>
      </c>
      <c r="E191" s="119">
        <f t="shared" ref="E191:E218" si="56">D191/C191</f>
        <v>1</v>
      </c>
      <c r="F191" s="722">
        <v>10</v>
      </c>
      <c r="G191" s="119">
        <v>7</v>
      </c>
      <c r="H191" s="119">
        <f t="shared" ref="H191:H218" si="57">G191/F191</f>
        <v>0.7</v>
      </c>
      <c r="I191" s="338">
        <f t="shared" si="53"/>
        <v>12</v>
      </c>
      <c r="J191" s="338">
        <f t="shared" si="54"/>
        <v>9</v>
      </c>
      <c r="K191" s="469">
        <f t="shared" si="55"/>
        <v>0.75</v>
      </c>
    </row>
    <row r="192" spans="1:11" s="135" customFormat="1" ht="14.1" customHeight="1">
      <c r="A192" s="146" t="s">
        <v>5257</v>
      </c>
      <c r="B192" s="61" t="s">
        <v>5258</v>
      </c>
      <c r="C192" s="722">
        <v>3</v>
      </c>
      <c r="D192" s="119">
        <v>3</v>
      </c>
      <c r="E192" s="119">
        <f t="shared" si="56"/>
        <v>1</v>
      </c>
      <c r="F192" s="722">
        <v>5</v>
      </c>
      <c r="G192" s="119">
        <v>5</v>
      </c>
      <c r="H192" s="119">
        <f t="shared" si="57"/>
        <v>1</v>
      </c>
      <c r="I192" s="338">
        <f t="shared" si="53"/>
        <v>8</v>
      </c>
      <c r="J192" s="338">
        <f t="shared" si="54"/>
        <v>8</v>
      </c>
      <c r="K192" s="469">
        <f t="shared" si="55"/>
        <v>1</v>
      </c>
    </row>
    <row r="193" spans="1:11" s="135" customFormat="1" ht="14.1" customHeight="1">
      <c r="A193" s="146" t="s">
        <v>5272</v>
      </c>
      <c r="B193" s="119" t="s">
        <v>5273</v>
      </c>
      <c r="C193" s="722">
        <v>12</v>
      </c>
      <c r="D193" s="119">
        <v>12</v>
      </c>
      <c r="E193" s="119">
        <f t="shared" si="56"/>
        <v>1</v>
      </c>
      <c r="F193" s="722">
        <v>20</v>
      </c>
      <c r="G193" s="119">
        <v>17</v>
      </c>
      <c r="H193" s="119">
        <f t="shared" si="57"/>
        <v>0.85</v>
      </c>
      <c r="I193" s="338">
        <f t="shared" ref="I193:I204" si="58">C193+F193</f>
        <v>32</v>
      </c>
      <c r="J193" s="338">
        <f t="shared" ref="J193:J204" si="59">D193+G193</f>
        <v>29</v>
      </c>
      <c r="K193" s="469">
        <f t="shared" ref="K193:K204" si="60">J193/I193</f>
        <v>0.90625</v>
      </c>
    </row>
    <row r="194" spans="1:11" s="135" customFormat="1" ht="14.1" customHeight="1">
      <c r="A194" s="146" t="s">
        <v>5274</v>
      </c>
      <c r="B194" s="119" t="s">
        <v>5275</v>
      </c>
      <c r="C194" s="722">
        <v>2</v>
      </c>
      <c r="D194" s="119">
        <v>2</v>
      </c>
      <c r="E194" s="119">
        <f t="shared" si="56"/>
        <v>1</v>
      </c>
      <c r="F194" s="722">
        <v>0</v>
      </c>
      <c r="G194" s="119">
        <v>0</v>
      </c>
      <c r="H194" s="119" t="e">
        <f t="shared" si="57"/>
        <v>#DIV/0!</v>
      </c>
      <c r="I194" s="338">
        <f t="shared" si="58"/>
        <v>2</v>
      </c>
      <c r="J194" s="338">
        <f t="shared" si="59"/>
        <v>2</v>
      </c>
      <c r="K194" s="469">
        <f t="shared" si="60"/>
        <v>1</v>
      </c>
    </row>
    <row r="195" spans="1:11" s="135" customFormat="1" ht="14.1" customHeight="1">
      <c r="A195" s="146" t="s">
        <v>5276</v>
      </c>
      <c r="B195" s="61" t="s">
        <v>5277</v>
      </c>
      <c r="C195" s="722">
        <v>1</v>
      </c>
      <c r="D195" s="119">
        <v>1</v>
      </c>
      <c r="E195" s="119">
        <f t="shared" si="56"/>
        <v>1</v>
      </c>
      <c r="F195" s="722">
        <v>0</v>
      </c>
      <c r="G195" s="119">
        <v>0</v>
      </c>
      <c r="H195" s="119" t="e">
        <f t="shared" si="57"/>
        <v>#DIV/0!</v>
      </c>
      <c r="I195" s="338">
        <f t="shared" si="58"/>
        <v>1</v>
      </c>
      <c r="J195" s="338">
        <f t="shared" si="59"/>
        <v>1</v>
      </c>
      <c r="K195" s="469">
        <f t="shared" si="60"/>
        <v>1</v>
      </c>
    </row>
    <row r="196" spans="1:11" s="135" customFormat="1" ht="14.1" customHeight="1">
      <c r="A196" s="146" t="s">
        <v>5278</v>
      </c>
      <c r="B196" s="119" t="s">
        <v>5279</v>
      </c>
      <c r="C196" s="722">
        <v>2</v>
      </c>
      <c r="D196" s="119">
        <v>2</v>
      </c>
      <c r="E196" s="119">
        <f t="shared" si="56"/>
        <v>1</v>
      </c>
      <c r="F196" s="722">
        <v>0</v>
      </c>
      <c r="G196" s="119">
        <v>0</v>
      </c>
      <c r="H196" s="119" t="e">
        <f t="shared" si="57"/>
        <v>#DIV/0!</v>
      </c>
      <c r="I196" s="338">
        <f t="shared" si="58"/>
        <v>2</v>
      </c>
      <c r="J196" s="338">
        <f t="shared" si="59"/>
        <v>2</v>
      </c>
      <c r="K196" s="469">
        <f t="shared" si="60"/>
        <v>1</v>
      </c>
    </row>
    <row r="197" spans="1:11" s="135" customFormat="1" ht="14.1" customHeight="1">
      <c r="A197" s="146" t="s">
        <v>5280</v>
      </c>
      <c r="B197" s="119" t="s">
        <v>5281</v>
      </c>
      <c r="C197" s="722">
        <v>1</v>
      </c>
      <c r="D197" s="119">
        <v>1</v>
      </c>
      <c r="E197" s="119">
        <f t="shared" si="56"/>
        <v>1</v>
      </c>
      <c r="F197" s="722">
        <v>0</v>
      </c>
      <c r="G197" s="119">
        <v>0</v>
      </c>
      <c r="H197" s="119" t="e">
        <f t="shared" si="57"/>
        <v>#DIV/0!</v>
      </c>
      <c r="I197" s="338">
        <f t="shared" si="58"/>
        <v>1</v>
      </c>
      <c r="J197" s="338">
        <f t="shared" si="59"/>
        <v>1</v>
      </c>
      <c r="K197" s="469">
        <f t="shared" si="60"/>
        <v>1</v>
      </c>
    </row>
    <row r="198" spans="1:11" s="135" customFormat="1" ht="14.1" customHeight="1">
      <c r="A198" s="146" t="s">
        <v>5282</v>
      </c>
      <c r="B198" s="61" t="s">
        <v>5283</v>
      </c>
      <c r="C198" s="722">
        <v>1</v>
      </c>
      <c r="D198" s="119">
        <v>1</v>
      </c>
      <c r="E198" s="119">
        <f t="shared" si="56"/>
        <v>1</v>
      </c>
      <c r="F198" s="722">
        <v>0</v>
      </c>
      <c r="G198" s="119">
        <v>0</v>
      </c>
      <c r="H198" s="119" t="e">
        <f t="shared" si="57"/>
        <v>#DIV/0!</v>
      </c>
      <c r="I198" s="338">
        <f t="shared" si="58"/>
        <v>1</v>
      </c>
      <c r="J198" s="338">
        <f t="shared" si="59"/>
        <v>1</v>
      </c>
      <c r="K198" s="469">
        <f t="shared" si="60"/>
        <v>1</v>
      </c>
    </row>
    <row r="199" spans="1:11" s="135" customFormat="1" ht="14.1" customHeight="1">
      <c r="A199" s="146" t="s">
        <v>5284</v>
      </c>
      <c r="B199" s="119" t="s">
        <v>5285</v>
      </c>
      <c r="C199" s="722">
        <v>1</v>
      </c>
      <c r="D199" s="119">
        <v>1</v>
      </c>
      <c r="E199" s="119">
        <f t="shared" si="56"/>
        <v>1</v>
      </c>
      <c r="F199" s="722">
        <v>0</v>
      </c>
      <c r="G199" s="119">
        <v>0</v>
      </c>
      <c r="H199" s="119" t="e">
        <f t="shared" si="57"/>
        <v>#DIV/0!</v>
      </c>
      <c r="I199" s="338">
        <f t="shared" si="58"/>
        <v>1</v>
      </c>
      <c r="J199" s="338">
        <f t="shared" si="59"/>
        <v>1</v>
      </c>
      <c r="K199" s="469">
        <f t="shared" si="60"/>
        <v>1</v>
      </c>
    </row>
    <row r="200" spans="1:11" s="135" customFormat="1" ht="14.1" customHeight="1">
      <c r="A200" s="146" t="s">
        <v>5286</v>
      </c>
      <c r="B200" s="119" t="s">
        <v>5287</v>
      </c>
      <c r="C200" s="722">
        <v>20</v>
      </c>
      <c r="D200" s="119">
        <v>20</v>
      </c>
      <c r="E200" s="119">
        <f t="shared" si="56"/>
        <v>1</v>
      </c>
      <c r="F200" s="722">
        <v>15</v>
      </c>
      <c r="G200" s="119">
        <v>13</v>
      </c>
      <c r="H200" s="119">
        <f t="shared" si="57"/>
        <v>0.8666666666666667</v>
      </c>
      <c r="I200" s="338">
        <f t="shared" si="58"/>
        <v>35</v>
      </c>
      <c r="J200" s="338">
        <f t="shared" si="59"/>
        <v>33</v>
      </c>
      <c r="K200" s="469">
        <f t="shared" si="60"/>
        <v>0.94285714285714284</v>
      </c>
    </row>
    <row r="201" spans="1:11" s="135" customFormat="1" ht="14.1" customHeight="1">
      <c r="A201" s="146" t="s">
        <v>5288</v>
      </c>
      <c r="B201" s="61" t="s">
        <v>5289</v>
      </c>
      <c r="C201" s="722">
        <v>1</v>
      </c>
      <c r="D201" s="119">
        <v>0</v>
      </c>
      <c r="E201" s="119">
        <f t="shared" si="56"/>
        <v>0</v>
      </c>
      <c r="F201" s="722">
        <v>1</v>
      </c>
      <c r="G201" s="119">
        <v>1</v>
      </c>
      <c r="H201" s="119">
        <f t="shared" si="57"/>
        <v>1</v>
      </c>
      <c r="I201" s="338">
        <f t="shared" si="58"/>
        <v>2</v>
      </c>
      <c r="J201" s="338">
        <f t="shared" si="59"/>
        <v>1</v>
      </c>
      <c r="K201" s="469">
        <f t="shared" si="60"/>
        <v>0.5</v>
      </c>
    </row>
    <row r="202" spans="1:11" s="135" customFormat="1" ht="14.1" customHeight="1">
      <c r="A202" s="146" t="s">
        <v>5290</v>
      </c>
      <c r="B202" s="119" t="s">
        <v>5291</v>
      </c>
      <c r="C202" s="722">
        <v>1</v>
      </c>
      <c r="D202" s="119">
        <v>0</v>
      </c>
      <c r="E202" s="119">
        <f t="shared" si="56"/>
        <v>0</v>
      </c>
      <c r="F202" s="722">
        <v>1</v>
      </c>
      <c r="G202" s="119">
        <v>1</v>
      </c>
      <c r="H202" s="119">
        <f t="shared" si="57"/>
        <v>1</v>
      </c>
      <c r="I202" s="338">
        <f t="shared" si="58"/>
        <v>2</v>
      </c>
      <c r="J202" s="338">
        <f t="shared" si="59"/>
        <v>1</v>
      </c>
      <c r="K202" s="469">
        <f t="shared" si="60"/>
        <v>0.5</v>
      </c>
    </row>
    <row r="203" spans="1:11" s="135" customFormat="1" ht="14.1" customHeight="1">
      <c r="A203" s="146" t="s">
        <v>5292</v>
      </c>
      <c r="B203" s="119" t="s">
        <v>5293</v>
      </c>
      <c r="C203" s="722">
        <v>1</v>
      </c>
      <c r="D203" s="119">
        <v>1</v>
      </c>
      <c r="E203" s="119">
        <f t="shared" si="56"/>
        <v>1</v>
      </c>
      <c r="F203" s="722">
        <v>2</v>
      </c>
      <c r="G203" s="119">
        <v>2</v>
      </c>
      <c r="H203" s="119">
        <f t="shared" si="57"/>
        <v>1</v>
      </c>
      <c r="I203" s="338">
        <f t="shared" si="58"/>
        <v>3</v>
      </c>
      <c r="J203" s="338">
        <f t="shared" si="59"/>
        <v>3</v>
      </c>
      <c r="K203" s="469">
        <f t="shared" si="60"/>
        <v>1</v>
      </c>
    </row>
    <row r="204" spans="1:11" s="135" customFormat="1" ht="14.1" customHeight="1">
      <c r="A204" s="146"/>
      <c r="B204" s="61"/>
      <c r="C204" s="119"/>
      <c r="D204" s="119"/>
      <c r="E204" s="119"/>
      <c r="F204" s="722"/>
      <c r="G204" s="119"/>
      <c r="H204" s="119"/>
      <c r="I204" s="338">
        <f t="shared" si="58"/>
        <v>0</v>
      </c>
      <c r="J204" s="338">
        <f t="shared" si="59"/>
        <v>0</v>
      </c>
      <c r="K204" s="469" t="e">
        <f t="shared" si="60"/>
        <v>#DIV/0!</v>
      </c>
    </row>
    <row r="205" spans="1:11" s="135" customFormat="1" ht="14.1" customHeight="1">
      <c r="A205" s="146" t="s">
        <v>5294</v>
      </c>
      <c r="B205" s="119" t="s">
        <v>5295</v>
      </c>
      <c r="C205" s="722">
        <v>1</v>
      </c>
      <c r="D205" s="119">
        <v>1</v>
      </c>
      <c r="E205" s="119">
        <f t="shared" si="56"/>
        <v>1</v>
      </c>
      <c r="F205" s="722">
        <v>0</v>
      </c>
      <c r="G205" s="119">
        <v>0</v>
      </c>
      <c r="H205" s="119" t="e">
        <f t="shared" si="57"/>
        <v>#DIV/0!</v>
      </c>
      <c r="I205" s="338">
        <f t="shared" si="53"/>
        <v>1</v>
      </c>
      <c r="J205" s="338">
        <f t="shared" si="54"/>
        <v>1</v>
      </c>
      <c r="K205" s="469">
        <f t="shared" si="55"/>
        <v>1</v>
      </c>
    </row>
    <row r="206" spans="1:11" s="135" customFormat="1" ht="14.1" customHeight="1">
      <c r="A206" s="146" t="s">
        <v>5296</v>
      </c>
      <c r="B206" s="119" t="s">
        <v>5297</v>
      </c>
      <c r="C206" s="722">
        <v>0</v>
      </c>
      <c r="D206" s="119">
        <v>0</v>
      </c>
      <c r="E206" s="119" t="e">
        <f t="shared" si="56"/>
        <v>#DIV/0!</v>
      </c>
      <c r="F206" s="722">
        <v>1</v>
      </c>
      <c r="G206" s="119">
        <v>1</v>
      </c>
      <c r="H206" s="119">
        <f t="shared" si="57"/>
        <v>1</v>
      </c>
      <c r="I206" s="338">
        <f t="shared" si="53"/>
        <v>1</v>
      </c>
      <c r="J206" s="338">
        <f t="shared" si="54"/>
        <v>1</v>
      </c>
      <c r="K206" s="469">
        <f t="shared" si="55"/>
        <v>1</v>
      </c>
    </row>
    <row r="207" spans="1:11" s="135" customFormat="1" ht="14.1" customHeight="1">
      <c r="A207" s="146" t="s">
        <v>5296</v>
      </c>
      <c r="B207" s="61" t="s">
        <v>5297</v>
      </c>
      <c r="C207" s="722">
        <v>3</v>
      </c>
      <c r="D207" s="119">
        <v>3</v>
      </c>
      <c r="E207" s="119">
        <f t="shared" si="56"/>
        <v>1</v>
      </c>
      <c r="F207" s="722">
        <v>7</v>
      </c>
      <c r="G207" s="119">
        <v>7</v>
      </c>
      <c r="H207" s="119">
        <f t="shared" si="57"/>
        <v>1</v>
      </c>
      <c r="I207" s="338">
        <f t="shared" si="53"/>
        <v>10</v>
      </c>
      <c r="J207" s="338">
        <f t="shared" si="54"/>
        <v>10</v>
      </c>
      <c r="K207" s="469">
        <f t="shared" si="55"/>
        <v>1</v>
      </c>
    </row>
    <row r="208" spans="1:11" s="135" customFormat="1" ht="14.1" customHeight="1">
      <c r="A208" s="146" t="s">
        <v>5296</v>
      </c>
      <c r="B208" s="119" t="s">
        <v>5297</v>
      </c>
      <c r="C208" s="722">
        <v>1</v>
      </c>
      <c r="D208" s="119">
        <v>1</v>
      </c>
      <c r="E208" s="119">
        <f t="shared" si="56"/>
        <v>1</v>
      </c>
      <c r="F208" s="722">
        <v>7</v>
      </c>
      <c r="G208" s="119">
        <v>0</v>
      </c>
      <c r="H208" s="119">
        <f t="shared" si="57"/>
        <v>0</v>
      </c>
      <c r="I208" s="338">
        <f t="shared" si="53"/>
        <v>8</v>
      </c>
      <c r="J208" s="338">
        <f t="shared" si="54"/>
        <v>1</v>
      </c>
      <c r="K208" s="469">
        <f t="shared" si="55"/>
        <v>0.125</v>
      </c>
    </row>
    <row r="209" spans="1:11" s="135" customFormat="1" ht="14.1" customHeight="1">
      <c r="A209" s="146" t="s">
        <v>5296</v>
      </c>
      <c r="B209" s="119" t="s">
        <v>5297</v>
      </c>
      <c r="C209" s="722">
        <v>0</v>
      </c>
      <c r="D209" s="119">
        <v>0</v>
      </c>
      <c r="E209" s="119" t="e">
        <f t="shared" si="56"/>
        <v>#DIV/0!</v>
      </c>
      <c r="F209" s="722">
        <v>2</v>
      </c>
      <c r="G209" s="119">
        <v>2</v>
      </c>
      <c r="H209" s="119">
        <f t="shared" si="57"/>
        <v>1</v>
      </c>
      <c r="I209" s="338">
        <f t="shared" si="53"/>
        <v>2</v>
      </c>
      <c r="J209" s="338">
        <f t="shared" si="54"/>
        <v>2</v>
      </c>
      <c r="K209" s="469">
        <f t="shared" si="55"/>
        <v>1</v>
      </c>
    </row>
    <row r="210" spans="1:11" s="135" customFormat="1" ht="14.1" customHeight="1">
      <c r="A210" s="146" t="s">
        <v>5296</v>
      </c>
      <c r="B210" s="61" t="s">
        <v>5297</v>
      </c>
      <c r="C210" s="722">
        <v>0</v>
      </c>
      <c r="D210" s="119">
        <v>0</v>
      </c>
      <c r="E210" s="119" t="e">
        <f t="shared" si="56"/>
        <v>#DIV/0!</v>
      </c>
      <c r="F210" s="722">
        <v>1</v>
      </c>
      <c r="G210" s="119">
        <v>1</v>
      </c>
      <c r="H210" s="119">
        <f t="shared" si="57"/>
        <v>1</v>
      </c>
      <c r="I210" s="338">
        <f t="shared" si="53"/>
        <v>1</v>
      </c>
      <c r="J210" s="338">
        <f t="shared" si="54"/>
        <v>1</v>
      </c>
      <c r="K210" s="469">
        <f t="shared" si="55"/>
        <v>1</v>
      </c>
    </row>
    <row r="211" spans="1:11" s="135" customFormat="1" ht="14.1" customHeight="1">
      <c r="A211" s="146" t="s">
        <v>5296</v>
      </c>
      <c r="B211" s="119" t="s">
        <v>5297</v>
      </c>
      <c r="C211" s="722">
        <v>4</v>
      </c>
      <c r="D211" s="119">
        <v>4</v>
      </c>
      <c r="E211" s="119">
        <f t="shared" si="56"/>
        <v>1</v>
      </c>
      <c r="F211" s="722">
        <v>0</v>
      </c>
      <c r="G211" s="119">
        <v>0</v>
      </c>
      <c r="H211" s="119" t="e">
        <f t="shared" si="57"/>
        <v>#DIV/0!</v>
      </c>
      <c r="I211" s="338">
        <f t="shared" ref="I211:I216" si="61">C211+F211</f>
        <v>4</v>
      </c>
      <c r="J211" s="338">
        <f t="shared" ref="J211:J216" si="62">D211+G211</f>
        <v>4</v>
      </c>
      <c r="K211" s="469">
        <f t="shared" ref="K211:K216" si="63">J211/I211</f>
        <v>1</v>
      </c>
    </row>
    <row r="212" spans="1:11" s="135" customFormat="1" ht="14.1" customHeight="1">
      <c r="A212" s="146" t="s">
        <v>5296</v>
      </c>
      <c r="B212" s="119" t="s">
        <v>5297</v>
      </c>
      <c r="C212" s="722">
        <v>7</v>
      </c>
      <c r="D212" s="119">
        <v>7</v>
      </c>
      <c r="E212" s="119">
        <f t="shared" si="56"/>
        <v>1</v>
      </c>
      <c r="F212" s="722">
        <v>0</v>
      </c>
      <c r="G212" s="119">
        <v>0</v>
      </c>
      <c r="H212" s="119" t="e">
        <f t="shared" si="57"/>
        <v>#DIV/0!</v>
      </c>
      <c r="I212" s="338">
        <f t="shared" si="61"/>
        <v>7</v>
      </c>
      <c r="J212" s="338">
        <f t="shared" si="62"/>
        <v>7</v>
      </c>
      <c r="K212" s="469">
        <f t="shared" si="63"/>
        <v>1</v>
      </c>
    </row>
    <row r="213" spans="1:11" s="135" customFormat="1" ht="14.1" customHeight="1">
      <c r="A213" s="146" t="s">
        <v>5298</v>
      </c>
      <c r="B213" s="61" t="s">
        <v>5299</v>
      </c>
      <c r="C213" s="722">
        <v>0</v>
      </c>
      <c r="D213" s="119">
        <v>0</v>
      </c>
      <c r="E213" s="119" t="e">
        <f t="shared" si="56"/>
        <v>#DIV/0!</v>
      </c>
      <c r="F213" s="722">
        <v>2</v>
      </c>
      <c r="G213" s="119">
        <v>2</v>
      </c>
      <c r="H213" s="119">
        <f t="shared" si="57"/>
        <v>1</v>
      </c>
      <c r="I213" s="338">
        <f t="shared" si="61"/>
        <v>2</v>
      </c>
      <c r="J213" s="338">
        <f t="shared" si="62"/>
        <v>2</v>
      </c>
      <c r="K213" s="469">
        <f t="shared" si="63"/>
        <v>1</v>
      </c>
    </row>
    <row r="214" spans="1:11" s="135" customFormat="1" ht="14.1" customHeight="1">
      <c r="A214" s="146" t="s">
        <v>5298</v>
      </c>
      <c r="B214" s="119" t="s">
        <v>5299</v>
      </c>
      <c r="C214" s="722">
        <v>0</v>
      </c>
      <c r="D214" s="119">
        <v>0</v>
      </c>
      <c r="E214" s="119" t="e">
        <f t="shared" si="56"/>
        <v>#DIV/0!</v>
      </c>
      <c r="F214" s="722">
        <v>3</v>
      </c>
      <c r="G214" s="119">
        <v>3</v>
      </c>
      <c r="H214" s="119">
        <f t="shared" si="57"/>
        <v>1</v>
      </c>
      <c r="I214" s="338">
        <f t="shared" si="61"/>
        <v>3</v>
      </c>
      <c r="J214" s="338">
        <f t="shared" si="62"/>
        <v>3</v>
      </c>
      <c r="K214" s="469">
        <f t="shared" si="63"/>
        <v>1</v>
      </c>
    </row>
    <row r="215" spans="1:11" s="135" customFormat="1" ht="14.1" customHeight="1">
      <c r="A215" s="146" t="s">
        <v>5298</v>
      </c>
      <c r="B215" s="119" t="s">
        <v>5299</v>
      </c>
      <c r="C215" s="722">
        <v>0</v>
      </c>
      <c r="D215" s="119">
        <v>0</v>
      </c>
      <c r="E215" s="119" t="e">
        <f t="shared" si="56"/>
        <v>#DIV/0!</v>
      </c>
      <c r="F215" s="722">
        <v>1</v>
      </c>
      <c r="G215" s="119">
        <v>1</v>
      </c>
      <c r="H215" s="119">
        <f t="shared" si="57"/>
        <v>1</v>
      </c>
      <c r="I215" s="338">
        <f t="shared" si="61"/>
        <v>1</v>
      </c>
      <c r="J215" s="338">
        <f t="shared" si="62"/>
        <v>1</v>
      </c>
      <c r="K215" s="469">
        <f t="shared" si="63"/>
        <v>1</v>
      </c>
    </row>
    <row r="216" spans="1:11" s="135" customFormat="1" ht="14.1" customHeight="1">
      <c r="A216" s="146" t="s">
        <v>5298</v>
      </c>
      <c r="B216" s="61" t="s">
        <v>5299</v>
      </c>
      <c r="C216" s="722">
        <v>2</v>
      </c>
      <c r="D216" s="119">
        <v>2</v>
      </c>
      <c r="E216" s="119">
        <f t="shared" si="56"/>
        <v>1</v>
      </c>
      <c r="F216" s="722">
        <v>0</v>
      </c>
      <c r="G216" s="119">
        <v>0</v>
      </c>
      <c r="H216" s="119" t="e">
        <f t="shared" si="57"/>
        <v>#DIV/0!</v>
      </c>
      <c r="I216" s="338">
        <f t="shared" si="61"/>
        <v>2</v>
      </c>
      <c r="J216" s="338">
        <f t="shared" si="62"/>
        <v>2</v>
      </c>
      <c r="K216" s="469">
        <f t="shared" si="63"/>
        <v>1</v>
      </c>
    </row>
    <row r="217" spans="1:11" s="135" customFormat="1" ht="14.1" customHeight="1">
      <c r="A217" s="146" t="s">
        <v>5298</v>
      </c>
      <c r="B217" s="119" t="s">
        <v>5299</v>
      </c>
      <c r="C217" s="722">
        <v>0</v>
      </c>
      <c r="D217" s="119">
        <v>0</v>
      </c>
      <c r="E217" s="119" t="e">
        <f t="shared" si="56"/>
        <v>#DIV/0!</v>
      </c>
      <c r="F217" s="722">
        <v>7</v>
      </c>
      <c r="G217" s="119">
        <v>7</v>
      </c>
      <c r="H217" s="119">
        <f t="shared" si="57"/>
        <v>1</v>
      </c>
      <c r="I217" s="338">
        <f t="shared" ref="I217:I219" si="64">C217+F217</f>
        <v>7</v>
      </c>
      <c r="J217" s="338">
        <f t="shared" ref="J217:J219" si="65">D217+G217</f>
        <v>7</v>
      </c>
      <c r="K217" s="469">
        <f t="shared" ref="K217:K219" si="66">J217/I217</f>
        <v>1</v>
      </c>
    </row>
    <row r="218" spans="1:11" s="135" customFormat="1" ht="14.1" customHeight="1">
      <c r="A218" s="146" t="s">
        <v>5298</v>
      </c>
      <c r="B218" s="119" t="s">
        <v>5299</v>
      </c>
      <c r="C218" s="722">
        <v>3</v>
      </c>
      <c r="D218" s="119">
        <v>3</v>
      </c>
      <c r="E218" s="119">
        <f t="shared" si="56"/>
        <v>1</v>
      </c>
      <c r="F218" s="722">
        <v>0</v>
      </c>
      <c r="G218" s="119">
        <v>0</v>
      </c>
      <c r="H218" s="119" t="e">
        <f t="shared" si="57"/>
        <v>#DIV/0!</v>
      </c>
      <c r="I218" s="338">
        <f t="shared" si="64"/>
        <v>3</v>
      </c>
      <c r="J218" s="338">
        <f t="shared" si="65"/>
        <v>3</v>
      </c>
      <c r="K218" s="469">
        <f t="shared" si="66"/>
        <v>1</v>
      </c>
    </row>
    <row r="219" spans="1:11" s="135" customFormat="1" ht="14.1" customHeight="1">
      <c r="A219" s="146"/>
      <c r="B219" s="61"/>
      <c r="C219" s="119"/>
      <c r="D219" s="119"/>
      <c r="E219" s="119"/>
      <c r="F219" s="119"/>
      <c r="G219" s="119"/>
      <c r="H219" s="119"/>
      <c r="I219" s="338">
        <f t="shared" si="64"/>
        <v>0</v>
      </c>
      <c r="J219" s="338">
        <f t="shared" si="65"/>
        <v>0</v>
      </c>
      <c r="K219" s="469" t="e">
        <f t="shared" si="66"/>
        <v>#DIV/0!</v>
      </c>
    </row>
    <row r="220" spans="1:11" s="135" customFormat="1" ht="14.1" customHeight="1">
      <c r="A220" s="146"/>
      <c r="B220" s="61"/>
      <c r="C220" s="119"/>
      <c r="D220" s="119"/>
      <c r="E220" s="119"/>
      <c r="F220" s="119"/>
      <c r="G220" s="119"/>
      <c r="H220" s="119"/>
      <c r="I220" s="338">
        <f t="shared" ref="I220:I222" si="67">C220+F220</f>
        <v>0</v>
      </c>
      <c r="J220" s="338">
        <f t="shared" ref="J220:J222" si="68">D220+G220</f>
        <v>0</v>
      </c>
      <c r="K220" s="469" t="e">
        <f t="shared" ref="K220:K222" si="69">J220/I220</f>
        <v>#DIV/0!</v>
      </c>
    </row>
    <row r="221" spans="1:11" s="135" customFormat="1" ht="14.1" customHeight="1">
      <c r="A221" s="146"/>
      <c r="B221" s="119"/>
      <c r="C221" s="119"/>
      <c r="D221" s="119"/>
      <c r="E221" s="119"/>
      <c r="F221" s="119"/>
      <c r="G221" s="119"/>
      <c r="H221" s="119"/>
      <c r="I221" s="338">
        <f t="shared" si="67"/>
        <v>0</v>
      </c>
      <c r="J221" s="338">
        <f t="shared" si="68"/>
        <v>0</v>
      </c>
      <c r="K221" s="469" t="e">
        <f t="shared" si="69"/>
        <v>#DIV/0!</v>
      </c>
    </row>
    <row r="222" spans="1:11" s="135" customFormat="1" ht="14.1" customHeight="1">
      <c r="A222" s="146"/>
      <c r="B222" s="61"/>
      <c r="C222" s="119"/>
      <c r="D222" s="119"/>
      <c r="E222" s="119"/>
      <c r="F222" s="119"/>
      <c r="G222" s="119"/>
      <c r="H222" s="119"/>
      <c r="I222" s="338">
        <f t="shared" si="67"/>
        <v>0</v>
      </c>
      <c r="J222" s="338">
        <f t="shared" si="68"/>
        <v>0</v>
      </c>
      <c r="K222" s="469" t="e">
        <f t="shared" si="69"/>
        <v>#DIV/0!</v>
      </c>
    </row>
    <row r="223" spans="1:11" s="135" customFormat="1" ht="14.1" customHeight="1">
      <c r="A223" s="146"/>
      <c r="B223" s="119"/>
      <c r="C223" s="119"/>
      <c r="D223" s="119"/>
      <c r="E223" s="119"/>
      <c r="F223" s="119"/>
      <c r="G223" s="119"/>
      <c r="H223" s="119"/>
      <c r="I223" s="338"/>
      <c r="J223" s="119"/>
      <c r="K223" s="341"/>
    </row>
    <row r="224" spans="1:11" s="135" customFormat="1" ht="14.1" customHeight="1">
      <c r="A224" s="60"/>
      <c r="B224" s="119"/>
      <c r="C224" s="119"/>
      <c r="D224" s="119"/>
      <c r="E224" s="119"/>
      <c r="F224" s="119"/>
      <c r="G224" s="119"/>
      <c r="H224" s="119"/>
      <c r="I224" s="338"/>
      <c r="J224" s="119"/>
      <c r="K224" s="341"/>
    </row>
    <row r="225" spans="1:12" s="135" customFormat="1" ht="14.1" customHeight="1">
      <c r="A225" s="62"/>
      <c r="B225" s="125"/>
      <c r="C225" s="119"/>
      <c r="D225" s="119"/>
      <c r="E225" s="119"/>
      <c r="F225" s="119"/>
      <c r="G225" s="119"/>
      <c r="H225" s="119"/>
      <c r="I225" s="338"/>
      <c r="J225" s="119"/>
      <c r="K225" s="341"/>
    </row>
    <row r="226" spans="1:12" s="135" customFormat="1" ht="14.1" customHeight="1">
      <c r="A226" s="62" t="s">
        <v>1670</v>
      </c>
      <c r="B226" s="144"/>
      <c r="C226" s="145"/>
      <c r="D226" s="145"/>
      <c r="E226" s="145"/>
      <c r="F226" s="145"/>
      <c r="G226" s="145"/>
      <c r="H226" s="145"/>
      <c r="I226" s="145"/>
      <c r="J226" s="119"/>
      <c r="K226" s="341"/>
    </row>
    <row r="227" spans="1:12" s="135" customFormat="1" ht="14.1" customHeight="1">
      <c r="A227" s="62" t="s">
        <v>1663</v>
      </c>
      <c r="B227" s="125"/>
      <c r="C227" s="119"/>
      <c r="D227" s="119"/>
      <c r="E227" s="119"/>
      <c r="F227" s="119"/>
      <c r="G227" s="119"/>
      <c r="H227" s="119"/>
      <c r="I227" s="338"/>
      <c r="J227" s="119"/>
      <c r="K227" s="341"/>
    </row>
    <row r="228" spans="1:12" s="135" customFormat="1" ht="14.1" customHeight="1">
      <c r="A228" s="142" t="s">
        <v>1664</v>
      </c>
      <c r="B228" s="143"/>
      <c r="C228" s="119"/>
      <c r="D228" s="119"/>
      <c r="E228" s="119"/>
      <c r="F228" s="119"/>
      <c r="G228" s="119"/>
      <c r="H228" s="119"/>
      <c r="I228" s="338"/>
      <c r="J228" s="119"/>
      <c r="K228" s="341"/>
    </row>
    <row r="229" spans="1:12" s="135" customFormat="1" ht="14.1" customHeight="1">
      <c r="A229" s="118"/>
      <c r="B229" s="119"/>
      <c r="C229" s="119"/>
      <c r="D229" s="119"/>
      <c r="E229" s="119"/>
      <c r="F229" s="119"/>
      <c r="G229" s="119"/>
      <c r="H229" s="119"/>
      <c r="I229" s="338"/>
      <c r="J229" s="119"/>
      <c r="K229" s="341"/>
    </row>
    <row r="230" spans="1:12" s="135" customFormat="1" ht="14.1" customHeight="1">
      <c r="A230" s="146"/>
      <c r="B230" s="119"/>
      <c r="C230" s="147"/>
      <c r="D230" s="147"/>
      <c r="E230" s="147"/>
      <c r="F230" s="147"/>
      <c r="G230" s="147"/>
      <c r="H230" s="147"/>
      <c r="I230" s="339"/>
      <c r="J230" s="119"/>
      <c r="K230" s="341"/>
    </row>
    <row r="231" spans="1:12" s="135" customFormat="1" ht="14.1" customHeight="1">
      <c r="A231" s="146"/>
      <c r="B231" s="61"/>
      <c r="C231" s="147"/>
      <c r="D231" s="147"/>
      <c r="E231" s="147"/>
      <c r="F231" s="147"/>
      <c r="G231" s="147"/>
      <c r="H231" s="147"/>
      <c r="I231" s="339"/>
      <c r="J231" s="119"/>
      <c r="K231" s="341"/>
    </row>
    <row r="232" spans="1:12" s="135" customFormat="1" ht="14.1" customHeight="1">
      <c r="A232" s="146"/>
      <c r="B232" s="119"/>
      <c r="C232" s="147"/>
      <c r="D232" s="147"/>
      <c r="E232" s="147"/>
      <c r="F232" s="147"/>
      <c r="G232" s="147"/>
      <c r="H232" s="147"/>
      <c r="I232" s="339"/>
      <c r="J232" s="119"/>
      <c r="K232" s="341"/>
    </row>
    <row r="233" spans="1:12" s="135" customFormat="1" ht="14.1" customHeight="1" thickBot="1">
      <c r="A233" s="148"/>
      <c r="B233" s="149"/>
      <c r="C233" s="147"/>
      <c r="D233" s="147"/>
      <c r="E233" s="147"/>
      <c r="F233" s="147"/>
      <c r="G233" s="147"/>
      <c r="H233" s="147"/>
      <c r="I233" s="339"/>
      <c r="J233" s="119"/>
      <c r="K233" s="341"/>
    </row>
    <row r="234" spans="1:12" s="135" customFormat="1" ht="14.1" customHeight="1" thickBot="1">
      <c r="A234" s="150" t="s">
        <v>1671</v>
      </c>
      <c r="B234" s="151"/>
      <c r="C234" s="717">
        <f>SUM(C9,C106,C150,C169)</f>
        <v>32574</v>
      </c>
      <c r="D234" s="717">
        <f>SUM(D9,D106,D150,D169)</f>
        <v>23514</v>
      </c>
      <c r="E234" s="480">
        <f>D234/C234</f>
        <v>0.72186406336341868</v>
      </c>
      <c r="F234" s="717">
        <f>SUM(F9,F106,F150,F169)</f>
        <v>5839</v>
      </c>
      <c r="G234" s="717">
        <f>SUM(G9,G106,G150,G169)</f>
        <v>4955</v>
      </c>
      <c r="H234" s="480">
        <f>G234/F234</f>
        <v>0.84860421305017986</v>
      </c>
      <c r="I234" s="717">
        <f>SUM(I9,I106,I150,I169)</f>
        <v>38413</v>
      </c>
      <c r="J234" s="717">
        <f>SUM(J9,J106,J150,J169)</f>
        <v>28469</v>
      </c>
      <c r="K234" s="480">
        <f>J234/I234</f>
        <v>0.74112930518314113</v>
      </c>
    </row>
    <row r="235" spans="1:12" s="135" customFormat="1" ht="14.1" customHeight="1" thickBot="1">
      <c r="A235" s="150" t="s">
        <v>1672</v>
      </c>
      <c r="B235" s="151"/>
      <c r="C235" s="717">
        <f>SUM(C10,C107,C151,C170)</f>
        <v>49442</v>
      </c>
      <c r="D235" s="717">
        <f>SUM(D10,D107,D151,D170)</f>
        <v>50147</v>
      </c>
      <c r="E235" s="480">
        <f>D235/C235</f>
        <v>1.0142591319121395</v>
      </c>
      <c r="F235" s="717">
        <f>SUM(F10,F107,F151,F170)</f>
        <v>8759</v>
      </c>
      <c r="G235" s="717">
        <f>SUM(G10,G107,G151,G170)</f>
        <v>7835</v>
      </c>
      <c r="H235" s="480">
        <f>G235/F235</f>
        <v>0.89450850553716177</v>
      </c>
      <c r="I235" s="717">
        <f>SUM(I10,I107,I151,I170)</f>
        <v>58201</v>
      </c>
      <c r="J235" s="717">
        <f>SUM(J10,J107,J151,J170)</f>
        <v>57982</v>
      </c>
      <c r="K235" s="480">
        <f>J235/I235</f>
        <v>0.99623717805535983</v>
      </c>
    </row>
    <row r="236" spans="1:12">
      <c r="A236" s="152" t="s">
        <v>1673</v>
      </c>
      <c r="B236" s="152"/>
      <c r="C236" s="152"/>
      <c r="D236" s="152"/>
      <c r="E236" s="152"/>
      <c r="F236" s="152"/>
      <c r="G236" s="152"/>
      <c r="H236" s="152"/>
      <c r="I236" s="152"/>
      <c r="J236" s="152"/>
      <c r="K236" s="139"/>
      <c r="L236" s="139"/>
    </row>
    <row r="237" spans="1:12" ht="19.5" customHeight="1">
      <c r="A237" s="933" t="s">
        <v>1674</v>
      </c>
      <c r="B237" s="933"/>
      <c r="C237" s="933"/>
      <c r="D237" s="933"/>
      <c r="E237" s="933"/>
      <c r="F237" s="933"/>
      <c r="G237" s="933"/>
      <c r="H237" s="933"/>
      <c r="I237" s="933"/>
      <c r="J237" s="933"/>
      <c r="K237" s="139"/>
      <c r="L237" s="139"/>
    </row>
    <row r="238" spans="1:12" ht="15.95" customHeight="1">
      <c r="A238" s="932" t="s">
        <v>5189</v>
      </c>
      <c r="B238" s="932"/>
      <c r="C238" s="932"/>
      <c r="D238" s="932"/>
      <c r="E238" s="932"/>
      <c r="F238" s="932"/>
      <c r="G238" s="932"/>
      <c r="H238" s="932"/>
      <c r="I238" s="932"/>
      <c r="J238" s="932"/>
      <c r="K238" s="932"/>
    </row>
    <row r="239" spans="1:12" ht="15.95" customHeight="1"/>
    <row r="240" spans="1:12" ht="15.95" customHeight="1"/>
    <row r="241" ht="15.95" customHeight="1"/>
    <row r="242" ht="15.95" customHeight="1"/>
    <row r="243" ht="15.95" customHeight="1"/>
    <row r="244" ht="15.95" customHeight="1"/>
    <row r="245" ht="15.95" customHeight="1"/>
    <row r="246" ht="15.95" customHeight="1"/>
    <row r="247" ht="15.95" customHeight="1"/>
    <row r="248" ht="15.95" customHeight="1"/>
    <row r="249" ht="15.95" customHeight="1"/>
    <row r="250" ht="15.95" customHeight="1"/>
    <row r="251" ht="15.95" customHeight="1"/>
    <row r="252" ht="15.95" customHeight="1"/>
    <row r="253" ht="15.95" customHeight="1"/>
    <row r="254" ht="15.95" customHeight="1"/>
    <row r="255" ht="15.95" customHeight="1"/>
    <row r="256" ht="15.95" customHeight="1"/>
    <row r="257" ht="15.95" customHeight="1"/>
    <row r="258" ht="15.95" customHeight="1"/>
    <row r="259" ht="15.95" customHeight="1"/>
    <row r="260" ht="15.95" customHeight="1"/>
    <row r="261" ht="15.95" customHeight="1"/>
    <row r="262" ht="15.95" customHeight="1"/>
    <row r="263" ht="15.95" customHeight="1"/>
    <row r="264" ht="15.95" customHeight="1"/>
    <row r="265" ht="15.95" customHeight="1"/>
    <row r="266" ht="15.95" customHeight="1"/>
    <row r="267" ht="15.95" customHeight="1"/>
    <row r="268" ht="15.95" customHeight="1"/>
    <row r="269" ht="15.95" customHeight="1"/>
    <row r="270" ht="15.95" customHeight="1"/>
    <row r="271" ht="15.95" customHeight="1"/>
    <row r="272" ht="15.95" customHeight="1"/>
    <row r="273" ht="15.95" customHeight="1"/>
    <row r="274" ht="15.95" customHeight="1"/>
    <row r="275" ht="15.95" customHeight="1"/>
    <row r="276" ht="15.95" customHeight="1"/>
    <row r="277" ht="15.95" customHeight="1"/>
    <row r="278" ht="15.95" customHeight="1"/>
    <row r="279" ht="15.95" customHeight="1"/>
    <row r="280" ht="15.95" customHeight="1"/>
    <row r="281" ht="15.95" customHeight="1"/>
  </sheetData>
  <mergeCells count="7">
    <mergeCell ref="A238:K238"/>
    <mergeCell ref="A237:J237"/>
    <mergeCell ref="A6:A7"/>
    <mergeCell ref="B6:B7"/>
    <mergeCell ref="C6:E6"/>
    <mergeCell ref="F6:H6"/>
    <mergeCell ref="I6:K6"/>
  </mergeCells>
  <printOptions horizontalCentered="1"/>
  <pageMargins left="0.23622047244094499" right="0.23622047244094499" top="0.35433070866141703" bottom="0.35433070866141703" header="0.31496062992126" footer="0.31496062992126"/>
  <pageSetup paperSize="9" scale="76" fitToHeight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AF405"/>
  <sheetViews>
    <sheetView view="pageBreakPreview" zoomScaleNormal="100" zoomScaleSheetLayoutView="100" workbookViewId="0">
      <pane ySplit="7" topLeftCell="A371" activePane="bottomLeft" state="frozen"/>
      <selection pane="bottomLeft" activeCell="C208" sqref="C208"/>
    </sheetView>
  </sheetViews>
  <sheetFormatPr defaultColWidth="9.140625" defaultRowHeight="12"/>
  <cols>
    <col min="1" max="1" width="8.140625" style="116" customWidth="1"/>
    <col min="2" max="2" width="81.28515625" style="116" customWidth="1"/>
    <col min="3" max="4" width="10.28515625" style="116" customWidth="1"/>
    <col min="5" max="5" width="9.7109375" style="116" customWidth="1"/>
    <col min="6" max="6" width="8.85546875" style="116" customWidth="1"/>
    <col min="7" max="7" width="9.28515625" style="116" customWidth="1"/>
    <col min="8" max="8" width="8.28515625" style="116" customWidth="1"/>
    <col min="9" max="9" width="9.5703125" style="116" customWidth="1"/>
    <col min="10" max="10" width="9.140625" style="116" customWidth="1"/>
    <col min="11" max="11" width="8.28515625" style="116" customWidth="1"/>
    <col min="12" max="16384" width="9.140625" style="116"/>
  </cols>
  <sheetData>
    <row r="1" spans="1:32">
      <c r="A1" s="1" t="s">
        <v>1675</v>
      </c>
      <c r="B1" s="2" t="s">
        <v>51</v>
      </c>
      <c r="C1" s="3" t="str">
        <f>Kadar.ode.!C1</f>
        <v>Општа болница Јагодина</v>
      </c>
      <c r="D1" s="4"/>
      <c r="E1" s="4"/>
      <c r="F1" s="4"/>
      <c r="G1" s="4"/>
      <c r="H1" s="4"/>
      <c r="I1" s="5"/>
    </row>
    <row r="2" spans="1:32">
      <c r="A2" s="1"/>
      <c r="B2" s="2" t="s">
        <v>52</v>
      </c>
      <c r="C2" s="3">
        <f>Kadar.ode.!C2</f>
        <v>17688383</v>
      </c>
      <c r="D2" s="4"/>
      <c r="E2" s="4"/>
      <c r="F2" s="4"/>
      <c r="G2" s="4"/>
      <c r="H2" s="4"/>
      <c r="I2" s="5"/>
    </row>
    <row r="3" spans="1:32">
      <c r="A3" s="1"/>
      <c r="B3" s="2"/>
      <c r="C3" s="3"/>
      <c r="D3" s="4"/>
      <c r="E3" s="4"/>
      <c r="F3" s="4"/>
      <c r="G3" s="4"/>
      <c r="H3" s="4"/>
      <c r="I3" s="5"/>
    </row>
    <row r="4" spans="1:32" s="112" customFormat="1" ht="15" customHeight="1">
      <c r="A4" s="1"/>
      <c r="B4" s="2" t="s">
        <v>1676</v>
      </c>
      <c r="C4" s="7" t="s">
        <v>36</v>
      </c>
      <c r="D4" s="8"/>
      <c r="E4" s="8"/>
      <c r="F4" s="8"/>
      <c r="G4" s="8"/>
      <c r="H4" s="8"/>
      <c r="I4" s="9"/>
      <c r="J4" s="25"/>
      <c r="K4" s="25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</row>
    <row r="5" spans="1:32" s="112" customFormat="1" ht="9.75" customHeight="1">
      <c r="A5" s="26"/>
      <c r="B5" s="117"/>
      <c r="C5" s="117"/>
      <c r="D5" s="117"/>
      <c r="E5" s="117"/>
      <c r="F5" s="117"/>
      <c r="G5" s="117"/>
      <c r="H5" s="117"/>
      <c r="I5" s="25"/>
      <c r="J5" s="25"/>
      <c r="K5" s="25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</row>
    <row r="6" spans="1:32" s="113" customFormat="1" ht="71.25" customHeight="1">
      <c r="A6" s="915" t="s">
        <v>187</v>
      </c>
      <c r="B6" s="913" t="s">
        <v>188</v>
      </c>
      <c r="C6" s="908" t="s">
        <v>1660</v>
      </c>
      <c r="D6" s="909"/>
      <c r="E6" s="910"/>
      <c r="F6" s="908" t="s">
        <v>1661</v>
      </c>
      <c r="G6" s="909"/>
      <c r="H6" s="910"/>
      <c r="I6" s="905" t="s">
        <v>1662</v>
      </c>
      <c r="J6" s="905"/>
      <c r="K6" s="905"/>
      <c r="L6" s="131"/>
    </row>
    <row r="7" spans="1:32" s="113" customFormat="1" ht="38.25" customHeight="1" thickBot="1">
      <c r="A7" s="916"/>
      <c r="B7" s="914"/>
      <c r="C7" s="309" t="s">
        <v>1896</v>
      </c>
      <c r="D7" s="309" t="s">
        <v>5263</v>
      </c>
      <c r="E7" s="309" t="s">
        <v>1903</v>
      </c>
      <c r="F7" s="309" t="s">
        <v>1896</v>
      </c>
      <c r="G7" s="309" t="s">
        <v>5263</v>
      </c>
      <c r="H7" s="314" t="s">
        <v>1903</v>
      </c>
      <c r="I7" s="343" t="s">
        <v>1896</v>
      </c>
      <c r="J7" s="309" t="s">
        <v>5263</v>
      </c>
      <c r="K7" s="305" t="s">
        <v>1903</v>
      </c>
      <c r="L7" s="131"/>
    </row>
    <row r="8" spans="1:32" s="113" customFormat="1" ht="13.5" thickTop="1">
      <c r="A8" s="944" t="s">
        <v>1677</v>
      </c>
      <c r="B8" s="944"/>
      <c r="C8" s="488">
        <v>83000</v>
      </c>
      <c r="D8" s="489">
        <v>80712</v>
      </c>
      <c r="E8" s="492">
        <f>D8/C8</f>
        <v>0.97243373493975904</v>
      </c>
      <c r="F8" s="488">
        <v>17000</v>
      </c>
      <c r="G8" s="489">
        <v>14199</v>
      </c>
      <c r="H8" s="492">
        <f>G8/F8</f>
        <v>0.83523529411764708</v>
      </c>
      <c r="I8" s="489">
        <f>C8+F8</f>
        <v>100000</v>
      </c>
      <c r="J8" s="489">
        <f>D8+G8</f>
        <v>94911</v>
      </c>
      <c r="K8" s="492">
        <f>J8/I8</f>
        <v>0.94911000000000001</v>
      </c>
      <c r="L8" s="131"/>
    </row>
    <row r="9" spans="1:32" s="113" customFormat="1" ht="12.75">
      <c r="A9" s="945" t="s">
        <v>1678</v>
      </c>
      <c r="B9" s="945"/>
      <c r="C9" s="488">
        <v>268438</v>
      </c>
      <c r="D9" s="490">
        <v>263194</v>
      </c>
      <c r="E9" s="493">
        <f t="shared" ref="E9:H73" si="0">D9/C9</f>
        <v>0.98046476281301453</v>
      </c>
      <c r="F9" s="488">
        <v>33035</v>
      </c>
      <c r="G9" s="490">
        <v>28074</v>
      </c>
      <c r="H9" s="493">
        <f t="shared" ref="H9:H15" si="1">G9/F9</f>
        <v>0.84982594218253371</v>
      </c>
      <c r="I9" s="490">
        <f t="shared" ref="I9:J10" si="2">C9+F9</f>
        <v>301473</v>
      </c>
      <c r="J9" s="490">
        <f t="shared" si="2"/>
        <v>291268</v>
      </c>
      <c r="K9" s="493">
        <f t="shared" ref="K9:K15" si="3">J9/I9</f>
        <v>0.96614953909637014</v>
      </c>
      <c r="L9" s="131"/>
    </row>
    <row r="10" spans="1:32" s="113" customFormat="1" ht="12.75">
      <c r="A10" s="946" t="s">
        <v>4275</v>
      </c>
      <c r="B10" s="946"/>
      <c r="C10" s="490">
        <f>SUM(C15,C30,C69,C101)</f>
        <v>1077258</v>
      </c>
      <c r="D10" s="490">
        <f>SUM(D15,D30,D69,D101)</f>
        <v>1128222</v>
      </c>
      <c r="E10" s="493">
        <f t="shared" si="0"/>
        <v>1.0473090011863453</v>
      </c>
      <c r="F10" s="490">
        <f>SUM(F15,F30,F69,F101)</f>
        <v>154412</v>
      </c>
      <c r="G10" s="490">
        <f>SUM(G15,G30,G69,G101)</f>
        <v>151455</v>
      </c>
      <c r="H10" s="493">
        <f t="shared" si="1"/>
        <v>0.98084993394295783</v>
      </c>
      <c r="I10" s="490">
        <f t="shared" si="2"/>
        <v>1231670</v>
      </c>
      <c r="J10" s="490">
        <f t="shared" si="2"/>
        <v>1279677</v>
      </c>
      <c r="K10" s="493">
        <f t="shared" si="3"/>
        <v>1.0389771610902272</v>
      </c>
      <c r="L10" s="131"/>
    </row>
    <row r="11" spans="1:32" s="113" customFormat="1" ht="12.75">
      <c r="A11" s="483" t="s">
        <v>4276</v>
      </c>
      <c r="B11" s="484" t="s">
        <v>4277</v>
      </c>
      <c r="C11" s="119">
        <v>0</v>
      </c>
      <c r="D11" s="119">
        <v>80712</v>
      </c>
      <c r="E11" s="469" t="e">
        <f t="shared" si="0"/>
        <v>#DIV/0!</v>
      </c>
      <c r="F11" s="61">
        <v>0</v>
      </c>
      <c r="G11" s="61">
        <v>14199</v>
      </c>
      <c r="H11" s="469" t="e">
        <f t="shared" si="1"/>
        <v>#DIV/0!</v>
      </c>
      <c r="I11" s="61">
        <f>C11+F11</f>
        <v>0</v>
      </c>
      <c r="J11" s="61">
        <f>D11+G11</f>
        <v>94911</v>
      </c>
      <c r="K11" s="469" t="e">
        <f t="shared" si="3"/>
        <v>#DIV/0!</v>
      </c>
      <c r="L11" s="131"/>
    </row>
    <row r="12" spans="1:32" s="113" customFormat="1" ht="12.75">
      <c r="A12" s="483" t="s">
        <v>4278</v>
      </c>
      <c r="B12" s="484" t="s">
        <v>4279</v>
      </c>
      <c r="C12" s="119">
        <v>0</v>
      </c>
      <c r="D12" s="119"/>
      <c r="E12" s="469" t="e">
        <f t="shared" si="0"/>
        <v>#DIV/0!</v>
      </c>
      <c r="F12" s="61">
        <v>0</v>
      </c>
      <c r="G12" s="61">
        <v>885</v>
      </c>
      <c r="H12" s="469" t="e">
        <f t="shared" si="1"/>
        <v>#DIV/0!</v>
      </c>
      <c r="I12" s="61">
        <f t="shared" ref="I12:J15" si="4">C12+F12</f>
        <v>0</v>
      </c>
      <c r="J12" s="61">
        <f t="shared" si="4"/>
        <v>885</v>
      </c>
      <c r="K12" s="469" t="e">
        <f t="shared" si="3"/>
        <v>#DIV/0!</v>
      </c>
      <c r="L12" s="131"/>
    </row>
    <row r="13" spans="1:32" s="113" customFormat="1" ht="12.75">
      <c r="A13" s="483" t="s">
        <v>4280</v>
      </c>
      <c r="B13" s="484" t="s">
        <v>4281</v>
      </c>
      <c r="C13" s="119">
        <v>0</v>
      </c>
      <c r="D13" s="119">
        <v>2805</v>
      </c>
      <c r="E13" s="469" t="e">
        <f t="shared" si="0"/>
        <v>#DIV/0!</v>
      </c>
      <c r="F13" s="61">
        <v>0</v>
      </c>
      <c r="G13" s="61">
        <v>1651</v>
      </c>
      <c r="H13" s="469" t="e">
        <f t="shared" si="1"/>
        <v>#DIV/0!</v>
      </c>
      <c r="I13" s="61">
        <f t="shared" si="4"/>
        <v>0</v>
      </c>
      <c r="J13" s="61">
        <f t="shared" si="4"/>
        <v>4456</v>
      </c>
      <c r="K13" s="469" t="e">
        <f t="shared" si="3"/>
        <v>#DIV/0!</v>
      </c>
      <c r="L13" s="131"/>
    </row>
    <row r="14" spans="1:32" s="113" customFormat="1" ht="12.75">
      <c r="A14" s="483" t="s">
        <v>4282</v>
      </c>
      <c r="B14" s="484" t="s">
        <v>4283</v>
      </c>
      <c r="C14" s="119">
        <v>0</v>
      </c>
      <c r="D14" s="119">
        <v>1190660</v>
      </c>
      <c r="E14" s="469" t="e">
        <f t="shared" si="0"/>
        <v>#DIV/0!</v>
      </c>
      <c r="F14" s="61">
        <v>0</v>
      </c>
      <c r="G14" s="61">
        <v>153191</v>
      </c>
      <c r="H14" s="469" t="e">
        <f t="shared" si="1"/>
        <v>#DIV/0!</v>
      </c>
      <c r="I14" s="61">
        <f t="shared" si="4"/>
        <v>0</v>
      </c>
      <c r="J14" s="61">
        <f t="shared" si="4"/>
        <v>1343851</v>
      </c>
      <c r="K14" s="469" t="e">
        <f t="shared" si="3"/>
        <v>#DIV/0!</v>
      </c>
      <c r="L14" s="131"/>
    </row>
    <row r="15" spans="1:32" s="113" customFormat="1" ht="12.75">
      <c r="A15" s="481"/>
      <c r="B15" s="482" t="s">
        <v>4284</v>
      </c>
      <c r="C15" s="491">
        <f>SUM(C16:C29)</f>
        <v>135354</v>
      </c>
      <c r="D15" s="491">
        <f>SUM(D16:D29)</f>
        <v>131975</v>
      </c>
      <c r="E15" s="494">
        <f t="shared" si="0"/>
        <v>0.97503583196654697</v>
      </c>
      <c r="F15" s="491">
        <f>SUM(F16:F29)</f>
        <v>16401</v>
      </c>
      <c r="G15" s="491">
        <f>SUM(G16:G29)</f>
        <v>16389</v>
      </c>
      <c r="H15" s="494">
        <f t="shared" si="1"/>
        <v>0.99926833729650633</v>
      </c>
      <c r="I15" s="491">
        <f>C15+F15</f>
        <v>151755</v>
      </c>
      <c r="J15" s="491">
        <f t="shared" si="4"/>
        <v>148364</v>
      </c>
      <c r="K15" s="494">
        <f t="shared" si="3"/>
        <v>0.97765477249514021</v>
      </c>
      <c r="L15" s="131"/>
    </row>
    <row r="16" spans="1:32" s="113" customFormat="1" ht="12.75">
      <c r="A16" s="485" t="s">
        <v>4285</v>
      </c>
      <c r="B16" s="486" t="s">
        <v>4286</v>
      </c>
      <c r="C16" s="119">
        <v>1</v>
      </c>
      <c r="D16" s="119"/>
      <c r="E16" s="469">
        <f t="shared" si="0"/>
        <v>0</v>
      </c>
      <c r="F16" s="61">
        <v>1</v>
      </c>
      <c r="G16" s="61"/>
      <c r="H16" s="469">
        <f t="shared" ref="H16:H68" si="5">G16/F16</f>
        <v>0</v>
      </c>
      <c r="I16" s="61">
        <f t="shared" ref="I16:I29" si="6">C16+F16</f>
        <v>2</v>
      </c>
      <c r="J16" s="61">
        <f t="shared" ref="J16:J30" si="7">D16+G16</f>
        <v>0</v>
      </c>
      <c r="K16" s="469">
        <f t="shared" ref="K16:K68" si="8">J16/I16</f>
        <v>0</v>
      </c>
      <c r="L16" s="131"/>
    </row>
    <row r="17" spans="1:12" s="113" customFormat="1" ht="12.75">
      <c r="A17" s="485" t="s">
        <v>4287</v>
      </c>
      <c r="B17" s="486" t="s">
        <v>4288</v>
      </c>
      <c r="C17" s="119">
        <v>46000</v>
      </c>
      <c r="D17" s="119">
        <v>34977</v>
      </c>
      <c r="E17" s="469">
        <f t="shared" si="0"/>
        <v>0.7603695652173913</v>
      </c>
      <c r="F17" s="61">
        <v>4400</v>
      </c>
      <c r="G17" s="61">
        <v>2298</v>
      </c>
      <c r="H17" s="469">
        <f t="shared" si="5"/>
        <v>0.52227272727272722</v>
      </c>
      <c r="I17" s="61">
        <f t="shared" si="6"/>
        <v>50400</v>
      </c>
      <c r="J17" s="61">
        <f t="shared" si="7"/>
        <v>37275</v>
      </c>
      <c r="K17" s="469">
        <f t="shared" si="8"/>
        <v>0.73958333333333337</v>
      </c>
      <c r="L17" s="131"/>
    </row>
    <row r="18" spans="1:12" s="113" customFormat="1" ht="12.75">
      <c r="A18" s="485" t="s">
        <v>4289</v>
      </c>
      <c r="B18" s="486" t="s">
        <v>4290</v>
      </c>
      <c r="C18" s="119">
        <v>1</v>
      </c>
      <c r="D18" s="119"/>
      <c r="E18" s="469">
        <f t="shared" si="0"/>
        <v>0</v>
      </c>
      <c r="F18" s="61">
        <v>0</v>
      </c>
      <c r="G18" s="61"/>
      <c r="H18" s="469" t="e">
        <f t="shared" si="5"/>
        <v>#DIV/0!</v>
      </c>
      <c r="I18" s="61">
        <f t="shared" si="6"/>
        <v>1</v>
      </c>
      <c r="J18" s="61">
        <f t="shared" si="7"/>
        <v>0</v>
      </c>
      <c r="K18" s="469">
        <f t="shared" si="8"/>
        <v>0</v>
      </c>
      <c r="L18" s="131"/>
    </row>
    <row r="19" spans="1:12" s="113" customFormat="1" ht="12.75">
      <c r="A19" s="485" t="s">
        <v>4291</v>
      </c>
      <c r="B19" s="486" t="s">
        <v>4292</v>
      </c>
      <c r="C19" s="119">
        <v>0</v>
      </c>
      <c r="D19" s="119"/>
      <c r="E19" s="469" t="e">
        <f t="shared" si="0"/>
        <v>#DIV/0!</v>
      </c>
      <c r="F19" s="61">
        <v>0</v>
      </c>
      <c r="G19" s="61"/>
      <c r="H19" s="469" t="e">
        <f t="shared" si="5"/>
        <v>#DIV/0!</v>
      </c>
      <c r="I19" s="61">
        <f t="shared" si="6"/>
        <v>0</v>
      </c>
      <c r="J19" s="61">
        <f t="shared" si="7"/>
        <v>0</v>
      </c>
      <c r="K19" s="469" t="e">
        <f t="shared" si="8"/>
        <v>#DIV/0!</v>
      </c>
      <c r="L19" s="131"/>
    </row>
    <row r="20" spans="1:12" s="113" customFormat="1" ht="12.75">
      <c r="A20" s="485" t="s">
        <v>4293</v>
      </c>
      <c r="B20" s="486" t="s">
        <v>4294</v>
      </c>
      <c r="C20" s="119">
        <v>1</v>
      </c>
      <c r="D20" s="119"/>
      <c r="E20" s="469">
        <f t="shared" si="0"/>
        <v>0</v>
      </c>
      <c r="F20" s="61">
        <v>0</v>
      </c>
      <c r="G20" s="61"/>
      <c r="H20" s="469" t="e">
        <f t="shared" si="5"/>
        <v>#DIV/0!</v>
      </c>
      <c r="I20" s="61">
        <f t="shared" si="6"/>
        <v>1</v>
      </c>
      <c r="J20" s="61">
        <f t="shared" si="7"/>
        <v>0</v>
      </c>
      <c r="K20" s="469">
        <f t="shared" si="8"/>
        <v>0</v>
      </c>
      <c r="L20" s="131"/>
    </row>
    <row r="21" spans="1:12" s="113" customFormat="1" ht="12.75">
      <c r="A21" s="485" t="s">
        <v>4295</v>
      </c>
      <c r="B21" s="486" t="s">
        <v>4296</v>
      </c>
      <c r="C21" s="119">
        <v>1</v>
      </c>
      <c r="D21" s="119">
        <v>1</v>
      </c>
      <c r="E21" s="469">
        <f t="shared" si="0"/>
        <v>1</v>
      </c>
      <c r="F21" s="61">
        <v>0</v>
      </c>
      <c r="G21" s="61"/>
      <c r="H21" s="469" t="e">
        <f t="shared" si="5"/>
        <v>#DIV/0!</v>
      </c>
      <c r="I21" s="61">
        <f t="shared" si="6"/>
        <v>1</v>
      </c>
      <c r="J21" s="61">
        <f t="shared" si="7"/>
        <v>1</v>
      </c>
      <c r="K21" s="469">
        <f t="shared" si="8"/>
        <v>1</v>
      </c>
      <c r="L21" s="131"/>
    </row>
    <row r="22" spans="1:12" s="113" customFormat="1" ht="12.75">
      <c r="A22" s="485" t="s">
        <v>4297</v>
      </c>
      <c r="B22" s="486" t="s">
        <v>4298</v>
      </c>
      <c r="C22" s="119">
        <v>0</v>
      </c>
      <c r="D22" s="119"/>
      <c r="E22" s="469" t="e">
        <f t="shared" si="0"/>
        <v>#DIV/0!</v>
      </c>
      <c r="F22" s="61">
        <v>0</v>
      </c>
      <c r="G22" s="61"/>
      <c r="H22" s="469" t="e">
        <f t="shared" si="5"/>
        <v>#DIV/0!</v>
      </c>
      <c r="I22" s="61">
        <f t="shared" si="6"/>
        <v>0</v>
      </c>
      <c r="J22" s="61">
        <f t="shared" si="7"/>
        <v>0</v>
      </c>
      <c r="K22" s="469" t="e">
        <f t="shared" si="8"/>
        <v>#DIV/0!</v>
      </c>
      <c r="L22" s="131"/>
    </row>
    <row r="23" spans="1:12" s="113" customFormat="1" ht="12.75">
      <c r="A23" s="485" t="s">
        <v>4299</v>
      </c>
      <c r="B23" s="486" t="s">
        <v>4300</v>
      </c>
      <c r="C23" s="119">
        <v>0</v>
      </c>
      <c r="D23" s="119"/>
      <c r="E23" s="469" t="e">
        <f t="shared" si="0"/>
        <v>#DIV/0!</v>
      </c>
      <c r="F23" s="61">
        <v>0</v>
      </c>
      <c r="G23" s="61"/>
      <c r="H23" s="469" t="e">
        <f t="shared" si="5"/>
        <v>#DIV/0!</v>
      </c>
      <c r="I23" s="61">
        <f t="shared" si="6"/>
        <v>0</v>
      </c>
      <c r="J23" s="61">
        <f t="shared" si="7"/>
        <v>0</v>
      </c>
      <c r="K23" s="469" t="e">
        <f t="shared" si="8"/>
        <v>#DIV/0!</v>
      </c>
      <c r="L23" s="131"/>
    </row>
    <row r="24" spans="1:12" s="113" customFormat="1" ht="12.75">
      <c r="A24" s="485" t="s">
        <v>4301</v>
      </c>
      <c r="B24" s="486" t="s">
        <v>4302</v>
      </c>
      <c r="C24" s="119">
        <v>0</v>
      </c>
      <c r="D24" s="119"/>
      <c r="E24" s="469" t="e">
        <f t="shared" si="0"/>
        <v>#DIV/0!</v>
      </c>
      <c r="F24" s="61">
        <v>0</v>
      </c>
      <c r="G24" s="61"/>
      <c r="H24" s="469" t="e">
        <f t="shared" si="5"/>
        <v>#DIV/0!</v>
      </c>
      <c r="I24" s="61">
        <f t="shared" si="6"/>
        <v>0</v>
      </c>
      <c r="J24" s="61">
        <f t="shared" si="7"/>
        <v>0</v>
      </c>
      <c r="K24" s="469" t="e">
        <f t="shared" si="8"/>
        <v>#DIV/0!</v>
      </c>
      <c r="L24" s="131"/>
    </row>
    <row r="25" spans="1:12" s="113" customFormat="1" ht="12.75">
      <c r="A25" s="485" t="s">
        <v>4303</v>
      </c>
      <c r="B25" s="486" t="s">
        <v>4304</v>
      </c>
      <c r="C25" s="119">
        <v>1200</v>
      </c>
      <c r="D25" s="119">
        <v>3869</v>
      </c>
      <c r="E25" s="469">
        <f t="shared" si="0"/>
        <v>3.2241666666666666</v>
      </c>
      <c r="F25" s="61">
        <v>580</v>
      </c>
      <c r="G25" s="61">
        <v>2303</v>
      </c>
      <c r="H25" s="469">
        <f t="shared" si="5"/>
        <v>3.9706896551724138</v>
      </c>
      <c r="I25" s="61">
        <f t="shared" si="6"/>
        <v>1780</v>
      </c>
      <c r="J25" s="61">
        <f t="shared" si="7"/>
        <v>6172</v>
      </c>
      <c r="K25" s="469">
        <f t="shared" si="8"/>
        <v>3.4674157303370787</v>
      </c>
      <c r="L25" s="131"/>
    </row>
    <row r="26" spans="1:12" s="113" customFormat="1" ht="12.75">
      <c r="A26" s="485" t="s">
        <v>4305</v>
      </c>
      <c r="B26" s="486" t="s">
        <v>4306</v>
      </c>
      <c r="C26" s="119">
        <v>18000</v>
      </c>
      <c r="D26" s="119">
        <v>18640</v>
      </c>
      <c r="E26" s="469">
        <f t="shared" si="0"/>
        <v>1.0355555555555556</v>
      </c>
      <c r="F26" s="61">
        <v>2410</v>
      </c>
      <c r="G26" s="61">
        <v>1012</v>
      </c>
      <c r="H26" s="469">
        <f t="shared" si="5"/>
        <v>0.41991701244813279</v>
      </c>
      <c r="I26" s="61">
        <f t="shared" si="6"/>
        <v>20410</v>
      </c>
      <c r="J26" s="61">
        <f t="shared" si="7"/>
        <v>19652</v>
      </c>
      <c r="K26" s="469">
        <f t="shared" si="8"/>
        <v>0.96286134247917687</v>
      </c>
      <c r="L26" s="131"/>
    </row>
    <row r="27" spans="1:12" s="113" customFormat="1" ht="12.75">
      <c r="A27" s="485" t="s">
        <v>4307</v>
      </c>
      <c r="B27" s="486" t="s">
        <v>4308</v>
      </c>
      <c r="C27" s="119">
        <v>150</v>
      </c>
      <c r="D27" s="119"/>
      <c r="E27" s="469">
        <f t="shared" si="0"/>
        <v>0</v>
      </c>
      <c r="F27" s="61">
        <v>10</v>
      </c>
      <c r="G27" s="61"/>
      <c r="H27" s="469">
        <f t="shared" si="5"/>
        <v>0</v>
      </c>
      <c r="I27" s="61">
        <f t="shared" si="6"/>
        <v>160</v>
      </c>
      <c r="J27" s="61">
        <f t="shared" si="7"/>
        <v>0</v>
      </c>
      <c r="K27" s="469">
        <f t="shared" si="8"/>
        <v>0</v>
      </c>
      <c r="L27" s="131"/>
    </row>
    <row r="28" spans="1:12" s="113" customFormat="1" ht="12.75">
      <c r="A28" s="485" t="s">
        <v>4309</v>
      </c>
      <c r="B28" s="486" t="s">
        <v>4310</v>
      </c>
      <c r="C28" s="119">
        <v>48000</v>
      </c>
      <c r="D28" s="119">
        <v>43918</v>
      </c>
      <c r="E28" s="469">
        <f t="shared" si="0"/>
        <v>0.91495833333333332</v>
      </c>
      <c r="F28" s="61">
        <v>7000</v>
      </c>
      <c r="G28" s="61">
        <v>7925</v>
      </c>
      <c r="H28" s="469">
        <f t="shared" si="5"/>
        <v>1.1321428571428571</v>
      </c>
      <c r="I28" s="61">
        <f t="shared" si="6"/>
        <v>55000</v>
      </c>
      <c r="J28" s="61">
        <f t="shared" si="7"/>
        <v>51843</v>
      </c>
      <c r="K28" s="469">
        <f t="shared" si="8"/>
        <v>0.94259999999999999</v>
      </c>
      <c r="L28" s="131"/>
    </row>
    <row r="29" spans="1:12" s="113" customFormat="1" ht="12.75">
      <c r="A29" s="485" t="s">
        <v>4311</v>
      </c>
      <c r="B29" s="486" t="s">
        <v>4312</v>
      </c>
      <c r="C29" s="119">
        <v>22000</v>
      </c>
      <c r="D29" s="119">
        <v>30570</v>
      </c>
      <c r="E29" s="469">
        <f t="shared" si="0"/>
        <v>1.3895454545454546</v>
      </c>
      <c r="F29" s="61">
        <v>2000</v>
      </c>
      <c r="G29" s="61">
        <v>2851</v>
      </c>
      <c r="H29" s="469">
        <f t="shared" si="5"/>
        <v>1.4255</v>
      </c>
      <c r="I29" s="61">
        <f t="shared" si="6"/>
        <v>24000</v>
      </c>
      <c r="J29" s="61">
        <f t="shared" si="7"/>
        <v>33421</v>
      </c>
      <c r="K29" s="469">
        <f t="shared" si="8"/>
        <v>1.3925416666666666</v>
      </c>
      <c r="L29" s="131"/>
    </row>
    <row r="30" spans="1:12" s="113" customFormat="1" ht="12.75">
      <c r="A30" s="487"/>
      <c r="B30" s="482" t="s">
        <v>4313</v>
      </c>
      <c r="C30" s="491">
        <f>SUM(C31:C68)</f>
        <v>816807</v>
      </c>
      <c r="D30" s="491">
        <f>SUM(D31:D68)</f>
        <v>898337</v>
      </c>
      <c r="E30" s="494">
        <f t="shared" si="0"/>
        <v>1.0998155010914452</v>
      </c>
      <c r="F30" s="491">
        <f>SUM(F31:F68)</f>
        <v>129252</v>
      </c>
      <c r="G30" s="491">
        <f>SUM(G31:G68)</f>
        <v>120220</v>
      </c>
      <c r="H30" s="494">
        <f t="shared" si="5"/>
        <v>0.93012100393030672</v>
      </c>
      <c r="I30" s="491">
        <f>C30+F30</f>
        <v>946059</v>
      </c>
      <c r="J30" s="491">
        <f t="shared" si="7"/>
        <v>1018557</v>
      </c>
      <c r="K30" s="494">
        <f t="shared" si="8"/>
        <v>1.0766315842880836</v>
      </c>
      <c r="L30" s="131"/>
    </row>
    <row r="31" spans="1:12" s="113" customFormat="1" ht="12.75">
      <c r="A31" s="485" t="s">
        <v>4314</v>
      </c>
      <c r="B31" s="486" t="s">
        <v>4315</v>
      </c>
      <c r="C31" s="119">
        <v>100</v>
      </c>
      <c r="D31" s="119"/>
      <c r="E31" s="469">
        <f t="shared" si="0"/>
        <v>0</v>
      </c>
      <c r="F31" s="61">
        <v>20</v>
      </c>
      <c r="G31" s="61"/>
      <c r="H31" s="469">
        <f t="shared" si="5"/>
        <v>0</v>
      </c>
      <c r="I31" s="61">
        <f t="shared" ref="I31:I68" si="9">C31+F31</f>
        <v>120</v>
      </c>
      <c r="J31" s="61">
        <f t="shared" ref="J31:J68" si="10">D31+G31</f>
        <v>0</v>
      </c>
      <c r="K31" s="469">
        <f t="shared" si="8"/>
        <v>0</v>
      </c>
      <c r="L31" s="131"/>
    </row>
    <row r="32" spans="1:12" s="113" customFormat="1" ht="12.75">
      <c r="A32" s="485" t="s">
        <v>4316</v>
      </c>
      <c r="B32" s="486" t="s">
        <v>4317</v>
      </c>
      <c r="C32" s="119">
        <v>66000</v>
      </c>
      <c r="D32" s="119">
        <v>64510</v>
      </c>
      <c r="E32" s="469">
        <f t="shared" si="0"/>
        <v>0.97742424242424242</v>
      </c>
      <c r="F32" s="61">
        <v>10500</v>
      </c>
      <c r="G32" s="61">
        <v>9438</v>
      </c>
      <c r="H32" s="469">
        <f t="shared" si="5"/>
        <v>0.89885714285714291</v>
      </c>
      <c r="I32" s="61">
        <f t="shared" si="9"/>
        <v>76500</v>
      </c>
      <c r="J32" s="61">
        <f t="shared" si="10"/>
        <v>73948</v>
      </c>
      <c r="K32" s="469">
        <f t="shared" si="8"/>
        <v>0.96664052287581703</v>
      </c>
      <c r="L32" s="131"/>
    </row>
    <row r="33" spans="1:12" s="113" customFormat="1" ht="12.75">
      <c r="A33" s="485" t="s">
        <v>4318</v>
      </c>
      <c r="B33" s="486" t="s">
        <v>4319</v>
      </c>
      <c r="C33" s="119">
        <v>63000</v>
      </c>
      <c r="D33" s="119">
        <v>63598</v>
      </c>
      <c r="E33" s="469">
        <f t="shared" si="0"/>
        <v>1.0094920634920634</v>
      </c>
      <c r="F33" s="61">
        <v>10500</v>
      </c>
      <c r="G33" s="61">
        <v>8992</v>
      </c>
      <c r="H33" s="469">
        <f t="shared" si="5"/>
        <v>0.85638095238095235</v>
      </c>
      <c r="I33" s="61">
        <f t="shared" si="9"/>
        <v>73500</v>
      </c>
      <c r="J33" s="61">
        <f t="shared" si="10"/>
        <v>72590</v>
      </c>
      <c r="K33" s="469">
        <f t="shared" si="8"/>
        <v>0.98761904761904762</v>
      </c>
      <c r="L33" s="131"/>
    </row>
    <row r="34" spans="1:12" s="113" customFormat="1" ht="12.75">
      <c r="A34" s="485" t="s">
        <v>4320</v>
      </c>
      <c r="B34" s="486" t="s">
        <v>4321</v>
      </c>
      <c r="C34" s="119">
        <v>26500</v>
      </c>
      <c r="D34" s="119">
        <v>30197</v>
      </c>
      <c r="E34" s="469">
        <f t="shared" si="0"/>
        <v>1.1395094339622642</v>
      </c>
      <c r="F34" s="61">
        <v>2500</v>
      </c>
      <c r="G34" s="61">
        <v>2347</v>
      </c>
      <c r="H34" s="469">
        <f t="shared" si="5"/>
        <v>0.93879999999999997</v>
      </c>
      <c r="I34" s="61">
        <f t="shared" si="9"/>
        <v>29000</v>
      </c>
      <c r="J34" s="61">
        <f t="shared" si="10"/>
        <v>32544</v>
      </c>
      <c r="K34" s="469">
        <f t="shared" si="8"/>
        <v>1.1222068965517242</v>
      </c>
      <c r="L34" s="131"/>
    </row>
    <row r="35" spans="1:12" s="113" customFormat="1" ht="12.75">
      <c r="A35" s="485" t="s">
        <v>4322</v>
      </c>
      <c r="B35" s="486" t="s">
        <v>4323</v>
      </c>
      <c r="C35" s="119">
        <v>21500</v>
      </c>
      <c r="D35" s="119">
        <v>23386</v>
      </c>
      <c r="E35" s="469">
        <f t="shared" si="0"/>
        <v>1.0877209302325581</v>
      </c>
      <c r="F35" s="61">
        <v>4800</v>
      </c>
      <c r="G35" s="61">
        <v>3814</v>
      </c>
      <c r="H35" s="469">
        <f t="shared" si="5"/>
        <v>0.79458333333333331</v>
      </c>
      <c r="I35" s="61">
        <f t="shared" si="9"/>
        <v>26300</v>
      </c>
      <c r="J35" s="61">
        <f t="shared" si="10"/>
        <v>27200</v>
      </c>
      <c r="K35" s="469">
        <f t="shared" si="8"/>
        <v>1.0342205323193916</v>
      </c>
      <c r="L35" s="131"/>
    </row>
    <row r="36" spans="1:12" s="113" customFormat="1" ht="12.75">
      <c r="A36" s="485" t="s">
        <v>4324</v>
      </c>
      <c r="B36" s="486" t="s">
        <v>4325</v>
      </c>
      <c r="C36" s="119">
        <v>2000</v>
      </c>
      <c r="D36" s="119">
        <v>1902</v>
      </c>
      <c r="E36" s="469">
        <f t="shared" si="0"/>
        <v>0.95099999999999996</v>
      </c>
      <c r="F36" s="61">
        <v>1000</v>
      </c>
      <c r="G36" s="61">
        <v>1175</v>
      </c>
      <c r="H36" s="469">
        <f t="shared" si="5"/>
        <v>1.175</v>
      </c>
      <c r="I36" s="61">
        <f t="shared" si="9"/>
        <v>3000</v>
      </c>
      <c r="J36" s="61">
        <f t="shared" si="10"/>
        <v>3077</v>
      </c>
      <c r="K36" s="469">
        <f t="shared" si="8"/>
        <v>1.0256666666666667</v>
      </c>
      <c r="L36" s="131"/>
    </row>
    <row r="37" spans="1:12" s="113" customFormat="1" ht="12.75">
      <c r="A37" s="485" t="s">
        <v>4326</v>
      </c>
      <c r="B37" s="486" t="s">
        <v>4327</v>
      </c>
      <c r="C37" s="119">
        <v>50500</v>
      </c>
      <c r="D37" s="119">
        <v>60951</v>
      </c>
      <c r="E37" s="469">
        <f t="shared" si="0"/>
        <v>1.2069504950495049</v>
      </c>
      <c r="F37" s="61">
        <v>7850</v>
      </c>
      <c r="G37" s="61">
        <v>7356</v>
      </c>
      <c r="H37" s="469">
        <f t="shared" si="5"/>
        <v>0.93707006369426749</v>
      </c>
      <c r="I37" s="61">
        <f t="shared" si="9"/>
        <v>58350</v>
      </c>
      <c r="J37" s="61">
        <f t="shared" si="10"/>
        <v>68307</v>
      </c>
      <c r="K37" s="469">
        <f t="shared" si="8"/>
        <v>1.1706426735218509</v>
      </c>
      <c r="L37" s="131"/>
    </row>
    <row r="38" spans="1:12" s="113" customFormat="1" ht="12.75">
      <c r="A38" s="485" t="s">
        <v>4328</v>
      </c>
      <c r="B38" s="486" t="s">
        <v>4329</v>
      </c>
      <c r="C38" s="119">
        <v>50500</v>
      </c>
      <c r="D38" s="119">
        <v>61033</v>
      </c>
      <c r="E38" s="469">
        <f t="shared" si="0"/>
        <v>1.2085742574257425</v>
      </c>
      <c r="F38" s="61">
        <v>7850</v>
      </c>
      <c r="G38" s="61">
        <v>7387</v>
      </c>
      <c r="H38" s="469">
        <f t="shared" si="5"/>
        <v>0.94101910828025481</v>
      </c>
      <c r="I38" s="61">
        <f t="shared" si="9"/>
        <v>58350</v>
      </c>
      <c r="J38" s="61">
        <f t="shared" si="10"/>
        <v>68420</v>
      </c>
      <c r="K38" s="469">
        <f t="shared" si="8"/>
        <v>1.172579263067695</v>
      </c>
      <c r="L38" s="131"/>
    </row>
    <row r="39" spans="1:12" s="113" customFormat="1" ht="12.75">
      <c r="A39" s="485" t="s">
        <v>4330</v>
      </c>
      <c r="B39" s="486" t="s">
        <v>4331</v>
      </c>
      <c r="C39" s="119">
        <v>16800</v>
      </c>
      <c r="D39" s="119">
        <v>18247</v>
      </c>
      <c r="E39" s="469">
        <f t="shared" si="0"/>
        <v>1.0861309523809524</v>
      </c>
      <c r="F39" s="61">
        <v>2800</v>
      </c>
      <c r="G39" s="61">
        <v>2174</v>
      </c>
      <c r="H39" s="469">
        <f t="shared" si="5"/>
        <v>0.77642857142857147</v>
      </c>
      <c r="I39" s="61">
        <f t="shared" si="9"/>
        <v>19600</v>
      </c>
      <c r="J39" s="61">
        <f t="shared" si="10"/>
        <v>20421</v>
      </c>
      <c r="K39" s="469">
        <f t="shared" si="8"/>
        <v>1.0418877551020409</v>
      </c>
      <c r="L39" s="131"/>
    </row>
    <row r="40" spans="1:12" s="113" customFormat="1" ht="12.75">
      <c r="A40" s="485" t="s">
        <v>4332</v>
      </c>
      <c r="B40" s="486" t="s">
        <v>4333</v>
      </c>
      <c r="C40" s="119">
        <v>8700</v>
      </c>
      <c r="D40" s="119">
        <v>10851</v>
      </c>
      <c r="E40" s="469">
        <f t="shared" si="0"/>
        <v>1.2472413793103447</v>
      </c>
      <c r="F40" s="61">
        <v>2700</v>
      </c>
      <c r="G40" s="61">
        <v>1969</v>
      </c>
      <c r="H40" s="469">
        <f t="shared" si="5"/>
        <v>0.72925925925925927</v>
      </c>
      <c r="I40" s="61">
        <f t="shared" si="9"/>
        <v>11400</v>
      </c>
      <c r="J40" s="61">
        <f t="shared" si="10"/>
        <v>12820</v>
      </c>
      <c r="K40" s="469">
        <f t="shared" si="8"/>
        <v>1.1245614035087719</v>
      </c>
      <c r="L40" s="131"/>
    </row>
    <row r="41" spans="1:12" s="113" customFormat="1" ht="12.75">
      <c r="A41" s="485" t="s">
        <v>4334</v>
      </c>
      <c r="B41" s="486" t="s">
        <v>4335</v>
      </c>
      <c r="C41" s="119">
        <v>13300</v>
      </c>
      <c r="D41" s="119">
        <v>16514</v>
      </c>
      <c r="E41" s="469">
        <f t="shared" si="0"/>
        <v>1.2416541353383459</v>
      </c>
      <c r="F41" s="61">
        <v>2600</v>
      </c>
      <c r="G41" s="61">
        <v>2464</v>
      </c>
      <c r="H41" s="469">
        <f t="shared" si="5"/>
        <v>0.94769230769230772</v>
      </c>
      <c r="I41" s="61">
        <f t="shared" si="9"/>
        <v>15900</v>
      </c>
      <c r="J41" s="61">
        <f t="shared" si="10"/>
        <v>18978</v>
      </c>
      <c r="K41" s="469">
        <f t="shared" si="8"/>
        <v>1.1935849056603773</v>
      </c>
      <c r="L41" s="131"/>
    </row>
    <row r="42" spans="1:12" s="113" customFormat="1" ht="12.75">
      <c r="A42" s="485" t="s">
        <v>4336</v>
      </c>
      <c r="B42" s="486" t="s">
        <v>4337</v>
      </c>
      <c r="C42" s="119">
        <v>3300</v>
      </c>
      <c r="D42" s="119">
        <v>2988</v>
      </c>
      <c r="E42" s="469">
        <f t="shared" si="0"/>
        <v>0.9054545454545454</v>
      </c>
      <c r="F42" s="61">
        <v>1400</v>
      </c>
      <c r="G42" s="61">
        <v>936</v>
      </c>
      <c r="H42" s="469">
        <f t="shared" si="5"/>
        <v>0.66857142857142859</v>
      </c>
      <c r="I42" s="61">
        <f t="shared" si="9"/>
        <v>4700</v>
      </c>
      <c r="J42" s="61">
        <f t="shared" si="10"/>
        <v>3924</v>
      </c>
      <c r="K42" s="469">
        <f t="shared" si="8"/>
        <v>0.83489361702127662</v>
      </c>
      <c r="L42" s="131"/>
    </row>
    <row r="43" spans="1:12" s="113" customFormat="1" ht="12.75">
      <c r="A43" s="485" t="s">
        <v>4338</v>
      </c>
      <c r="B43" s="486" t="s">
        <v>4339</v>
      </c>
      <c r="C43" s="119">
        <v>2900</v>
      </c>
      <c r="D43" s="119">
        <v>2521</v>
      </c>
      <c r="E43" s="469">
        <f t="shared" si="0"/>
        <v>0.86931034482758618</v>
      </c>
      <c r="F43" s="61">
        <v>1300</v>
      </c>
      <c r="G43" s="61">
        <v>869</v>
      </c>
      <c r="H43" s="469">
        <f t="shared" si="5"/>
        <v>0.66846153846153844</v>
      </c>
      <c r="I43" s="61">
        <f t="shared" si="9"/>
        <v>4200</v>
      </c>
      <c r="J43" s="61">
        <f t="shared" si="10"/>
        <v>3390</v>
      </c>
      <c r="K43" s="469">
        <f t="shared" si="8"/>
        <v>0.80714285714285716</v>
      </c>
      <c r="L43" s="131"/>
    </row>
    <row r="44" spans="1:12" s="113" customFormat="1" ht="12.75">
      <c r="A44" s="485" t="s">
        <v>4340</v>
      </c>
      <c r="B44" s="486" t="s">
        <v>4341</v>
      </c>
      <c r="C44" s="119">
        <v>6800</v>
      </c>
      <c r="D44" s="119">
        <v>30287</v>
      </c>
      <c r="E44" s="469">
        <f t="shared" si="0"/>
        <v>4.4539705882352942</v>
      </c>
      <c r="F44" s="61">
        <v>650</v>
      </c>
      <c r="G44" s="61">
        <v>3187</v>
      </c>
      <c r="H44" s="469">
        <f t="shared" si="5"/>
        <v>4.9030769230769229</v>
      </c>
      <c r="I44" s="61">
        <f t="shared" si="9"/>
        <v>7450</v>
      </c>
      <c r="J44" s="61">
        <f t="shared" si="10"/>
        <v>33474</v>
      </c>
      <c r="K44" s="469">
        <f t="shared" si="8"/>
        <v>4.4931543624161074</v>
      </c>
      <c r="L44" s="131"/>
    </row>
    <row r="45" spans="1:12" s="113" customFormat="1" ht="12.75">
      <c r="A45" s="485" t="s">
        <v>4342</v>
      </c>
      <c r="B45" s="486" t="s">
        <v>4343</v>
      </c>
      <c r="C45" s="119">
        <v>8800</v>
      </c>
      <c r="D45" s="119">
        <v>9941</v>
      </c>
      <c r="E45" s="469">
        <f t="shared" si="0"/>
        <v>1.1296590909090909</v>
      </c>
      <c r="F45" s="61">
        <v>2000</v>
      </c>
      <c r="G45" s="61">
        <v>2233</v>
      </c>
      <c r="H45" s="469">
        <f t="shared" si="5"/>
        <v>1.1165</v>
      </c>
      <c r="I45" s="61">
        <f t="shared" si="9"/>
        <v>10800</v>
      </c>
      <c r="J45" s="61">
        <f t="shared" si="10"/>
        <v>12174</v>
      </c>
      <c r="K45" s="469">
        <f t="shared" si="8"/>
        <v>1.1272222222222221</v>
      </c>
      <c r="L45" s="131"/>
    </row>
    <row r="46" spans="1:12" s="113" customFormat="1" ht="12.75">
      <c r="A46" s="485" t="s">
        <v>4344</v>
      </c>
      <c r="B46" s="486" t="s">
        <v>4345</v>
      </c>
      <c r="C46" s="119">
        <v>7900</v>
      </c>
      <c r="D46" s="119">
        <v>10679</v>
      </c>
      <c r="E46" s="469">
        <f t="shared" si="0"/>
        <v>1.3517721518987342</v>
      </c>
      <c r="F46" s="61">
        <v>3400</v>
      </c>
      <c r="G46" s="61">
        <v>4319</v>
      </c>
      <c r="H46" s="469">
        <f t="shared" si="5"/>
        <v>1.2702941176470588</v>
      </c>
      <c r="I46" s="61">
        <f t="shared" si="9"/>
        <v>11300</v>
      </c>
      <c r="J46" s="61">
        <f t="shared" si="10"/>
        <v>14998</v>
      </c>
      <c r="K46" s="469">
        <f t="shared" si="8"/>
        <v>1.3272566371681416</v>
      </c>
      <c r="L46" s="131"/>
    </row>
    <row r="47" spans="1:12" s="113" customFormat="1" ht="12.75">
      <c r="A47" s="485" t="s">
        <v>4346</v>
      </c>
      <c r="B47" s="486" t="s">
        <v>4347</v>
      </c>
      <c r="C47" s="119">
        <v>8500</v>
      </c>
      <c r="D47" s="119">
        <v>11222</v>
      </c>
      <c r="E47" s="469">
        <f t="shared" si="0"/>
        <v>1.320235294117647</v>
      </c>
      <c r="F47" s="61">
        <v>3100</v>
      </c>
      <c r="G47" s="61">
        <v>3701</v>
      </c>
      <c r="H47" s="469">
        <f t="shared" si="5"/>
        <v>1.1938709677419355</v>
      </c>
      <c r="I47" s="61">
        <f t="shared" si="9"/>
        <v>11600</v>
      </c>
      <c r="J47" s="61">
        <f t="shared" si="10"/>
        <v>14923</v>
      </c>
      <c r="K47" s="469">
        <f t="shared" si="8"/>
        <v>1.2864655172413793</v>
      </c>
      <c r="L47" s="131"/>
    </row>
    <row r="48" spans="1:12" s="113" customFormat="1" ht="12.75">
      <c r="A48" s="485" t="s">
        <v>4348</v>
      </c>
      <c r="B48" s="486" t="s">
        <v>4349</v>
      </c>
      <c r="C48" s="119">
        <v>38000</v>
      </c>
      <c r="D48" s="119">
        <v>34523</v>
      </c>
      <c r="E48" s="469">
        <f t="shared" si="0"/>
        <v>0.90849999999999997</v>
      </c>
      <c r="F48" s="61">
        <v>2000</v>
      </c>
      <c r="G48" s="61">
        <v>1554</v>
      </c>
      <c r="H48" s="469">
        <f t="shared" si="5"/>
        <v>0.77700000000000002</v>
      </c>
      <c r="I48" s="61">
        <f t="shared" si="9"/>
        <v>40000</v>
      </c>
      <c r="J48" s="61">
        <f t="shared" si="10"/>
        <v>36077</v>
      </c>
      <c r="K48" s="469">
        <f t="shared" si="8"/>
        <v>0.90192499999999998</v>
      </c>
      <c r="L48" s="131"/>
    </row>
    <row r="49" spans="1:12" s="113" customFormat="1" ht="12.75">
      <c r="A49" s="485" t="s">
        <v>4350</v>
      </c>
      <c r="B49" s="486" t="s">
        <v>4351</v>
      </c>
      <c r="C49" s="119">
        <v>35000</v>
      </c>
      <c r="D49" s="119">
        <v>32592</v>
      </c>
      <c r="E49" s="469">
        <f t="shared" si="0"/>
        <v>0.93120000000000003</v>
      </c>
      <c r="F49" s="61">
        <v>1500</v>
      </c>
      <c r="G49" s="61">
        <v>1381</v>
      </c>
      <c r="H49" s="469">
        <f t="shared" si="5"/>
        <v>0.92066666666666663</v>
      </c>
      <c r="I49" s="61">
        <f t="shared" si="9"/>
        <v>36500</v>
      </c>
      <c r="J49" s="61">
        <f t="shared" si="10"/>
        <v>33973</v>
      </c>
      <c r="K49" s="469">
        <f t="shared" si="8"/>
        <v>0.93076712328767119</v>
      </c>
      <c r="L49" s="131"/>
    </row>
    <row r="50" spans="1:12" s="113" customFormat="1" ht="12.75">
      <c r="A50" s="485" t="s">
        <v>4352</v>
      </c>
      <c r="B50" s="486" t="s">
        <v>4353</v>
      </c>
      <c r="C50" s="119">
        <v>35000</v>
      </c>
      <c r="D50" s="119">
        <v>32575</v>
      </c>
      <c r="E50" s="469">
        <f t="shared" si="0"/>
        <v>0.93071428571428572</v>
      </c>
      <c r="F50" s="61">
        <v>1500</v>
      </c>
      <c r="G50" s="61">
        <v>1381</v>
      </c>
      <c r="H50" s="469">
        <f t="shared" si="5"/>
        <v>0.92066666666666663</v>
      </c>
      <c r="I50" s="61">
        <f t="shared" si="9"/>
        <v>36500</v>
      </c>
      <c r="J50" s="61">
        <f t="shared" si="10"/>
        <v>33956</v>
      </c>
      <c r="K50" s="469">
        <f t="shared" si="8"/>
        <v>0.93030136986301371</v>
      </c>
      <c r="L50" s="131"/>
    </row>
    <row r="51" spans="1:12" s="113" customFormat="1" ht="12.75">
      <c r="A51" s="485" t="s">
        <v>4354</v>
      </c>
      <c r="B51" s="486" t="s">
        <v>4355</v>
      </c>
      <c r="C51" s="119">
        <v>38000</v>
      </c>
      <c r="D51" s="119">
        <v>34440</v>
      </c>
      <c r="E51" s="469">
        <f t="shared" si="0"/>
        <v>0.90631578947368419</v>
      </c>
      <c r="F51" s="61">
        <v>2000</v>
      </c>
      <c r="G51" s="61">
        <v>1541</v>
      </c>
      <c r="H51" s="469">
        <f t="shared" si="5"/>
        <v>0.77049999999999996</v>
      </c>
      <c r="I51" s="61">
        <f t="shared" si="9"/>
        <v>40000</v>
      </c>
      <c r="J51" s="61">
        <f t="shared" si="10"/>
        <v>35981</v>
      </c>
      <c r="K51" s="469">
        <f t="shared" si="8"/>
        <v>0.89952500000000002</v>
      </c>
      <c r="L51" s="131"/>
    </row>
    <row r="52" spans="1:12" s="113" customFormat="1" ht="12.75">
      <c r="A52" s="485" t="s">
        <v>4356</v>
      </c>
      <c r="B52" s="486" t="s">
        <v>4357</v>
      </c>
      <c r="C52" s="119">
        <v>19000</v>
      </c>
      <c r="D52" s="119">
        <v>17720</v>
      </c>
      <c r="E52" s="469">
        <f t="shared" si="0"/>
        <v>0.93263157894736837</v>
      </c>
      <c r="F52" s="61">
        <v>500</v>
      </c>
      <c r="G52" s="61">
        <v>471</v>
      </c>
      <c r="H52" s="469">
        <f t="shared" si="5"/>
        <v>0.94199999999999995</v>
      </c>
      <c r="I52" s="61">
        <f t="shared" si="9"/>
        <v>19500</v>
      </c>
      <c r="J52" s="61">
        <f t="shared" si="10"/>
        <v>18191</v>
      </c>
      <c r="K52" s="469">
        <f t="shared" si="8"/>
        <v>0.93287179487179483</v>
      </c>
      <c r="L52" s="131"/>
    </row>
    <row r="53" spans="1:12" s="113" customFormat="1" ht="12.75">
      <c r="A53" s="485" t="s">
        <v>4358</v>
      </c>
      <c r="B53" s="486" t="s">
        <v>4359</v>
      </c>
      <c r="C53" s="119">
        <v>19000</v>
      </c>
      <c r="D53" s="119"/>
      <c r="E53" s="469">
        <f t="shared" si="0"/>
        <v>0</v>
      </c>
      <c r="F53" s="61">
        <v>500</v>
      </c>
      <c r="G53" s="61"/>
      <c r="H53" s="469">
        <f t="shared" si="5"/>
        <v>0</v>
      </c>
      <c r="I53" s="61">
        <f t="shared" si="9"/>
        <v>19500</v>
      </c>
      <c r="J53" s="61">
        <f t="shared" si="10"/>
        <v>0</v>
      </c>
      <c r="K53" s="469">
        <f t="shared" si="8"/>
        <v>0</v>
      </c>
      <c r="L53" s="131"/>
    </row>
    <row r="54" spans="1:12" s="113" customFormat="1" ht="12.75">
      <c r="A54" s="485" t="s">
        <v>4360</v>
      </c>
      <c r="B54" s="486" t="s">
        <v>4361</v>
      </c>
      <c r="C54" s="119">
        <v>39500</v>
      </c>
      <c r="D54" s="119">
        <v>49197</v>
      </c>
      <c r="E54" s="469">
        <f t="shared" si="0"/>
        <v>1.245493670886076</v>
      </c>
      <c r="F54" s="61">
        <v>10900</v>
      </c>
      <c r="G54" s="61">
        <v>9396</v>
      </c>
      <c r="H54" s="469">
        <f t="shared" si="5"/>
        <v>0.86201834862385318</v>
      </c>
      <c r="I54" s="61">
        <f t="shared" si="9"/>
        <v>50400</v>
      </c>
      <c r="J54" s="61">
        <f t="shared" si="10"/>
        <v>58593</v>
      </c>
      <c r="K54" s="469">
        <f t="shared" si="8"/>
        <v>1.1625595238095239</v>
      </c>
      <c r="L54" s="131"/>
    </row>
    <row r="55" spans="1:12" s="113" customFormat="1" ht="12.75">
      <c r="A55" s="485" t="s">
        <v>4362</v>
      </c>
      <c r="B55" s="486" t="s">
        <v>4363</v>
      </c>
      <c r="C55" s="119">
        <v>39500</v>
      </c>
      <c r="D55" s="119">
        <v>49123</v>
      </c>
      <c r="E55" s="469">
        <f t="shared" si="0"/>
        <v>1.243620253164557</v>
      </c>
      <c r="F55" s="61">
        <v>10900</v>
      </c>
      <c r="G55" s="61">
        <v>9337</v>
      </c>
      <c r="H55" s="469">
        <f t="shared" si="5"/>
        <v>0.85660550458715601</v>
      </c>
      <c r="I55" s="61">
        <f t="shared" si="9"/>
        <v>50400</v>
      </c>
      <c r="J55" s="61">
        <f t="shared" si="10"/>
        <v>58460</v>
      </c>
      <c r="K55" s="469">
        <f t="shared" si="8"/>
        <v>1.159920634920635</v>
      </c>
      <c r="L55" s="131"/>
    </row>
    <row r="56" spans="1:12" s="113" customFormat="1" ht="12.75">
      <c r="A56" s="485" t="s">
        <v>4364</v>
      </c>
      <c r="B56" s="486" t="s">
        <v>4365</v>
      </c>
      <c r="C56" s="119">
        <v>39500</v>
      </c>
      <c r="D56" s="119">
        <v>48554</v>
      </c>
      <c r="E56" s="469">
        <f t="shared" si="0"/>
        <v>1.2292151898734178</v>
      </c>
      <c r="F56" s="61">
        <v>10900</v>
      </c>
      <c r="G56" s="61">
        <v>9381</v>
      </c>
      <c r="H56" s="469">
        <f t="shared" si="5"/>
        <v>0.8606422018348624</v>
      </c>
      <c r="I56" s="61">
        <f t="shared" si="9"/>
        <v>50400</v>
      </c>
      <c r="J56" s="61">
        <f t="shared" si="10"/>
        <v>57935</v>
      </c>
      <c r="K56" s="469">
        <f t="shared" si="8"/>
        <v>1.1495039682539683</v>
      </c>
      <c r="L56" s="131"/>
    </row>
    <row r="57" spans="1:12" s="113" customFormat="1" ht="12.75">
      <c r="A57" s="485" t="s">
        <v>4366</v>
      </c>
      <c r="B57" s="486" t="s">
        <v>4367</v>
      </c>
      <c r="C57" s="119">
        <v>5000</v>
      </c>
      <c r="D57" s="119">
        <v>5388</v>
      </c>
      <c r="E57" s="469">
        <f t="shared" si="0"/>
        <v>1.0775999999999999</v>
      </c>
      <c r="F57" s="61">
        <v>120</v>
      </c>
      <c r="G57" s="61">
        <v>159</v>
      </c>
      <c r="H57" s="469">
        <f t="shared" si="5"/>
        <v>1.325</v>
      </c>
      <c r="I57" s="61">
        <f t="shared" si="9"/>
        <v>5120</v>
      </c>
      <c r="J57" s="61">
        <f t="shared" si="10"/>
        <v>5547</v>
      </c>
      <c r="K57" s="469">
        <f t="shared" si="8"/>
        <v>1.0833984375000001</v>
      </c>
      <c r="L57" s="131"/>
    </row>
    <row r="58" spans="1:12" s="113" customFormat="1" ht="12.75">
      <c r="A58" s="485" t="s">
        <v>4368</v>
      </c>
      <c r="B58" s="486" t="s">
        <v>4369</v>
      </c>
      <c r="C58" s="119">
        <v>28000</v>
      </c>
      <c r="D58" s="119">
        <v>29275</v>
      </c>
      <c r="E58" s="469">
        <f t="shared" si="0"/>
        <v>1.0455357142857142</v>
      </c>
      <c r="F58" s="61">
        <v>1350</v>
      </c>
      <c r="G58" s="61">
        <v>1985</v>
      </c>
      <c r="H58" s="469">
        <f t="shared" si="5"/>
        <v>1.4703703703703703</v>
      </c>
      <c r="I58" s="61">
        <f t="shared" si="9"/>
        <v>29350</v>
      </c>
      <c r="J58" s="61">
        <f t="shared" si="10"/>
        <v>31260</v>
      </c>
      <c r="K58" s="469">
        <f t="shared" si="8"/>
        <v>1.0650766609880749</v>
      </c>
      <c r="L58" s="131"/>
    </row>
    <row r="59" spans="1:12" s="113" customFormat="1" ht="12.75">
      <c r="A59" s="485" t="s">
        <v>4370</v>
      </c>
      <c r="B59" s="486" t="s">
        <v>4371</v>
      </c>
      <c r="C59" s="119">
        <v>1450</v>
      </c>
      <c r="D59" s="119">
        <v>1714</v>
      </c>
      <c r="E59" s="469">
        <f t="shared" si="0"/>
        <v>1.1820689655172414</v>
      </c>
      <c r="F59" s="61">
        <v>160</v>
      </c>
      <c r="G59" s="61">
        <v>545</v>
      </c>
      <c r="H59" s="469">
        <f t="shared" si="5"/>
        <v>3.40625</v>
      </c>
      <c r="I59" s="61">
        <f t="shared" si="9"/>
        <v>1610</v>
      </c>
      <c r="J59" s="61">
        <f t="shared" si="10"/>
        <v>2259</v>
      </c>
      <c r="K59" s="469">
        <f t="shared" si="8"/>
        <v>1.4031055900621119</v>
      </c>
      <c r="L59" s="131"/>
    </row>
    <row r="60" spans="1:12" s="113" customFormat="1" ht="12.75">
      <c r="A60" s="485" t="s">
        <v>4372</v>
      </c>
      <c r="B60" s="486" t="s">
        <v>4373</v>
      </c>
      <c r="C60" s="119">
        <v>2800</v>
      </c>
      <c r="D60" s="119">
        <v>2484</v>
      </c>
      <c r="E60" s="469">
        <f t="shared" si="0"/>
        <v>0.88714285714285712</v>
      </c>
      <c r="F60" s="61">
        <v>450</v>
      </c>
      <c r="G60" s="61">
        <v>635</v>
      </c>
      <c r="H60" s="469">
        <f t="shared" si="5"/>
        <v>1.4111111111111112</v>
      </c>
      <c r="I60" s="61">
        <f t="shared" si="9"/>
        <v>3250</v>
      </c>
      <c r="J60" s="61">
        <f t="shared" si="10"/>
        <v>3119</v>
      </c>
      <c r="K60" s="469">
        <f t="shared" si="8"/>
        <v>0.95969230769230773</v>
      </c>
      <c r="L60" s="131"/>
    </row>
    <row r="61" spans="1:12" s="113" customFormat="1" ht="12.75">
      <c r="A61" s="485" t="s">
        <v>4374</v>
      </c>
      <c r="B61" s="486" t="s">
        <v>4375</v>
      </c>
      <c r="C61" s="119">
        <v>2800</v>
      </c>
      <c r="D61" s="119">
        <v>2457</v>
      </c>
      <c r="E61" s="469">
        <f t="shared" si="0"/>
        <v>0.87749999999999995</v>
      </c>
      <c r="F61" s="61">
        <v>450</v>
      </c>
      <c r="G61" s="61">
        <v>625</v>
      </c>
      <c r="H61" s="469">
        <f t="shared" si="5"/>
        <v>1.3888888888888888</v>
      </c>
      <c r="I61" s="61">
        <f t="shared" si="9"/>
        <v>3250</v>
      </c>
      <c r="J61" s="61">
        <f t="shared" si="10"/>
        <v>3082</v>
      </c>
      <c r="K61" s="469">
        <f t="shared" si="8"/>
        <v>0.9483076923076923</v>
      </c>
      <c r="L61" s="131"/>
    </row>
    <row r="62" spans="1:12" s="113" customFormat="1" ht="12.75">
      <c r="A62" s="485" t="s">
        <v>4376</v>
      </c>
      <c r="B62" s="486" t="s">
        <v>4377</v>
      </c>
      <c r="C62" s="119">
        <v>7</v>
      </c>
      <c r="D62" s="119"/>
      <c r="E62" s="469">
        <f t="shared" si="0"/>
        <v>0</v>
      </c>
      <c r="F62" s="61">
        <v>2</v>
      </c>
      <c r="G62" s="61"/>
      <c r="H62" s="469">
        <f t="shared" si="5"/>
        <v>0</v>
      </c>
      <c r="I62" s="61">
        <f t="shared" si="9"/>
        <v>9</v>
      </c>
      <c r="J62" s="61">
        <f t="shared" si="10"/>
        <v>0</v>
      </c>
      <c r="K62" s="469">
        <f t="shared" si="8"/>
        <v>0</v>
      </c>
      <c r="L62" s="131"/>
    </row>
    <row r="63" spans="1:12" s="113" customFormat="1" ht="12.75">
      <c r="A63" s="485" t="s">
        <v>4378</v>
      </c>
      <c r="B63" s="486" t="s">
        <v>4379</v>
      </c>
      <c r="C63" s="119">
        <v>9800</v>
      </c>
      <c r="D63" s="119">
        <v>9502</v>
      </c>
      <c r="E63" s="469">
        <f t="shared" si="0"/>
        <v>0.96959183673469385</v>
      </c>
      <c r="F63" s="61">
        <v>450</v>
      </c>
      <c r="G63" s="61">
        <v>558</v>
      </c>
      <c r="H63" s="469">
        <f t="shared" si="5"/>
        <v>1.24</v>
      </c>
      <c r="I63" s="61">
        <f t="shared" si="9"/>
        <v>10250</v>
      </c>
      <c r="J63" s="61">
        <f t="shared" si="10"/>
        <v>10060</v>
      </c>
      <c r="K63" s="469">
        <f t="shared" si="8"/>
        <v>0.98146341463414632</v>
      </c>
      <c r="L63" s="131"/>
    </row>
    <row r="64" spans="1:12" s="113" customFormat="1" ht="12.75">
      <c r="A64" s="485" t="s">
        <v>4380</v>
      </c>
      <c r="B64" s="486" t="s">
        <v>4381</v>
      </c>
      <c r="C64" s="119">
        <v>4400</v>
      </c>
      <c r="D64" s="119">
        <v>4789</v>
      </c>
      <c r="E64" s="469">
        <f t="shared" si="0"/>
        <v>1.0884090909090909</v>
      </c>
      <c r="F64" s="61">
        <v>2400</v>
      </c>
      <c r="G64" s="61">
        <v>1839</v>
      </c>
      <c r="H64" s="469">
        <f t="shared" si="5"/>
        <v>0.76624999999999999</v>
      </c>
      <c r="I64" s="61">
        <f t="shared" si="9"/>
        <v>6800</v>
      </c>
      <c r="J64" s="61">
        <f t="shared" si="10"/>
        <v>6628</v>
      </c>
      <c r="K64" s="469">
        <f t="shared" si="8"/>
        <v>0.9747058823529412</v>
      </c>
      <c r="L64" s="131"/>
    </row>
    <row r="65" spans="1:12" s="113" customFormat="1" ht="12.75">
      <c r="A65" s="485" t="s">
        <v>4382</v>
      </c>
      <c r="B65" s="486" t="s">
        <v>4383</v>
      </c>
      <c r="C65" s="119">
        <v>1950</v>
      </c>
      <c r="D65" s="119">
        <v>1940</v>
      </c>
      <c r="E65" s="469">
        <f t="shared" si="0"/>
        <v>0.99487179487179489</v>
      </c>
      <c r="F65" s="61">
        <v>200</v>
      </c>
      <c r="G65" s="61">
        <v>155</v>
      </c>
      <c r="H65" s="469">
        <f t="shared" si="5"/>
        <v>0.77500000000000002</v>
      </c>
      <c r="I65" s="61">
        <f t="shared" si="9"/>
        <v>2150</v>
      </c>
      <c r="J65" s="61">
        <f t="shared" si="10"/>
        <v>2095</v>
      </c>
      <c r="K65" s="469">
        <f t="shared" si="8"/>
        <v>0.97441860465116281</v>
      </c>
      <c r="L65" s="131"/>
    </row>
    <row r="66" spans="1:12" s="113" customFormat="1" ht="12.75">
      <c r="A66" s="485" t="s">
        <v>4492</v>
      </c>
      <c r="B66" s="486" t="s">
        <v>4493</v>
      </c>
      <c r="C66" s="119">
        <v>57000</v>
      </c>
      <c r="D66" s="119">
        <v>61212</v>
      </c>
      <c r="E66" s="469">
        <f t="shared" si="0"/>
        <v>1.0738947368421052</v>
      </c>
      <c r="F66" s="61">
        <v>10200</v>
      </c>
      <c r="G66" s="495">
        <v>8622</v>
      </c>
      <c r="H66" s="469">
        <f t="shared" si="0"/>
        <v>0.84529411764705886</v>
      </c>
      <c r="I66" s="61">
        <f t="shared" ref="I66" si="11">C66+F66</f>
        <v>67200</v>
      </c>
      <c r="J66" s="61">
        <f t="shared" ref="J66" si="12">D66+G66</f>
        <v>69834</v>
      </c>
      <c r="K66" s="469">
        <f t="shared" ref="K66" si="13">J66/I66</f>
        <v>1.0391964285714286</v>
      </c>
      <c r="L66" s="131"/>
    </row>
    <row r="67" spans="1:12" s="113" customFormat="1" ht="12.75">
      <c r="A67" s="485" t="s">
        <v>4384</v>
      </c>
      <c r="B67" s="486" t="s">
        <v>4385</v>
      </c>
      <c r="C67" s="119"/>
      <c r="D67" s="119"/>
      <c r="E67" s="469" t="e">
        <f t="shared" si="0"/>
        <v>#DIV/0!</v>
      </c>
      <c r="F67" s="61"/>
      <c r="G67" s="61"/>
      <c r="H67" s="469" t="e">
        <f t="shared" si="5"/>
        <v>#DIV/0!</v>
      </c>
      <c r="I67" s="61">
        <f t="shared" si="9"/>
        <v>0</v>
      </c>
      <c r="J67" s="61">
        <f t="shared" si="10"/>
        <v>0</v>
      </c>
      <c r="K67" s="469" t="e">
        <f t="shared" si="8"/>
        <v>#DIV/0!</v>
      </c>
      <c r="L67" s="131"/>
    </row>
    <row r="68" spans="1:12" s="113" customFormat="1" ht="12.75">
      <c r="A68" s="485" t="s">
        <v>4386</v>
      </c>
      <c r="B68" s="486" t="s">
        <v>4387</v>
      </c>
      <c r="C68" s="119">
        <v>44000</v>
      </c>
      <c r="D68" s="119">
        <v>62025</v>
      </c>
      <c r="E68" s="469">
        <f t="shared" si="0"/>
        <v>1.4096590909090909</v>
      </c>
      <c r="F68" s="61">
        <v>7800</v>
      </c>
      <c r="G68" s="61">
        <v>8294</v>
      </c>
      <c r="H68" s="469">
        <f t="shared" si="5"/>
        <v>1.0633333333333332</v>
      </c>
      <c r="I68" s="61">
        <f t="shared" si="9"/>
        <v>51800</v>
      </c>
      <c r="J68" s="61">
        <f t="shared" si="10"/>
        <v>70319</v>
      </c>
      <c r="K68" s="469">
        <f t="shared" si="8"/>
        <v>1.3575096525096526</v>
      </c>
      <c r="L68" s="131"/>
    </row>
    <row r="69" spans="1:12" s="113" customFormat="1" ht="12.75">
      <c r="A69" s="487"/>
      <c r="B69" s="482" t="s">
        <v>4388</v>
      </c>
      <c r="C69" s="491">
        <f>SUM(C70:C100)</f>
        <v>37655</v>
      </c>
      <c r="D69" s="491">
        <f>SUM(D70:D100)</f>
        <v>54885</v>
      </c>
      <c r="E69" s="494">
        <f t="shared" ref="E69" si="14">D69/C69</f>
        <v>1.4575753551985129</v>
      </c>
      <c r="F69" s="491">
        <f>SUM(F70:F100)</f>
        <v>1220</v>
      </c>
      <c r="G69" s="491">
        <f>SUM(G70:G100)</f>
        <v>7097</v>
      </c>
      <c r="H69" s="494">
        <f t="shared" ref="H69:H100" si="15">G69/F69</f>
        <v>5.8172131147540984</v>
      </c>
      <c r="I69" s="491">
        <f>C69+F69</f>
        <v>38875</v>
      </c>
      <c r="J69" s="491">
        <f t="shared" ref="J69:J100" si="16">D69+G69</f>
        <v>61982</v>
      </c>
      <c r="K69" s="494">
        <f t="shared" ref="K69:K100" si="17">J69/I69</f>
        <v>1.5943922829581993</v>
      </c>
      <c r="L69" s="131"/>
    </row>
    <row r="70" spans="1:12" s="113" customFormat="1" ht="12.75">
      <c r="A70" s="485" t="s">
        <v>4389</v>
      </c>
      <c r="B70" s="486" t="s">
        <v>4390</v>
      </c>
      <c r="C70" s="119">
        <v>47</v>
      </c>
      <c r="D70" s="119"/>
      <c r="E70" s="469">
        <f t="shared" si="0"/>
        <v>0</v>
      </c>
      <c r="F70" s="61">
        <v>190</v>
      </c>
      <c r="G70" s="61"/>
      <c r="H70" s="469">
        <f t="shared" si="15"/>
        <v>0</v>
      </c>
      <c r="I70" s="61">
        <f t="shared" ref="I70:I100" si="18">C70+F70</f>
        <v>237</v>
      </c>
      <c r="J70" s="61">
        <f t="shared" si="16"/>
        <v>0</v>
      </c>
      <c r="K70" s="469">
        <f t="shared" si="17"/>
        <v>0</v>
      </c>
      <c r="L70" s="131"/>
    </row>
    <row r="71" spans="1:12" s="113" customFormat="1" ht="12.75">
      <c r="A71" s="485" t="s">
        <v>4391</v>
      </c>
      <c r="B71" s="486" t="s">
        <v>4392</v>
      </c>
      <c r="C71" s="119">
        <v>1747</v>
      </c>
      <c r="D71" s="119">
        <v>1160</v>
      </c>
      <c r="E71" s="469">
        <f t="shared" si="0"/>
        <v>0.66399542072123641</v>
      </c>
      <c r="F71" s="61">
        <v>0</v>
      </c>
      <c r="G71" s="61">
        <v>568</v>
      </c>
      <c r="H71" s="469" t="e">
        <f t="shared" si="15"/>
        <v>#DIV/0!</v>
      </c>
      <c r="I71" s="61">
        <f t="shared" si="18"/>
        <v>1747</v>
      </c>
      <c r="J71" s="61">
        <f t="shared" si="16"/>
        <v>1728</v>
      </c>
      <c r="K71" s="469">
        <f t="shared" si="17"/>
        <v>0.98912421293646247</v>
      </c>
      <c r="L71" s="131"/>
    </row>
    <row r="72" spans="1:12" s="113" customFormat="1" ht="12.75">
      <c r="A72" s="485" t="s">
        <v>4393</v>
      </c>
      <c r="B72" s="486" t="s">
        <v>4394</v>
      </c>
      <c r="C72" s="119">
        <v>12</v>
      </c>
      <c r="D72" s="119"/>
      <c r="E72" s="469">
        <f t="shared" si="0"/>
        <v>0</v>
      </c>
      <c r="F72" s="61">
        <v>0</v>
      </c>
      <c r="G72" s="61"/>
      <c r="H72" s="469" t="e">
        <f t="shared" si="15"/>
        <v>#DIV/0!</v>
      </c>
      <c r="I72" s="61">
        <f t="shared" si="18"/>
        <v>12</v>
      </c>
      <c r="J72" s="61">
        <f t="shared" si="16"/>
        <v>0</v>
      </c>
      <c r="K72" s="469">
        <f t="shared" si="17"/>
        <v>0</v>
      </c>
      <c r="L72" s="131"/>
    </row>
    <row r="73" spans="1:12" s="113" customFormat="1" ht="12.75">
      <c r="A73" s="485" t="s">
        <v>4395</v>
      </c>
      <c r="B73" s="486" t="s">
        <v>4396</v>
      </c>
      <c r="C73" s="119">
        <v>47</v>
      </c>
      <c r="D73" s="119">
        <v>26</v>
      </c>
      <c r="E73" s="469">
        <f t="shared" si="0"/>
        <v>0.55319148936170215</v>
      </c>
      <c r="F73" s="61">
        <v>190</v>
      </c>
      <c r="G73" s="61">
        <v>358</v>
      </c>
      <c r="H73" s="469">
        <f t="shared" si="15"/>
        <v>1.8842105263157896</v>
      </c>
      <c r="I73" s="61">
        <f t="shared" si="18"/>
        <v>237</v>
      </c>
      <c r="J73" s="61">
        <f t="shared" si="16"/>
        <v>384</v>
      </c>
      <c r="K73" s="469">
        <f t="shared" si="17"/>
        <v>1.620253164556962</v>
      </c>
      <c r="L73" s="131"/>
    </row>
    <row r="74" spans="1:12" s="113" customFormat="1" ht="12.75">
      <c r="A74" s="485" t="s">
        <v>4397</v>
      </c>
      <c r="B74" s="486" t="s">
        <v>4398</v>
      </c>
      <c r="C74" s="119">
        <v>1896</v>
      </c>
      <c r="D74" s="119">
        <v>2154</v>
      </c>
      <c r="E74" s="469">
        <f t="shared" ref="E74:E124" si="19">D74/C74</f>
        <v>1.1360759493670887</v>
      </c>
      <c r="F74" s="61">
        <v>600</v>
      </c>
      <c r="G74" s="61">
        <v>994</v>
      </c>
      <c r="H74" s="469">
        <f t="shared" si="15"/>
        <v>1.6566666666666667</v>
      </c>
      <c r="I74" s="61">
        <f t="shared" si="18"/>
        <v>2496</v>
      </c>
      <c r="J74" s="61">
        <f t="shared" si="16"/>
        <v>3148</v>
      </c>
      <c r="K74" s="469">
        <f t="shared" si="17"/>
        <v>1.2612179487179487</v>
      </c>
      <c r="L74" s="131"/>
    </row>
    <row r="75" spans="1:12" s="113" customFormat="1" ht="12.75">
      <c r="A75" s="485" t="s">
        <v>4399</v>
      </c>
      <c r="B75" s="486" t="s">
        <v>4400</v>
      </c>
      <c r="C75" s="119">
        <v>1476</v>
      </c>
      <c r="D75" s="119">
        <v>1729</v>
      </c>
      <c r="E75" s="469">
        <f t="shared" si="19"/>
        <v>1.1714092140921408</v>
      </c>
      <c r="F75" s="61">
        <v>0</v>
      </c>
      <c r="G75" s="61">
        <v>286</v>
      </c>
      <c r="H75" s="469" t="e">
        <f t="shared" si="15"/>
        <v>#DIV/0!</v>
      </c>
      <c r="I75" s="61">
        <f t="shared" si="18"/>
        <v>1476</v>
      </c>
      <c r="J75" s="61">
        <f t="shared" si="16"/>
        <v>2015</v>
      </c>
      <c r="K75" s="469">
        <f t="shared" si="17"/>
        <v>1.3651761517615175</v>
      </c>
      <c r="L75" s="131"/>
    </row>
    <row r="76" spans="1:12" s="113" customFormat="1" ht="12.75">
      <c r="A76" s="485" t="s">
        <v>4401</v>
      </c>
      <c r="B76" s="486" t="s">
        <v>4402</v>
      </c>
      <c r="C76" s="119">
        <v>3177</v>
      </c>
      <c r="D76" s="119">
        <v>4333</v>
      </c>
      <c r="E76" s="469">
        <f t="shared" si="19"/>
        <v>1.3638652817123071</v>
      </c>
      <c r="F76" s="61">
        <v>0</v>
      </c>
      <c r="G76" s="61">
        <v>99</v>
      </c>
      <c r="H76" s="469" t="e">
        <f t="shared" si="15"/>
        <v>#DIV/0!</v>
      </c>
      <c r="I76" s="61">
        <f t="shared" si="18"/>
        <v>3177</v>
      </c>
      <c r="J76" s="61">
        <f t="shared" si="16"/>
        <v>4432</v>
      </c>
      <c r="K76" s="469">
        <f t="shared" si="17"/>
        <v>1.3950267548001258</v>
      </c>
      <c r="L76" s="131"/>
    </row>
    <row r="77" spans="1:12" s="113" customFormat="1" ht="12.75">
      <c r="A77" s="485" t="s">
        <v>4403</v>
      </c>
      <c r="B77" s="486" t="s">
        <v>4404</v>
      </c>
      <c r="C77" s="119">
        <v>854</v>
      </c>
      <c r="D77" s="119">
        <v>1473</v>
      </c>
      <c r="E77" s="469">
        <f t="shared" si="19"/>
        <v>1.724824355971897</v>
      </c>
      <c r="F77" s="61">
        <v>0</v>
      </c>
      <c r="G77" s="61">
        <v>57</v>
      </c>
      <c r="H77" s="469" t="e">
        <f t="shared" si="15"/>
        <v>#DIV/0!</v>
      </c>
      <c r="I77" s="61">
        <f t="shared" si="18"/>
        <v>854</v>
      </c>
      <c r="J77" s="61">
        <f t="shared" si="16"/>
        <v>1530</v>
      </c>
      <c r="K77" s="469">
        <f t="shared" si="17"/>
        <v>1.7915690866510539</v>
      </c>
      <c r="L77" s="131"/>
    </row>
    <row r="78" spans="1:12" s="113" customFormat="1" ht="12.75">
      <c r="A78" s="485" t="s">
        <v>4405</v>
      </c>
      <c r="B78" s="486" t="s">
        <v>4406</v>
      </c>
      <c r="C78" s="119">
        <v>532</v>
      </c>
      <c r="D78" s="119">
        <v>774</v>
      </c>
      <c r="E78" s="469">
        <f t="shared" si="19"/>
        <v>1.4548872180451127</v>
      </c>
      <c r="F78" s="61">
        <v>20</v>
      </c>
      <c r="G78" s="61">
        <v>90</v>
      </c>
      <c r="H78" s="469">
        <f t="shared" si="15"/>
        <v>4.5</v>
      </c>
      <c r="I78" s="61">
        <f t="shared" si="18"/>
        <v>552</v>
      </c>
      <c r="J78" s="61">
        <f t="shared" si="16"/>
        <v>864</v>
      </c>
      <c r="K78" s="469">
        <f t="shared" si="17"/>
        <v>1.5652173913043479</v>
      </c>
      <c r="L78" s="131"/>
    </row>
    <row r="79" spans="1:12" s="113" customFormat="1" ht="12.75">
      <c r="A79" s="485" t="s">
        <v>4407</v>
      </c>
      <c r="B79" s="486" t="s">
        <v>4408</v>
      </c>
      <c r="C79" s="119">
        <v>10435</v>
      </c>
      <c r="D79" s="119">
        <v>14508</v>
      </c>
      <c r="E79" s="469">
        <f t="shared" si="19"/>
        <v>1.3903210349784378</v>
      </c>
      <c r="F79" s="61">
        <v>120</v>
      </c>
      <c r="G79" s="61">
        <v>1079</v>
      </c>
      <c r="H79" s="469">
        <f t="shared" si="15"/>
        <v>8.9916666666666671</v>
      </c>
      <c r="I79" s="61">
        <f t="shared" si="18"/>
        <v>10555</v>
      </c>
      <c r="J79" s="61">
        <f t="shared" si="16"/>
        <v>15587</v>
      </c>
      <c r="K79" s="469">
        <f t="shared" si="17"/>
        <v>1.4767408810990053</v>
      </c>
      <c r="L79" s="131"/>
    </row>
    <row r="80" spans="1:12" s="113" customFormat="1" ht="12.75">
      <c r="A80" s="485" t="s">
        <v>4409</v>
      </c>
      <c r="B80" s="486" t="s">
        <v>4410</v>
      </c>
      <c r="C80" s="119">
        <v>765</v>
      </c>
      <c r="D80" s="119">
        <v>911</v>
      </c>
      <c r="E80" s="469">
        <f t="shared" si="19"/>
        <v>1.1908496732026144</v>
      </c>
      <c r="F80" s="61">
        <v>0</v>
      </c>
      <c r="G80" s="61">
        <v>82</v>
      </c>
      <c r="H80" s="469" t="e">
        <f t="shared" si="15"/>
        <v>#DIV/0!</v>
      </c>
      <c r="I80" s="61">
        <f t="shared" si="18"/>
        <v>765</v>
      </c>
      <c r="J80" s="61">
        <f t="shared" si="16"/>
        <v>993</v>
      </c>
      <c r="K80" s="469">
        <f t="shared" si="17"/>
        <v>1.2980392156862746</v>
      </c>
      <c r="L80" s="131"/>
    </row>
    <row r="81" spans="1:12" s="113" customFormat="1" ht="12.75">
      <c r="A81" s="485" t="s">
        <v>4411</v>
      </c>
      <c r="B81" s="486" t="s">
        <v>4412</v>
      </c>
      <c r="C81" s="119">
        <v>952</v>
      </c>
      <c r="D81" s="119">
        <v>1231</v>
      </c>
      <c r="E81" s="469">
        <f t="shared" si="19"/>
        <v>1.2930672268907564</v>
      </c>
      <c r="F81" s="61">
        <v>0</v>
      </c>
      <c r="G81" s="61">
        <v>230</v>
      </c>
      <c r="H81" s="469" t="e">
        <f t="shared" si="15"/>
        <v>#DIV/0!</v>
      </c>
      <c r="I81" s="61">
        <f t="shared" si="18"/>
        <v>952</v>
      </c>
      <c r="J81" s="61">
        <f t="shared" si="16"/>
        <v>1461</v>
      </c>
      <c r="K81" s="469">
        <f t="shared" si="17"/>
        <v>1.5346638655462186</v>
      </c>
      <c r="L81" s="131"/>
    </row>
    <row r="82" spans="1:12" s="113" customFormat="1" ht="12.75">
      <c r="A82" s="485" t="s">
        <v>4413</v>
      </c>
      <c r="B82" s="486" t="s">
        <v>4414</v>
      </c>
      <c r="C82" s="119">
        <v>752</v>
      </c>
      <c r="D82" s="119">
        <v>884</v>
      </c>
      <c r="E82" s="469">
        <f t="shared" si="19"/>
        <v>1.175531914893617</v>
      </c>
      <c r="F82" s="61">
        <v>0</v>
      </c>
      <c r="G82" s="61">
        <v>131</v>
      </c>
      <c r="H82" s="469" t="e">
        <f t="shared" si="15"/>
        <v>#DIV/0!</v>
      </c>
      <c r="I82" s="61">
        <f t="shared" si="18"/>
        <v>752</v>
      </c>
      <c r="J82" s="61">
        <f t="shared" si="16"/>
        <v>1015</v>
      </c>
      <c r="K82" s="469">
        <f t="shared" si="17"/>
        <v>1.3497340425531914</v>
      </c>
      <c r="L82" s="131"/>
    </row>
    <row r="83" spans="1:12" s="113" customFormat="1" ht="12.75">
      <c r="A83" s="485" t="s">
        <v>4415</v>
      </c>
      <c r="B83" s="486" t="s">
        <v>4416</v>
      </c>
      <c r="C83" s="119">
        <v>7983</v>
      </c>
      <c r="D83" s="119">
        <v>13124</v>
      </c>
      <c r="E83" s="469">
        <f t="shared" si="19"/>
        <v>1.6439934861580858</v>
      </c>
      <c r="F83" s="61">
        <v>100</v>
      </c>
      <c r="G83" s="61">
        <v>1021</v>
      </c>
      <c r="H83" s="469">
        <f t="shared" si="15"/>
        <v>10.210000000000001</v>
      </c>
      <c r="I83" s="61">
        <f t="shared" si="18"/>
        <v>8083</v>
      </c>
      <c r="J83" s="61">
        <f t="shared" si="16"/>
        <v>14145</v>
      </c>
      <c r="K83" s="469">
        <f t="shared" si="17"/>
        <v>1.7499690708895212</v>
      </c>
      <c r="L83" s="131"/>
    </row>
    <row r="84" spans="1:12" s="113" customFormat="1" ht="12.75">
      <c r="A84" s="485" t="s">
        <v>4417</v>
      </c>
      <c r="B84" s="486" t="s">
        <v>4418</v>
      </c>
      <c r="C84" s="119">
        <v>360</v>
      </c>
      <c r="D84" s="119"/>
      <c r="E84" s="469">
        <f t="shared" si="19"/>
        <v>0</v>
      </c>
      <c r="F84" s="61">
        <v>0</v>
      </c>
      <c r="G84" s="61"/>
      <c r="H84" s="469" t="e">
        <f t="shared" si="15"/>
        <v>#DIV/0!</v>
      </c>
      <c r="I84" s="61">
        <f t="shared" si="18"/>
        <v>360</v>
      </c>
      <c r="J84" s="61">
        <f t="shared" si="16"/>
        <v>0</v>
      </c>
      <c r="K84" s="469">
        <f t="shared" si="17"/>
        <v>0</v>
      </c>
      <c r="L84" s="131"/>
    </row>
    <row r="85" spans="1:12" s="113" customFormat="1" ht="12.75">
      <c r="A85" s="485" t="s">
        <v>4419</v>
      </c>
      <c r="B85" s="486" t="s">
        <v>4420</v>
      </c>
      <c r="C85" s="119">
        <v>332</v>
      </c>
      <c r="D85" s="119"/>
      <c r="E85" s="469">
        <f t="shared" si="19"/>
        <v>0</v>
      </c>
      <c r="F85" s="61">
        <v>0</v>
      </c>
      <c r="G85" s="61"/>
      <c r="H85" s="469" t="e">
        <f t="shared" si="15"/>
        <v>#DIV/0!</v>
      </c>
      <c r="I85" s="61">
        <f t="shared" si="18"/>
        <v>332</v>
      </c>
      <c r="J85" s="61">
        <f t="shared" si="16"/>
        <v>0</v>
      </c>
      <c r="K85" s="469">
        <f t="shared" si="17"/>
        <v>0</v>
      </c>
      <c r="L85" s="131"/>
    </row>
    <row r="86" spans="1:12" s="113" customFormat="1" ht="12.75">
      <c r="A86" s="485" t="s">
        <v>4421</v>
      </c>
      <c r="B86" s="486" t="s">
        <v>4422</v>
      </c>
      <c r="C86" s="119">
        <v>340</v>
      </c>
      <c r="D86" s="119">
        <v>2613</v>
      </c>
      <c r="E86" s="469">
        <f t="shared" si="19"/>
        <v>7.6852941176470591</v>
      </c>
      <c r="F86" s="61">
        <v>0</v>
      </c>
      <c r="G86" s="61">
        <v>99</v>
      </c>
      <c r="H86" s="469" t="e">
        <f t="shared" si="15"/>
        <v>#DIV/0!</v>
      </c>
      <c r="I86" s="61">
        <f t="shared" si="18"/>
        <v>340</v>
      </c>
      <c r="J86" s="61">
        <f t="shared" si="16"/>
        <v>2712</v>
      </c>
      <c r="K86" s="469">
        <f t="shared" si="17"/>
        <v>7.9764705882352942</v>
      </c>
      <c r="L86" s="131"/>
    </row>
    <row r="87" spans="1:12" s="113" customFormat="1" ht="12.75">
      <c r="A87" s="485" t="s">
        <v>4423</v>
      </c>
      <c r="B87" s="486" t="s">
        <v>4424</v>
      </c>
      <c r="C87" s="119">
        <v>1421</v>
      </c>
      <c r="D87" s="119">
        <v>3264</v>
      </c>
      <c r="E87" s="469">
        <f t="shared" si="19"/>
        <v>2.2969739619985927</v>
      </c>
      <c r="F87" s="61">
        <v>0</v>
      </c>
      <c r="G87" s="61">
        <v>176</v>
      </c>
      <c r="H87" s="469" t="e">
        <f t="shared" si="15"/>
        <v>#DIV/0!</v>
      </c>
      <c r="I87" s="61">
        <f t="shared" si="18"/>
        <v>1421</v>
      </c>
      <c r="J87" s="61">
        <f t="shared" si="16"/>
        <v>3440</v>
      </c>
      <c r="K87" s="469">
        <f t="shared" si="17"/>
        <v>2.4208304011259676</v>
      </c>
      <c r="L87" s="131"/>
    </row>
    <row r="88" spans="1:12" s="113" customFormat="1" ht="12.75">
      <c r="A88" s="485" t="s">
        <v>4425</v>
      </c>
      <c r="B88" s="486" t="s">
        <v>4426</v>
      </c>
      <c r="C88" s="119">
        <v>871</v>
      </c>
      <c r="D88" s="119">
        <v>1288</v>
      </c>
      <c r="E88" s="469">
        <f t="shared" si="19"/>
        <v>1.4787600459242249</v>
      </c>
      <c r="F88" s="61">
        <v>0</v>
      </c>
      <c r="G88" s="61">
        <v>26</v>
      </c>
      <c r="H88" s="469" t="e">
        <f t="shared" si="15"/>
        <v>#DIV/0!</v>
      </c>
      <c r="I88" s="61">
        <f t="shared" si="18"/>
        <v>871</v>
      </c>
      <c r="J88" s="61">
        <f t="shared" si="16"/>
        <v>1314</v>
      </c>
      <c r="K88" s="469">
        <f t="shared" si="17"/>
        <v>1.5086107921928817</v>
      </c>
      <c r="L88" s="131"/>
    </row>
    <row r="89" spans="1:12" s="113" customFormat="1" ht="12.75">
      <c r="A89" s="485" t="s">
        <v>4427</v>
      </c>
      <c r="B89" s="486" t="s">
        <v>4428</v>
      </c>
      <c r="C89" s="119">
        <v>481</v>
      </c>
      <c r="D89" s="119">
        <v>403</v>
      </c>
      <c r="E89" s="469">
        <f t="shared" si="19"/>
        <v>0.83783783783783783</v>
      </c>
      <c r="F89" s="61">
        <v>0</v>
      </c>
      <c r="G89" s="61">
        <v>94</v>
      </c>
      <c r="H89" s="469" t="e">
        <f t="shared" si="15"/>
        <v>#DIV/0!</v>
      </c>
      <c r="I89" s="61">
        <f t="shared" si="18"/>
        <v>481</v>
      </c>
      <c r="J89" s="61">
        <f t="shared" si="16"/>
        <v>497</v>
      </c>
      <c r="K89" s="469">
        <f t="shared" si="17"/>
        <v>1.0332640332640333</v>
      </c>
      <c r="L89" s="131"/>
    </row>
    <row r="90" spans="1:12" s="113" customFormat="1" ht="12.75">
      <c r="A90" s="485" t="s">
        <v>4429</v>
      </c>
      <c r="B90" s="486" t="s">
        <v>4430</v>
      </c>
      <c r="C90" s="119">
        <v>488</v>
      </c>
      <c r="D90" s="119">
        <v>398</v>
      </c>
      <c r="E90" s="469">
        <f t="shared" si="19"/>
        <v>0.81557377049180324</v>
      </c>
      <c r="F90" s="61">
        <v>0</v>
      </c>
      <c r="G90" s="61">
        <v>91</v>
      </c>
      <c r="H90" s="469" t="e">
        <f t="shared" si="15"/>
        <v>#DIV/0!</v>
      </c>
      <c r="I90" s="61">
        <f t="shared" si="18"/>
        <v>488</v>
      </c>
      <c r="J90" s="61">
        <f t="shared" si="16"/>
        <v>489</v>
      </c>
      <c r="K90" s="469">
        <f t="shared" si="17"/>
        <v>1.0020491803278688</v>
      </c>
      <c r="L90" s="131"/>
    </row>
    <row r="91" spans="1:12" s="113" customFormat="1" ht="12.75">
      <c r="A91" s="485" t="s">
        <v>4431</v>
      </c>
      <c r="B91" s="486" t="s">
        <v>4432</v>
      </c>
      <c r="C91" s="119">
        <v>584</v>
      </c>
      <c r="D91" s="119">
        <v>466</v>
      </c>
      <c r="E91" s="469">
        <f t="shared" si="19"/>
        <v>0.79794520547945202</v>
      </c>
      <c r="F91" s="61">
        <v>0</v>
      </c>
      <c r="G91" s="61">
        <v>137</v>
      </c>
      <c r="H91" s="469" t="e">
        <f t="shared" si="15"/>
        <v>#DIV/0!</v>
      </c>
      <c r="I91" s="61">
        <f t="shared" si="18"/>
        <v>584</v>
      </c>
      <c r="J91" s="61">
        <f t="shared" si="16"/>
        <v>603</v>
      </c>
      <c r="K91" s="469">
        <f t="shared" si="17"/>
        <v>1.0325342465753424</v>
      </c>
      <c r="L91" s="131"/>
    </row>
    <row r="92" spans="1:12" s="113" customFormat="1" ht="12.75">
      <c r="A92" s="485" t="s">
        <v>4433</v>
      </c>
      <c r="B92" s="486" t="s">
        <v>4434</v>
      </c>
      <c r="C92" s="119">
        <v>486</v>
      </c>
      <c r="D92" s="119">
        <v>379</v>
      </c>
      <c r="E92" s="469">
        <f t="shared" si="19"/>
        <v>0.77983539094650201</v>
      </c>
      <c r="F92" s="61">
        <v>0</v>
      </c>
      <c r="G92" s="61">
        <v>81</v>
      </c>
      <c r="H92" s="469" t="e">
        <f t="shared" si="15"/>
        <v>#DIV/0!</v>
      </c>
      <c r="I92" s="61">
        <f t="shared" si="18"/>
        <v>486</v>
      </c>
      <c r="J92" s="61">
        <f t="shared" si="16"/>
        <v>460</v>
      </c>
      <c r="K92" s="469">
        <f t="shared" si="17"/>
        <v>0.94650205761316875</v>
      </c>
      <c r="L92" s="131"/>
    </row>
    <row r="93" spans="1:12" s="113" customFormat="1" ht="12.75">
      <c r="A93" s="485" t="s">
        <v>4435</v>
      </c>
      <c r="B93" s="486" t="s">
        <v>4436</v>
      </c>
      <c r="C93" s="119">
        <v>513</v>
      </c>
      <c r="D93" s="119">
        <v>373</v>
      </c>
      <c r="E93" s="469">
        <f t="shared" si="19"/>
        <v>0.72709551656920079</v>
      </c>
      <c r="F93" s="61">
        <v>0</v>
      </c>
      <c r="G93" s="61">
        <v>46</v>
      </c>
      <c r="H93" s="469" t="e">
        <f t="shared" si="15"/>
        <v>#DIV/0!</v>
      </c>
      <c r="I93" s="61">
        <f t="shared" si="18"/>
        <v>513</v>
      </c>
      <c r="J93" s="61">
        <f t="shared" si="16"/>
        <v>419</v>
      </c>
      <c r="K93" s="469">
        <f t="shared" si="17"/>
        <v>0.81676413255360625</v>
      </c>
      <c r="L93" s="131"/>
    </row>
    <row r="94" spans="1:12" s="113" customFormat="1" ht="12.75">
      <c r="A94" s="485" t="s">
        <v>4437</v>
      </c>
      <c r="B94" s="486" t="s">
        <v>4438</v>
      </c>
      <c r="C94" s="119">
        <v>361</v>
      </c>
      <c r="D94" s="119">
        <v>378</v>
      </c>
      <c r="E94" s="469">
        <f t="shared" si="19"/>
        <v>1.0470914127423823</v>
      </c>
      <c r="F94" s="61">
        <v>0</v>
      </c>
      <c r="G94" s="61">
        <v>42</v>
      </c>
      <c r="H94" s="469" t="e">
        <f t="shared" si="15"/>
        <v>#DIV/0!</v>
      </c>
      <c r="I94" s="61">
        <f t="shared" si="18"/>
        <v>361</v>
      </c>
      <c r="J94" s="61">
        <f t="shared" si="16"/>
        <v>420</v>
      </c>
      <c r="K94" s="469">
        <f t="shared" si="17"/>
        <v>1.1634349030470914</v>
      </c>
      <c r="L94" s="131"/>
    </row>
    <row r="95" spans="1:12" s="113" customFormat="1" ht="12.75">
      <c r="A95" s="485" t="s">
        <v>4494</v>
      </c>
      <c r="B95" s="486" t="s">
        <v>4495</v>
      </c>
      <c r="C95" s="119"/>
      <c r="D95" s="119">
        <v>224</v>
      </c>
      <c r="E95" s="469" t="e">
        <f t="shared" si="19"/>
        <v>#DIV/0!</v>
      </c>
      <c r="F95" s="61"/>
      <c r="G95" s="61">
        <v>455</v>
      </c>
      <c r="H95" s="469" t="e">
        <f t="shared" si="15"/>
        <v>#DIV/0!</v>
      </c>
      <c r="I95" s="61">
        <f t="shared" ref="I95:I97" si="20">C95+F95</f>
        <v>0</v>
      </c>
      <c r="J95" s="61">
        <f t="shared" ref="J95:J97" si="21">D95+G95</f>
        <v>679</v>
      </c>
      <c r="K95" s="469" t="e">
        <f t="shared" ref="K95:K97" si="22">J95/I95</f>
        <v>#DIV/0!</v>
      </c>
      <c r="L95" s="131"/>
    </row>
    <row r="96" spans="1:12" s="113" customFormat="1" ht="12.75">
      <c r="A96" s="485" t="s">
        <v>4496</v>
      </c>
      <c r="B96" s="486" t="s">
        <v>4497</v>
      </c>
      <c r="C96" s="119"/>
      <c r="D96" s="119">
        <v>894</v>
      </c>
      <c r="E96" s="469" t="e">
        <f t="shared" si="19"/>
        <v>#DIV/0!</v>
      </c>
      <c r="F96" s="61"/>
      <c r="G96" s="61">
        <v>236</v>
      </c>
      <c r="H96" s="469" t="e">
        <f t="shared" si="15"/>
        <v>#DIV/0!</v>
      </c>
      <c r="I96" s="61">
        <f t="shared" si="20"/>
        <v>0</v>
      </c>
      <c r="J96" s="61">
        <f t="shared" si="21"/>
        <v>1130</v>
      </c>
      <c r="K96" s="469" t="e">
        <f t="shared" si="22"/>
        <v>#DIV/0!</v>
      </c>
      <c r="L96" s="131"/>
    </row>
    <row r="97" spans="1:12" s="113" customFormat="1" ht="12.75">
      <c r="A97" s="485" t="s">
        <v>4498</v>
      </c>
      <c r="B97" s="486" t="s">
        <v>4499</v>
      </c>
      <c r="C97" s="119"/>
      <c r="D97" s="119">
        <v>65</v>
      </c>
      <c r="E97" s="469" t="e">
        <f t="shared" si="19"/>
        <v>#DIV/0!</v>
      </c>
      <c r="F97" s="61"/>
      <c r="G97" s="61">
        <v>559</v>
      </c>
      <c r="H97" s="469" t="e">
        <f t="shared" si="15"/>
        <v>#DIV/0!</v>
      </c>
      <c r="I97" s="61">
        <f t="shared" si="20"/>
        <v>0</v>
      </c>
      <c r="J97" s="61">
        <f t="shared" si="21"/>
        <v>624</v>
      </c>
      <c r="K97" s="469" t="e">
        <f t="shared" si="22"/>
        <v>#DIV/0!</v>
      </c>
      <c r="L97" s="131"/>
    </row>
    <row r="98" spans="1:12" s="113" customFormat="1" ht="12.75">
      <c r="A98" s="485" t="s">
        <v>4439</v>
      </c>
      <c r="B98" s="486" t="s">
        <v>4440</v>
      </c>
      <c r="C98" s="119">
        <v>443</v>
      </c>
      <c r="D98" s="119"/>
      <c r="E98" s="469">
        <f t="shared" si="19"/>
        <v>0</v>
      </c>
      <c r="F98" s="61">
        <v>0</v>
      </c>
      <c r="G98" s="61"/>
      <c r="H98" s="469" t="e">
        <f t="shared" si="15"/>
        <v>#DIV/0!</v>
      </c>
      <c r="I98" s="61">
        <f t="shared" si="18"/>
        <v>443</v>
      </c>
      <c r="J98" s="61">
        <f t="shared" si="16"/>
        <v>0</v>
      </c>
      <c r="K98" s="469">
        <f t="shared" si="17"/>
        <v>0</v>
      </c>
      <c r="L98" s="131"/>
    </row>
    <row r="99" spans="1:12" s="113" customFormat="1" ht="12.75">
      <c r="A99" s="485" t="s">
        <v>4441</v>
      </c>
      <c r="B99" s="486" t="s">
        <v>4442</v>
      </c>
      <c r="C99" s="119">
        <v>0</v>
      </c>
      <c r="D99" s="119"/>
      <c r="E99" s="469" t="e">
        <f t="shared" si="19"/>
        <v>#DIV/0!</v>
      </c>
      <c r="F99" s="61">
        <v>0</v>
      </c>
      <c r="G99" s="61"/>
      <c r="H99" s="469" t="e">
        <f t="shared" si="15"/>
        <v>#DIV/0!</v>
      </c>
      <c r="I99" s="61">
        <f t="shared" si="18"/>
        <v>0</v>
      </c>
      <c r="J99" s="61">
        <f t="shared" si="16"/>
        <v>0</v>
      </c>
      <c r="K99" s="469" t="e">
        <f t="shared" si="17"/>
        <v>#DIV/0!</v>
      </c>
      <c r="L99" s="131"/>
    </row>
    <row r="100" spans="1:12" s="113" customFormat="1" ht="12.75">
      <c r="A100" s="485" t="s">
        <v>4443</v>
      </c>
      <c r="B100" s="486" t="s">
        <v>4444</v>
      </c>
      <c r="C100" s="119">
        <v>300</v>
      </c>
      <c r="D100" s="119">
        <v>1833</v>
      </c>
      <c r="E100" s="469">
        <f t="shared" si="19"/>
        <v>6.11</v>
      </c>
      <c r="F100" s="61">
        <v>0</v>
      </c>
      <c r="G100" s="61">
        <v>60</v>
      </c>
      <c r="H100" s="469" t="e">
        <f t="shared" si="15"/>
        <v>#DIV/0!</v>
      </c>
      <c r="I100" s="61">
        <f t="shared" si="18"/>
        <v>300</v>
      </c>
      <c r="J100" s="61">
        <f t="shared" si="16"/>
        <v>1893</v>
      </c>
      <c r="K100" s="469">
        <f t="shared" si="17"/>
        <v>6.31</v>
      </c>
      <c r="L100" s="131"/>
    </row>
    <row r="101" spans="1:12" s="113" customFormat="1" ht="12.75">
      <c r="A101" s="487"/>
      <c r="B101" s="482" t="s">
        <v>4445</v>
      </c>
      <c r="C101" s="491">
        <f>SUM(C102:C124)</f>
        <v>87442</v>
      </c>
      <c r="D101" s="491">
        <f>SUM(D102:D124)</f>
        <v>43025</v>
      </c>
      <c r="E101" s="494">
        <f t="shared" ref="E101" si="23">D101/C101</f>
        <v>0.49204043823334326</v>
      </c>
      <c r="F101" s="491">
        <f>SUM(F102:F124)</f>
        <v>7539</v>
      </c>
      <c r="G101" s="491">
        <f>SUM(G102:G124)</f>
        <v>7749</v>
      </c>
      <c r="H101" s="494">
        <f t="shared" ref="H101:H124" si="24">G101/F101</f>
        <v>1.0278551532033426</v>
      </c>
      <c r="I101" s="491">
        <f>C101+F101</f>
        <v>94981</v>
      </c>
      <c r="J101" s="491">
        <f t="shared" ref="J101:J124" si="25">D101+G101</f>
        <v>50774</v>
      </c>
      <c r="K101" s="494">
        <f t="shared" ref="K101:K124" si="26">J101/I101</f>
        <v>0.53457007190911865</v>
      </c>
      <c r="L101" s="131"/>
    </row>
    <row r="102" spans="1:12" s="113" customFormat="1" ht="12.75">
      <c r="A102" s="485" t="s">
        <v>4446</v>
      </c>
      <c r="B102" s="486" t="s">
        <v>4447</v>
      </c>
      <c r="C102" s="119">
        <v>50</v>
      </c>
      <c r="D102" s="119">
        <v>48</v>
      </c>
      <c r="E102" s="469">
        <f t="shared" si="19"/>
        <v>0.96</v>
      </c>
      <c r="F102" s="61">
        <v>100</v>
      </c>
      <c r="G102" s="61">
        <v>31</v>
      </c>
      <c r="H102" s="469">
        <f t="shared" si="24"/>
        <v>0.31</v>
      </c>
      <c r="I102" s="61">
        <f t="shared" ref="I102:I124" si="27">C102+F102</f>
        <v>150</v>
      </c>
      <c r="J102" s="61">
        <f t="shared" si="25"/>
        <v>79</v>
      </c>
      <c r="K102" s="469">
        <f t="shared" si="26"/>
        <v>0.52666666666666662</v>
      </c>
      <c r="L102" s="131"/>
    </row>
    <row r="103" spans="1:12" s="113" customFormat="1" ht="12.75">
      <c r="A103" s="485" t="s">
        <v>4448</v>
      </c>
      <c r="B103" s="486" t="s">
        <v>4449</v>
      </c>
      <c r="C103" s="119">
        <v>14000</v>
      </c>
      <c r="D103" s="119">
        <v>671</v>
      </c>
      <c r="E103" s="469">
        <f t="shared" si="19"/>
        <v>4.7928571428571431E-2</v>
      </c>
      <c r="F103" s="61">
        <v>1000</v>
      </c>
      <c r="G103" s="61">
        <v>37</v>
      </c>
      <c r="H103" s="469">
        <f t="shared" si="24"/>
        <v>3.6999999999999998E-2</v>
      </c>
      <c r="I103" s="61">
        <f t="shared" si="27"/>
        <v>15000</v>
      </c>
      <c r="J103" s="61">
        <f t="shared" si="25"/>
        <v>708</v>
      </c>
      <c r="K103" s="469">
        <f t="shared" si="26"/>
        <v>4.7199999999999999E-2</v>
      </c>
      <c r="L103" s="131"/>
    </row>
    <row r="104" spans="1:12" s="113" customFormat="1" ht="12.75">
      <c r="A104" s="485" t="s">
        <v>4450</v>
      </c>
      <c r="B104" s="486" t="s">
        <v>4451</v>
      </c>
      <c r="C104" s="119">
        <v>80</v>
      </c>
      <c r="D104" s="119">
        <v>78</v>
      </c>
      <c r="E104" s="469">
        <f t="shared" si="19"/>
        <v>0.97499999999999998</v>
      </c>
      <c r="F104" s="61">
        <v>70</v>
      </c>
      <c r="G104" s="61">
        <v>30</v>
      </c>
      <c r="H104" s="469">
        <f t="shared" si="24"/>
        <v>0.42857142857142855</v>
      </c>
      <c r="I104" s="61">
        <f t="shared" si="27"/>
        <v>150</v>
      </c>
      <c r="J104" s="61">
        <f t="shared" si="25"/>
        <v>108</v>
      </c>
      <c r="K104" s="469">
        <f t="shared" si="26"/>
        <v>0.72</v>
      </c>
      <c r="L104" s="131"/>
    </row>
    <row r="105" spans="1:12" s="113" customFormat="1" ht="12.75">
      <c r="A105" s="485" t="s">
        <v>4452</v>
      </c>
      <c r="B105" s="486" t="s">
        <v>4453</v>
      </c>
      <c r="C105" s="119">
        <v>17</v>
      </c>
      <c r="D105" s="119">
        <v>15</v>
      </c>
      <c r="E105" s="469">
        <f t="shared" si="19"/>
        <v>0.88235294117647056</v>
      </c>
      <c r="F105" s="61">
        <v>16</v>
      </c>
      <c r="G105" s="61">
        <v>6</v>
      </c>
      <c r="H105" s="469">
        <f t="shared" si="24"/>
        <v>0.375</v>
      </c>
      <c r="I105" s="61">
        <f t="shared" si="27"/>
        <v>33</v>
      </c>
      <c r="J105" s="61">
        <f t="shared" si="25"/>
        <v>21</v>
      </c>
      <c r="K105" s="469">
        <f t="shared" si="26"/>
        <v>0.63636363636363635</v>
      </c>
      <c r="L105" s="131"/>
    </row>
    <row r="106" spans="1:12" s="113" customFormat="1" ht="12.75">
      <c r="A106" s="485" t="s">
        <v>4454</v>
      </c>
      <c r="B106" s="486" t="s">
        <v>4455</v>
      </c>
      <c r="C106" s="119">
        <v>1</v>
      </c>
      <c r="D106" s="119"/>
      <c r="E106" s="469">
        <f t="shared" si="19"/>
        <v>0</v>
      </c>
      <c r="F106" s="61">
        <v>1</v>
      </c>
      <c r="G106" s="61"/>
      <c r="H106" s="469">
        <f t="shared" si="24"/>
        <v>0</v>
      </c>
      <c r="I106" s="61">
        <f t="shared" si="27"/>
        <v>2</v>
      </c>
      <c r="J106" s="61">
        <f t="shared" si="25"/>
        <v>0</v>
      </c>
      <c r="K106" s="469">
        <f t="shared" si="26"/>
        <v>0</v>
      </c>
      <c r="L106" s="131"/>
    </row>
    <row r="107" spans="1:12" s="113" customFormat="1" ht="12.75">
      <c r="A107" s="485" t="s">
        <v>4456</v>
      </c>
      <c r="B107" s="486" t="s">
        <v>4457</v>
      </c>
      <c r="C107" s="119">
        <v>12</v>
      </c>
      <c r="D107" s="119"/>
      <c r="E107" s="469">
        <f t="shared" si="19"/>
        <v>0</v>
      </c>
      <c r="F107" s="61">
        <v>10</v>
      </c>
      <c r="G107" s="61">
        <v>4</v>
      </c>
      <c r="H107" s="469">
        <f t="shared" si="24"/>
        <v>0.4</v>
      </c>
      <c r="I107" s="61">
        <f t="shared" si="27"/>
        <v>22</v>
      </c>
      <c r="J107" s="61">
        <f t="shared" si="25"/>
        <v>4</v>
      </c>
      <c r="K107" s="469">
        <f t="shared" si="26"/>
        <v>0.18181818181818182</v>
      </c>
      <c r="L107" s="131"/>
    </row>
    <row r="108" spans="1:12" s="113" customFormat="1" ht="12.75">
      <c r="A108" s="485" t="s">
        <v>4458</v>
      </c>
      <c r="B108" s="486" t="s">
        <v>4459</v>
      </c>
      <c r="C108" s="119">
        <v>14000</v>
      </c>
      <c r="D108" s="119">
        <v>671</v>
      </c>
      <c r="E108" s="469">
        <f t="shared" si="19"/>
        <v>4.7928571428571431E-2</v>
      </c>
      <c r="F108" s="61">
        <v>1000</v>
      </c>
      <c r="G108" s="61">
        <v>37</v>
      </c>
      <c r="H108" s="469">
        <f t="shared" si="24"/>
        <v>3.6999999999999998E-2</v>
      </c>
      <c r="I108" s="61">
        <f t="shared" si="27"/>
        <v>15000</v>
      </c>
      <c r="J108" s="61">
        <f t="shared" si="25"/>
        <v>708</v>
      </c>
      <c r="K108" s="469">
        <f t="shared" si="26"/>
        <v>4.7199999999999999E-2</v>
      </c>
      <c r="L108" s="131"/>
    </row>
    <row r="109" spans="1:12" s="113" customFormat="1" ht="12.75">
      <c r="A109" s="485" t="s">
        <v>4460</v>
      </c>
      <c r="B109" s="486" t="s">
        <v>4461</v>
      </c>
      <c r="C109" s="119">
        <v>14000</v>
      </c>
      <c r="D109" s="119">
        <v>668</v>
      </c>
      <c r="E109" s="469">
        <f t="shared" si="19"/>
        <v>4.7714285714285716E-2</v>
      </c>
      <c r="F109" s="61">
        <v>1000</v>
      </c>
      <c r="G109" s="61">
        <v>38</v>
      </c>
      <c r="H109" s="469">
        <f t="shared" si="24"/>
        <v>3.7999999999999999E-2</v>
      </c>
      <c r="I109" s="61">
        <f t="shared" si="27"/>
        <v>15000</v>
      </c>
      <c r="J109" s="61">
        <f t="shared" si="25"/>
        <v>706</v>
      </c>
      <c r="K109" s="469">
        <f t="shared" si="26"/>
        <v>4.7066666666666666E-2</v>
      </c>
      <c r="L109" s="131"/>
    </row>
    <row r="110" spans="1:12" s="113" customFormat="1" ht="12.75">
      <c r="A110" s="485" t="s">
        <v>4462</v>
      </c>
      <c r="B110" s="486" t="s">
        <v>4463</v>
      </c>
      <c r="C110" s="119">
        <v>14000</v>
      </c>
      <c r="D110" s="119">
        <v>671</v>
      </c>
      <c r="E110" s="469">
        <f t="shared" si="19"/>
        <v>4.7928571428571431E-2</v>
      </c>
      <c r="F110" s="61">
        <v>1000</v>
      </c>
      <c r="G110" s="61">
        <v>37</v>
      </c>
      <c r="H110" s="469">
        <f t="shared" si="24"/>
        <v>3.6999999999999998E-2</v>
      </c>
      <c r="I110" s="61">
        <f t="shared" si="27"/>
        <v>15000</v>
      </c>
      <c r="J110" s="61">
        <f t="shared" si="25"/>
        <v>708</v>
      </c>
      <c r="K110" s="469">
        <f t="shared" si="26"/>
        <v>4.7199999999999999E-2</v>
      </c>
      <c r="L110" s="131"/>
    </row>
    <row r="111" spans="1:12" s="113" customFormat="1" ht="12.75">
      <c r="A111" s="485" t="s">
        <v>4464</v>
      </c>
      <c r="B111" s="486" t="s">
        <v>4465</v>
      </c>
      <c r="C111" s="119">
        <v>20</v>
      </c>
      <c r="D111" s="119">
        <v>26</v>
      </c>
      <c r="E111" s="469">
        <f t="shared" si="19"/>
        <v>1.3</v>
      </c>
      <c r="F111" s="61">
        <v>1</v>
      </c>
      <c r="G111" s="61"/>
      <c r="H111" s="469">
        <f t="shared" si="24"/>
        <v>0</v>
      </c>
      <c r="I111" s="61">
        <f t="shared" si="27"/>
        <v>21</v>
      </c>
      <c r="J111" s="61">
        <f t="shared" si="25"/>
        <v>26</v>
      </c>
      <c r="K111" s="469">
        <f t="shared" si="26"/>
        <v>1.2380952380952381</v>
      </c>
      <c r="L111" s="131"/>
    </row>
    <row r="112" spans="1:12" s="113" customFormat="1" ht="12.75">
      <c r="A112" s="485" t="s">
        <v>4466</v>
      </c>
      <c r="B112" s="486" t="s">
        <v>4467</v>
      </c>
      <c r="C112" s="119">
        <v>1</v>
      </c>
      <c r="D112" s="119"/>
      <c r="E112" s="469">
        <f t="shared" si="19"/>
        <v>0</v>
      </c>
      <c r="F112" s="61">
        <v>1</v>
      </c>
      <c r="G112" s="61">
        <v>1</v>
      </c>
      <c r="H112" s="469">
        <f t="shared" si="24"/>
        <v>1</v>
      </c>
      <c r="I112" s="61">
        <f t="shared" si="27"/>
        <v>2</v>
      </c>
      <c r="J112" s="61">
        <f t="shared" si="25"/>
        <v>1</v>
      </c>
      <c r="K112" s="469">
        <f t="shared" si="26"/>
        <v>0.5</v>
      </c>
      <c r="L112" s="131"/>
    </row>
    <row r="113" spans="1:12" s="113" customFormat="1" ht="12.75">
      <c r="A113" s="485" t="s">
        <v>4468</v>
      </c>
      <c r="B113" s="486" t="s">
        <v>4469</v>
      </c>
      <c r="C113" s="119">
        <v>2</v>
      </c>
      <c r="D113" s="119">
        <v>3</v>
      </c>
      <c r="E113" s="469">
        <f t="shared" si="19"/>
        <v>1.5</v>
      </c>
      <c r="F113" s="61">
        <v>1</v>
      </c>
      <c r="G113" s="61"/>
      <c r="H113" s="469">
        <f t="shared" si="24"/>
        <v>0</v>
      </c>
      <c r="I113" s="61">
        <f t="shared" si="27"/>
        <v>3</v>
      </c>
      <c r="J113" s="61">
        <f t="shared" si="25"/>
        <v>3</v>
      </c>
      <c r="K113" s="469">
        <f t="shared" si="26"/>
        <v>1</v>
      </c>
      <c r="L113" s="131"/>
    </row>
    <row r="114" spans="1:12" s="113" customFormat="1" ht="12.75">
      <c r="A114" s="485" t="s">
        <v>4470</v>
      </c>
      <c r="B114" s="486" t="s">
        <v>4471</v>
      </c>
      <c r="C114" s="119">
        <v>60</v>
      </c>
      <c r="D114" s="119">
        <v>46</v>
      </c>
      <c r="E114" s="469">
        <f t="shared" si="19"/>
        <v>0.76666666666666672</v>
      </c>
      <c r="F114" s="61">
        <v>5</v>
      </c>
      <c r="G114" s="61">
        <v>1</v>
      </c>
      <c r="H114" s="469">
        <f t="shared" si="24"/>
        <v>0.2</v>
      </c>
      <c r="I114" s="61">
        <f t="shared" si="27"/>
        <v>65</v>
      </c>
      <c r="J114" s="61">
        <f t="shared" si="25"/>
        <v>47</v>
      </c>
      <c r="K114" s="469">
        <f t="shared" si="26"/>
        <v>0.72307692307692306</v>
      </c>
      <c r="L114" s="131"/>
    </row>
    <row r="115" spans="1:12" s="113" customFormat="1" ht="12.75">
      <c r="A115" s="485" t="s">
        <v>4472</v>
      </c>
      <c r="B115" s="486" t="s">
        <v>4473</v>
      </c>
      <c r="C115" s="119">
        <v>25</v>
      </c>
      <c r="D115" s="119">
        <v>37</v>
      </c>
      <c r="E115" s="469">
        <f t="shared" si="19"/>
        <v>1.48</v>
      </c>
      <c r="F115" s="61">
        <v>10</v>
      </c>
      <c r="G115" s="61">
        <v>6</v>
      </c>
      <c r="H115" s="469">
        <f t="shared" si="24"/>
        <v>0.6</v>
      </c>
      <c r="I115" s="61">
        <f t="shared" si="27"/>
        <v>35</v>
      </c>
      <c r="J115" s="61">
        <f t="shared" si="25"/>
        <v>43</v>
      </c>
      <c r="K115" s="469">
        <f t="shared" si="26"/>
        <v>1.2285714285714286</v>
      </c>
      <c r="L115" s="131"/>
    </row>
    <row r="116" spans="1:12" s="113" customFormat="1" ht="12.75">
      <c r="A116" s="485" t="s">
        <v>4474</v>
      </c>
      <c r="B116" s="486" t="s">
        <v>4475</v>
      </c>
      <c r="C116" s="119">
        <v>250</v>
      </c>
      <c r="D116" s="119">
        <v>185</v>
      </c>
      <c r="E116" s="469">
        <f t="shared" si="19"/>
        <v>0.74</v>
      </c>
      <c r="F116" s="61">
        <v>30</v>
      </c>
      <c r="G116" s="61">
        <v>11</v>
      </c>
      <c r="H116" s="469">
        <f t="shared" si="24"/>
        <v>0.36666666666666664</v>
      </c>
      <c r="I116" s="61">
        <f t="shared" si="27"/>
        <v>280</v>
      </c>
      <c r="J116" s="61">
        <f t="shared" si="25"/>
        <v>196</v>
      </c>
      <c r="K116" s="469">
        <f t="shared" si="26"/>
        <v>0.7</v>
      </c>
      <c r="L116" s="131"/>
    </row>
    <row r="117" spans="1:12" s="113" customFormat="1" ht="12.75">
      <c r="A117" s="485" t="s">
        <v>4476</v>
      </c>
      <c r="B117" s="486" t="s">
        <v>4477</v>
      </c>
      <c r="C117" s="119">
        <v>250</v>
      </c>
      <c r="D117" s="119">
        <v>202</v>
      </c>
      <c r="E117" s="469">
        <f t="shared" si="19"/>
        <v>0.80800000000000005</v>
      </c>
      <c r="F117" s="61">
        <v>30</v>
      </c>
      <c r="G117" s="61">
        <v>12</v>
      </c>
      <c r="H117" s="469">
        <f t="shared" si="24"/>
        <v>0.4</v>
      </c>
      <c r="I117" s="61">
        <f t="shared" si="27"/>
        <v>280</v>
      </c>
      <c r="J117" s="61">
        <f t="shared" si="25"/>
        <v>214</v>
      </c>
      <c r="K117" s="469">
        <f t="shared" si="26"/>
        <v>0.76428571428571423</v>
      </c>
      <c r="L117" s="131"/>
    </row>
    <row r="118" spans="1:12" s="113" customFormat="1" ht="12.75">
      <c r="A118" s="485" t="s">
        <v>4478</v>
      </c>
      <c r="B118" s="486" t="s">
        <v>4479</v>
      </c>
      <c r="C118" s="119">
        <v>400</v>
      </c>
      <c r="D118" s="119">
        <v>360</v>
      </c>
      <c r="E118" s="469">
        <f t="shared" si="19"/>
        <v>0.9</v>
      </c>
      <c r="F118" s="61">
        <v>40</v>
      </c>
      <c r="G118" s="61">
        <v>5542</v>
      </c>
      <c r="H118" s="469">
        <f t="shared" si="24"/>
        <v>138.55000000000001</v>
      </c>
      <c r="I118" s="61">
        <f t="shared" si="27"/>
        <v>440</v>
      </c>
      <c r="J118" s="61">
        <f t="shared" si="25"/>
        <v>5902</v>
      </c>
      <c r="K118" s="469">
        <f t="shared" si="26"/>
        <v>13.413636363636364</v>
      </c>
      <c r="L118" s="131"/>
    </row>
    <row r="119" spans="1:12" s="113" customFormat="1" ht="12.75">
      <c r="A119" s="485" t="s">
        <v>4480</v>
      </c>
      <c r="B119" s="486" t="s">
        <v>4481</v>
      </c>
      <c r="C119" s="119">
        <v>10</v>
      </c>
      <c r="D119" s="119">
        <v>6</v>
      </c>
      <c r="E119" s="469">
        <f t="shared" si="19"/>
        <v>0.6</v>
      </c>
      <c r="F119" s="61">
        <v>1</v>
      </c>
      <c r="G119" s="61">
        <v>1</v>
      </c>
      <c r="H119" s="469">
        <f t="shared" si="24"/>
        <v>1</v>
      </c>
      <c r="I119" s="61">
        <f t="shared" si="27"/>
        <v>11</v>
      </c>
      <c r="J119" s="61">
        <f t="shared" si="25"/>
        <v>7</v>
      </c>
      <c r="K119" s="469">
        <f t="shared" si="26"/>
        <v>0.63636363636363635</v>
      </c>
      <c r="L119" s="131"/>
    </row>
    <row r="120" spans="1:12" s="113" customFormat="1" ht="12.75">
      <c r="A120" s="485" t="s">
        <v>4482</v>
      </c>
      <c r="B120" s="486" t="s">
        <v>4483</v>
      </c>
      <c r="C120" s="119">
        <v>2</v>
      </c>
      <c r="D120" s="119">
        <v>4</v>
      </c>
      <c r="E120" s="469">
        <f t="shared" si="19"/>
        <v>2</v>
      </c>
      <c r="F120" s="61">
        <v>1</v>
      </c>
      <c r="G120" s="61"/>
      <c r="H120" s="469">
        <f t="shared" si="24"/>
        <v>0</v>
      </c>
      <c r="I120" s="61">
        <f t="shared" si="27"/>
        <v>3</v>
      </c>
      <c r="J120" s="61">
        <f t="shared" si="25"/>
        <v>4</v>
      </c>
      <c r="K120" s="469">
        <f t="shared" si="26"/>
        <v>1.3333333333333333</v>
      </c>
      <c r="L120" s="131"/>
    </row>
    <row r="121" spans="1:12" s="113" customFormat="1" ht="12.75">
      <c r="A121" s="485" t="s">
        <v>4484</v>
      </c>
      <c r="B121" s="486" t="s">
        <v>4485</v>
      </c>
      <c r="C121" s="119">
        <v>260</v>
      </c>
      <c r="D121" s="119">
        <v>263</v>
      </c>
      <c r="E121" s="469">
        <f t="shared" si="19"/>
        <v>1.0115384615384615</v>
      </c>
      <c r="F121" s="61">
        <v>20</v>
      </c>
      <c r="G121" s="61">
        <v>8</v>
      </c>
      <c r="H121" s="469">
        <f t="shared" si="24"/>
        <v>0.4</v>
      </c>
      <c r="I121" s="61">
        <f t="shared" si="27"/>
        <v>280</v>
      </c>
      <c r="J121" s="61">
        <f t="shared" si="25"/>
        <v>271</v>
      </c>
      <c r="K121" s="469">
        <f t="shared" si="26"/>
        <v>0.96785714285714286</v>
      </c>
      <c r="L121" s="131"/>
    </row>
    <row r="122" spans="1:12" s="113" customFormat="1" ht="12.75">
      <c r="A122" s="485" t="s">
        <v>4486</v>
      </c>
      <c r="B122" s="486" t="s">
        <v>4487</v>
      </c>
      <c r="C122" s="119">
        <v>1</v>
      </c>
      <c r="D122" s="119">
        <v>13</v>
      </c>
      <c r="E122" s="469">
        <f t="shared" si="19"/>
        <v>13</v>
      </c>
      <c r="F122" s="61">
        <v>1</v>
      </c>
      <c r="G122" s="61">
        <v>2</v>
      </c>
      <c r="H122" s="469">
        <f t="shared" si="24"/>
        <v>2</v>
      </c>
      <c r="I122" s="61">
        <f t="shared" si="27"/>
        <v>2</v>
      </c>
      <c r="J122" s="61">
        <f t="shared" si="25"/>
        <v>15</v>
      </c>
      <c r="K122" s="469">
        <f t="shared" si="26"/>
        <v>7.5</v>
      </c>
      <c r="L122" s="131"/>
    </row>
    <row r="123" spans="1:12" s="113" customFormat="1" ht="12.75">
      <c r="A123" s="485" t="s">
        <v>4488</v>
      </c>
      <c r="B123" s="486" t="s">
        <v>4489</v>
      </c>
      <c r="C123" s="119">
        <v>1</v>
      </c>
      <c r="D123" s="119"/>
      <c r="E123" s="469">
        <f t="shared" si="19"/>
        <v>0</v>
      </c>
      <c r="F123" s="61">
        <v>1</v>
      </c>
      <c r="G123" s="61"/>
      <c r="H123" s="469">
        <f t="shared" si="24"/>
        <v>0</v>
      </c>
      <c r="I123" s="61">
        <f t="shared" si="27"/>
        <v>2</v>
      </c>
      <c r="J123" s="61">
        <f t="shared" si="25"/>
        <v>0</v>
      </c>
      <c r="K123" s="469">
        <f t="shared" si="26"/>
        <v>0</v>
      </c>
      <c r="L123" s="131"/>
    </row>
    <row r="124" spans="1:12" s="113" customFormat="1" ht="12.75">
      <c r="A124" s="485" t="s">
        <v>4490</v>
      </c>
      <c r="B124" s="486" t="s">
        <v>4491</v>
      </c>
      <c r="C124" s="119">
        <v>30000</v>
      </c>
      <c r="D124" s="119">
        <v>39058</v>
      </c>
      <c r="E124" s="469">
        <f t="shared" si="19"/>
        <v>1.3019333333333334</v>
      </c>
      <c r="F124" s="61">
        <v>3200</v>
      </c>
      <c r="G124" s="61">
        <v>1945</v>
      </c>
      <c r="H124" s="469">
        <f t="shared" si="24"/>
        <v>0.60781249999999998</v>
      </c>
      <c r="I124" s="61">
        <f t="shared" si="27"/>
        <v>33200</v>
      </c>
      <c r="J124" s="61">
        <f t="shared" si="25"/>
        <v>41003</v>
      </c>
      <c r="K124" s="469">
        <f t="shared" si="26"/>
        <v>1.2350301204819276</v>
      </c>
      <c r="L124" s="131"/>
    </row>
    <row r="125" spans="1:12" s="113" customFormat="1" ht="12.75">
      <c r="A125" s="118"/>
      <c r="B125" s="61"/>
      <c r="C125" s="119"/>
      <c r="D125" s="119"/>
      <c r="E125" s="119"/>
      <c r="F125" s="61"/>
      <c r="G125" s="61"/>
      <c r="H125" s="61"/>
      <c r="I125" s="61"/>
      <c r="J125" s="61"/>
      <c r="K125" s="61"/>
      <c r="L125" s="131"/>
    </row>
    <row r="126" spans="1:12" s="113" customFormat="1" ht="12.75">
      <c r="A126" s="60"/>
      <c r="B126" s="61"/>
      <c r="C126" s="119"/>
      <c r="D126" s="119"/>
      <c r="E126" s="119"/>
      <c r="F126" s="61"/>
      <c r="G126" s="61"/>
      <c r="H126" s="61"/>
      <c r="I126" s="61"/>
      <c r="J126" s="61"/>
      <c r="K126" s="61"/>
      <c r="L126" s="131"/>
    </row>
    <row r="127" spans="1:12" s="113" customFormat="1" ht="12.75">
      <c r="A127" s="496" t="s">
        <v>1679</v>
      </c>
      <c r="B127" s="496"/>
      <c r="C127" s="497">
        <v>55000</v>
      </c>
      <c r="D127" s="497">
        <v>53144</v>
      </c>
      <c r="E127" s="498">
        <f t="shared" ref="E127:E219" si="28">D127/C127</f>
        <v>0.96625454545454548</v>
      </c>
      <c r="F127" s="497">
        <v>5500</v>
      </c>
      <c r="G127" s="499">
        <v>5054</v>
      </c>
      <c r="H127" s="498">
        <f t="shared" ref="H127:H217" si="29">G127/F127</f>
        <v>0.9189090909090909</v>
      </c>
      <c r="I127" s="500">
        <f t="shared" ref="I127:I204" si="30">C127+F127</f>
        <v>60500</v>
      </c>
      <c r="J127" s="500">
        <f t="shared" ref="J127:J204" si="31">D127+G127</f>
        <v>58198</v>
      </c>
      <c r="K127" s="498">
        <f t="shared" ref="K127:K204" si="32">J127/I127</f>
        <v>0.96195041322314045</v>
      </c>
      <c r="L127" s="131"/>
    </row>
    <row r="128" spans="1:12" s="113" customFormat="1" ht="12.75">
      <c r="A128" s="496" t="s">
        <v>1678</v>
      </c>
      <c r="B128" s="496"/>
      <c r="C128" s="497">
        <v>67800</v>
      </c>
      <c r="D128" s="497">
        <v>62618</v>
      </c>
      <c r="E128" s="498">
        <f t="shared" si="28"/>
        <v>0.92356932153392335</v>
      </c>
      <c r="F128" s="497">
        <v>10000</v>
      </c>
      <c r="G128" s="500">
        <v>11084</v>
      </c>
      <c r="H128" s="498">
        <f t="shared" si="29"/>
        <v>1.1084000000000001</v>
      </c>
      <c r="I128" s="500">
        <f t="shared" si="30"/>
        <v>77800</v>
      </c>
      <c r="J128" s="500">
        <f t="shared" si="31"/>
        <v>73702</v>
      </c>
      <c r="K128" s="498">
        <f t="shared" si="32"/>
        <v>0.9473264781491002</v>
      </c>
      <c r="L128" s="131"/>
    </row>
    <row r="129" spans="1:12" s="113" customFormat="1" ht="12.75">
      <c r="A129" s="496" t="s">
        <v>1680</v>
      </c>
      <c r="B129" s="496"/>
      <c r="C129" s="501">
        <f>SUM(C130:C217)</f>
        <v>184960</v>
      </c>
      <c r="D129" s="501">
        <f>SUM(D130:D217)</f>
        <v>142037</v>
      </c>
      <c r="E129" s="498">
        <f t="shared" si="28"/>
        <v>0.767933607266436</v>
      </c>
      <c r="F129" s="501">
        <f>SUM(F130:F217)</f>
        <v>20426</v>
      </c>
      <c r="G129" s="501">
        <f>SUM(G130:G217)</f>
        <v>13728</v>
      </c>
      <c r="H129" s="498">
        <f t="shared" si="29"/>
        <v>0.67208459806129439</v>
      </c>
      <c r="I129" s="500">
        <f t="shared" si="30"/>
        <v>205386</v>
      </c>
      <c r="J129" s="500">
        <f t="shared" si="31"/>
        <v>155765</v>
      </c>
      <c r="K129" s="498">
        <f t="shared" si="32"/>
        <v>0.75840125422375426</v>
      </c>
      <c r="L129" s="131"/>
    </row>
    <row r="130" spans="1:12" s="113" customFormat="1" ht="12.75">
      <c r="A130" s="60" t="s">
        <v>4500</v>
      </c>
      <c r="B130" s="61" t="s">
        <v>4501</v>
      </c>
      <c r="C130" s="119">
        <v>917</v>
      </c>
      <c r="D130" s="119">
        <v>1470</v>
      </c>
      <c r="E130" s="469">
        <f t="shared" si="28"/>
        <v>1.6030534351145038</v>
      </c>
      <c r="F130" s="61">
        <v>191</v>
      </c>
      <c r="G130" s="61">
        <v>83</v>
      </c>
      <c r="H130" s="469">
        <f t="shared" si="29"/>
        <v>0.43455497382198954</v>
      </c>
      <c r="I130" s="61">
        <f t="shared" si="30"/>
        <v>1108</v>
      </c>
      <c r="J130" s="61">
        <f t="shared" si="31"/>
        <v>1553</v>
      </c>
      <c r="K130" s="469">
        <f t="shared" si="32"/>
        <v>1.401624548736462</v>
      </c>
      <c r="L130" s="131"/>
    </row>
    <row r="131" spans="1:12" s="113" customFormat="1" ht="12.75">
      <c r="A131" s="467" t="s">
        <v>4502</v>
      </c>
      <c r="B131" s="61" t="s">
        <v>4503</v>
      </c>
      <c r="C131" s="119">
        <v>1896</v>
      </c>
      <c r="D131" s="119">
        <v>936</v>
      </c>
      <c r="E131" s="469">
        <f t="shared" ref="E131:E163" si="33">D131/C131</f>
        <v>0.49367088607594939</v>
      </c>
      <c r="F131" s="61">
        <v>322</v>
      </c>
      <c r="G131" s="61">
        <v>125</v>
      </c>
      <c r="H131" s="469">
        <f t="shared" ref="H131:H163" si="34">G131/F131</f>
        <v>0.38819875776397517</v>
      </c>
      <c r="I131" s="61">
        <f t="shared" si="30"/>
        <v>2218</v>
      </c>
      <c r="J131" s="61">
        <f t="shared" si="31"/>
        <v>1061</v>
      </c>
      <c r="K131" s="469">
        <f t="shared" si="32"/>
        <v>0.47835888187556358</v>
      </c>
      <c r="L131" s="131"/>
    </row>
    <row r="132" spans="1:12" s="113" customFormat="1" ht="12.75">
      <c r="A132" s="467" t="s">
        <v>4504</v>
      </c>
      <c r="B132" s="61" t="s">
        <v>4505</v>
      </c>
      <c r="C132" s="119">
        <v>1016</v>
      </c>
      <c r="D132" s="119">
        <v>813</v>
      </c>
      <c r="E132" s="469">
        <f t="shared" si="33"/>
        <v>0.80019685039370081</v>
      </c>
      <c r="F132" s="61">
        <v>281</v>
      </c>
      <c r="G132" s="61">
        <v>183</v>
      </c>
      <c r="H132" s="469">
        <f t="shared" si="34"/>
        <v>0.6512455516014235</v>
      </c>
      <c r="I132" s="61">
        <f t="shared" si="30"/>
        <v>1297</v>
      </c>
      <c r="J132" s="61">
        <f t="shared" si="31"/>
        <v>996</v>
      </c>
      <c r="K132" s="469">
        <f t="shared" si="32"/>
        <v>0.76792598303777948</v>
      </c>
      <c r="L132" s="131"/>
    </row>
    <row r="133" spans="1:12" s="113" customFormat="1" ht="12.75">
      <c r="A133" s="467" t="s">
        <v>4506</v>
      </c>
      <c r="B133" s="61" t="s">
        <v>4507</v>
      </c>
      <c r="C133" s="119">
        <v>5846</v>
      </c>
      <c r="D133" s="119">
        <v>1480</v>
      </c>
      <c r="E133" s="469">
        <f t="shared" si="33"/>
        <v>0.25316455696202533</v>
      </c>
      <c r="F133" s="61">
        <v>213</v>
      </c>
      <c r="G133" s="61">
        <v>76</v>
      </c>
      <c r="H133" s="469">
        <f t="shared" si="34"/>
        <v>0.35680751173708919</v>
      </c>
      <c r="I133" s="61">
        <f t="shared" si="30"/>
        <v>6059</v>
      </c>
      <c r="J133" s="61">
        <f t="shared" si="31"/>
        <v>1556</v>
      </c>
      <c r="K133" s="469">
        <f t="shared" si="32"/>
        <v>0.2568080541343456</v>
      </c>
      <c r="L133" s="131"/>
    </row>
    <row r="134" spans="1:12" s="113" customFormat="1" ht="12.75">
      <c r="A134" s="467" t="s">
        <v>4508</v>
      </c>
      <c r="B134" s="61" t="s">
        <v>4509</v>
      </c>
      <c r="C134" s="119">
        <v>3409</v>
      </c>
      <c r="D134" s="119">
        <v>1417</v>
      </c>
      <c r="E134" s="469">
        <f t="shared" si="33"/>
        <v>0.41566441771780582</v>
      </c>
      <c r="F134" s="61">
        <v>532</v>
      </c>
      <c r="G134" s="61">
        <v>179</v>
      </c>
      <c r="H134" s="469">
        <f t="shared" si="34"/>
        <v>0.33646616541353386</v>
      </c>
      <c r="I134" s="61">
        <f t="shared" si="30"/>
        <v>3941</v>
      </c>
      <c r="J134" s="61">
        <f t="shared" si="31"/>
        <v>1596</v>
      </c>
      <c r="K134" s="469">
        <f t="shared" si="32"/>
        <v>0.4049733570159858</v>
      </c>
      <c r="L134" s="131"/>
    </row>
    <row r="135" spans="1:12" s="113" customFormat="1" ht="12.75">
      <c r="A135" s="467" t="s">
        <v>4510</v>
      </c>
      <c r="B135" s="61" t="s">
        <v>4511</v>
      </c>
      <c r="C135" s="119">
        <v>72</v>
      </c>
      <c r="D135" s="119">
        <v>21</v>
      </c>
      <c r="E135" s="469">
        <f t="shared" si="33"/>
        <v>0.29166666666666669</v>
      </c>
      <c r="F135" s="61">
        <v>1</v>
      </c>
      <c r="G135" s="61">
        <v>0</v>
      </c>
      <c r="H135" s="469">
        <f t="shared" si="34"/>
        <v>0</v>
      </c>
      <c r="I135" s="61">
        <f t="shared" si="30"/>
        <v>73</v>
      </c>
      <c r="J135" s="61">
        <f t="shared" si="31"/>
        <v>21</v>
      </c>
      <c r="K135" s="469">
        <f t="shared" si="32"/>
        <v>0.28767123287671231</v>
      </c>
      <c r="L135" s="131"/>
    </row>
    <row r="136" spans="1:12" s="113" customFormat="1" ht="12.75">
      <c r="A136" s="467" t="s">
        <v>4512</v>
      </c>
      <c r="B136" s="61" t="s">
        <v>4513</v>
      </c>
      <c r="C136" s="119">
        <v>140</v>
      </c>
      <c r="D136" s="119">
        <v>71</v>
      </c>
      <c r="E136" s="469">
        <f t="shared" si="33"/>
        <v>0.50714285714285712</v>
      </c>
      <c r="F136" s="61">
        <v>125</v>
      </c>
      <c r="G136" s="61">
        <v>43</v>
      </c>
      <c r="H136" s="469">
        <f t="shared" si="34"/>
        <v>0.34399999999999997</v>
      </c>
      <c r="I136" s="61">
        <f t="shared" si="30"/>
        <v>265</v>
      </c>
      <c r="J136" s="61">
        <f t="shared" si="31"/>
        <v>114</v>
      </c>
      <c r="K136" s="469">
        <f t="shared" si="32"/>
        <v>0.43018867924528303</v>
      </c>
      <c r="L136" s="131"/>
    </row>
    <row r="137" spans="1:12" s="113" customFormat="1" ht="12.75">
      <c r="A137" s="467" t="s">
        <v>4514</v>
      </c>
      <c r="B137" s="61" t="s">
        <v>4515</v>
      </c>
      <c r="C137" s="119">
        <v>321</v>
      </c>
      <c r="D137" s="119">
        <v>358</v>
      </c>
      <c r="E137" s="469">
        <f t="shared" si="33"/>
        <v>1.1152647975077881</v>
      </c>
      <c r="F137" s="61">
        <v>14</v>
      </c>
      <c r="G137" s="61">
        <v>15</v>
      </c>
      <c r="H137" s="469">
        <f t="shared" si="34"/>
        <v>1.0714285714285714</v>
      </c>
      <c r="I137" s="61">
        <f t="shared" si="30"/>
        <v>335</v>
      </c>
      <c r="J137" s="61">
        <f t="shared" si="31"/>
        <v>373</v>
      </c>
      <c r="K137" s="469">
        <f t="shared" si="32"/>
        <v>1.1134328358208956</v>
      </c>
      <c r="L137" s="131"/>
    </row>
    <row r="138" spans="1:12" s="113" customFormat="1" ht="12.75">
      <c r="A138" s="467" t="s">
        <v>4516</v>
      </c>
      <c r="B138" s="61" t="s">
        <v>4517</v>
      </c>
      <c r="C138" s="119">
        <v>59</v>
      </c>
      <c r="D138" s="119">
        <v>4</v>
      </c>
      <c r="E138" s="469">
        <f t="shared" si="33"/>
        <v>6.7796610169491525E-2</v>
      </c>
      <c r="F138" s="61"/>
      <c r="G138" s="61"/>
      <c r="H138" s="469" t="e">
        <f t="shared" si="34"/>
        <v>#DIV/0!</v>
      </c>
      <c r="I138" s="61">
        <f t="shared" si="30"/>
        <v>59</v>
      </c>
      <c r="J138" s="61">
        <f t="shared" si="31"/>
        <v>4</v>
      </c>
      <c r="K138" s="469">
        <f t="shared" si="32"/>
        <v>6.7796610169491525E-2</v>
      </c>
      <c r="L138" s="131"/>
    </row>
    <row r="139" spans="1:12" s="113" customFormat="1" ht="12.75">
      <c r="A139" s="467" t="s">
        <v>4518</v>
      </c>
      <c r="B139" s="61" t="s">
        <v>4519</v>
      </c>
      <c r="C139" s="119">
        <v>927</v>
      </c>
      <c r="D139" s="119">
        <v>761</v>
      </c>
      <c r="E139" s="469">
        <f t="shared" si="33"/>
        <v>0.82092772384034518</v>
      </c>
      <c r="F139" s="61">
        <v>491</v>
      </c>
      <c r="G139" s="61">
        <v>277</v>
      </c>
      <c r="H139" s="469">
        <f t="shared" si="34"/>
        <v>0.56415478615071279</v>
      </c>
      <c r="I139" s="61">
        <f t="shared" si="30"/>
        <v>1418</v>
      </c>
      <c r="J139" s="61">
        <f t="shared" si="31"/>
        <v>1038</v>
      </c>
      <c r="K139" s="469">
        <f t="shared" si="32"/>
        <v>0.73201692524682649</v>
      </c>
      <c r="L139" s="131"/>
    </row>
    <row r="140" spans="1:12" s="113" customFormat="1" ht="12.75">
      <c r="A140" s="467" t="s">
        <v>4520</v>
      </c>
      <c r="B140" s="61" t="s">
        <v>4521</v>
      </c>
      <c r="C140" s="119"/>
      <c r="D140" s="119"/>
      <c r="E140" s="469" t="e">
        <f t="shared" si="33"/>
        <v>#DIV/0!</v>
      </c>
      <c r="F140" s="61"/>
      <c r="G140" s="61"/>
      <c r="H140" s="469" t="e">
        <f t="shared" si="34"/>
        <v>#DIV/0!</v>
      </c>
      <c r="I140" s="61">
        <f t="shared" si="30"/>
        <v>0</v>
      </c>
      <c r="J140" s="61">
        <f t="shared" si="31"/>
        <v>0</v>
      </c>
      <c r="K140" s="469" t="e">
        <f t="shared" si="32"/>
        <v>#DIV/0!</v>
      </c>
      <c r="L140" s="131"/>
    </row>
    <row r="141" spans="1:12" s="113" customFormat="1" ht="12.75">
      <c r="A141" s="467" t="s">
        <v>4522</v>
      </c>
      <c r="B141" s="61" t="s">
        <v>4523</v>
      </c>
      <c r="C141" s="119">
        <v>2251</v>
      </c>
      <c r="D141" s="119">
        <v>589</v>
      </c>
      <c r="E141" s="469">
        <f t="shared" si="33"/>
        <v>0.26166148378498444</v>
      </c>
      <c r="F141" s="61">
        <v>135</v>
      </c>
      <c r="G141" s="61">
        <v>60</v>
      </c>
      <c r="H141" s="469">
        <f t="shared" si="34"/>
        <v>0.44444444444444442</v>
      </c>
      <c r="I141" s="61">
        <f t="shared" si="30"/>
        <v>2386</v>
      </c>
      <c r="J141" s="61">
        <f t="shared" si="31"/>
        <v>649</v>
      </c>
      <c r="K141" s="469">
        <f t="shared" si="32"/>
        <v>0.27200335289186922</v>
      </c>
      <c r="L141" s="131"/>
    </row>
    <row r="142" spans="1:12" s="113" customFormat="1" ht="12.75">
      <c r="A142" s="467" t="s">
        <v>4524</v>
      </c>
      <c r="B142" s="61" t="s">
        <v>4525</v>
      </c>
      <c r="C142" s="119">
        <v>1580</v>
      </c>
      <c r="D142" s="119">
        <v>608</v>
      </c>
      <c r="E142" s="469">
        <f t="shared" si="33"/>
        <v>0.38481012658227848</v>
      </c>
      <c r="F142" s="61">
        <v>148</v>
      </c>
      <c r="G142" s="61">
        <v>90</v>
      </c>
      <c r="H142" s="469">
        <f t="shared" si="34"/>
        <v>0.60810810810810811</v>
      </c>
      <c r="I142" s="61">
        <f t="shared" si="30"/>
        <v>1728</v>
      </c>
      <c r="J142" s="61">
        <f t="shared" si="31"/>
        <v>698</v>
      </c>
      <c r="K142" s="469">
        <f t="shared" si="32"/>
        <v>0.40393518518518517</v>
      </c>
      <c r="L142" s="131"/>
    </row>
    <row r="143" spans="1:12" s="113" customFormat="1" ht="12.75">
      <c r="A143" s="467" t="s">
        <v>4526</v>
      </c>
      <c r="B143" s="61" t="s">
        <v>4527</v>
      </c>
      <c r="C143" s="119"/>
      <c r="D143" s="119"/>
      <c r="E143" s="469" t="e">
        <f t="shared" si="33"/>
        <v>#DIV/0!</v>
      </c>
      <c r="F143" s="61">
        <v>1</v>
      </c>
      <c r="G143" s="61"/>
      <c r="H143" s="469">
        <f t="shared" si="34"/>
        <v>0</v>
      </c>
      <c r="I143" s="61">
        <f t="shared" si="30"/>
        <v>1</v>
      </c>
      <c r="J143" s="61">
        <f t="shared" si="31"/>
        <v>0</v>
      </c>
      <c r="K143" s="469">
        <f t="shared" si="32"/>
        <v>0</v>
      </c>
      <c r="L143" s="131"/>
    </row>
    <row r="144" spans="1:12" s="113" customFormat="1" ht="12.75">
      <c r="A144" s="467" t="s">
        <v>4528</v>
      </c>
      <c r="B144" s="61" t="s">
        <v>4529</v>
      </c>
      <c r="C144" s="119">
        <v>660</v>
      </c>
      <c r="D144" s="119">
        <v>202</v>
      </c>
      <c r="E144" s="469">
        <f t="shared" si="33"/>
        <v>0.30606060606060603</v>
      </c>
      <c r="F144" s="61">
        <v>72</v>
      </c>
      <c r="G144" s="61">
        <v>40</v>
      </c>
      <c r="H144" s="469">
        <f t="shared" si="34"/>
        <v>0.55555555555555558</v>
      </c>
      <c r="I144" s="61">
        <f t="shared" si="30"/>
        <v>732</v>
      </c>
      <c r="J144" s="61">
        <f t="shared" si="31"/>
        <v>242</v>
      </c>
      <c r="K144" s="469">
        <f t="shared" si="32"/>
        <v>0.33060109289617484</v>
      </c>
      <c r="L144" s="131"/>
    </row>
    <row r="145" spans="1:12" s="113" customFormat="1" ht="12.75">
      <c r="A145" s="467" t="s">
        <v>4530</v>
      </c>
      <c r="B145" s="61" t="s">
        <v>4531</v>
      </c>
      <c r="C145" s="119">
        <v>3241</v>
      </c>
      <c r="D145" s="119">
        <v>3016</v>
      </c>
      <c r="E145" s="469">
        <f t="shared" si="33"/>
        <v>0.9305769824128356</v>
      </c>
      <c r="F145" s="61">
        <v>562</v>
      </c>
      <c r="G145" s="61">
        <v>338</v>
      </c>
      <c r="H145" s="469">
        <f t="shared" si="34"/>
        <v>0.60142348754448394</v>
      </c>
      <c r="I145" s="61">
        <f t="shared" si="30"/>
        <v>3803</v>
      </c>
      <c r="J145" s="61">
        <f t="shared" si="31"/>
        <v>3354</v>
      </c>
      <c r="K145" s="469">
        <f t="shared" si="32"/>
        <v>0.88193531422561133</v>
      </c>
      <c r="L145" s="131"/>
    </row>
    <row r="146" spans="1:12" s="113" customFormat="1" ht="12.75">
      <c r="A146" s="467" t="s">
        <v>4532</v>
      </c>
      <c r="B146" s="61" t="s">
        <v>4533</v>
      </c>
      <c r="C146" s="119">
        <v>350</v>
      </c>
      <c r="D146" s="119">
        <v>317</v>
      </c>
      <c r="E146" s="469">
        <f t="shared" si="33"/>
        <v>0.90571428571428569</v>
      </c>
      <c r="F146" s="61">
        <v>52</v>
      </c>
      <c r="G146" s="61">
        <v>65</v>
      </c>
      <c r="H146" s="469">
        <f t="shared" si="34"/>
        <v>1.25</v>
      </c>
      <c r="I146" s="61">
        <f t="shared" si="30"/>
        <v>402</v>
      </c>
      <c r="J146" s="61">
        <f t="shared" si="31"/>
        <v>382</v>
      </c>
      <c r="K146" s="469">
        <f t="shared" si="32"/>
        <v>0.95024875621890548</v>
      </c>
      <c r="L146" s="131"/>
    </row>
    <row r="147" spans="1:12" s="113" customFormat="1" ht="12.75">
      <c r="A147" s="467" t="s">
        <v>4534</v>
      </c>
      <c r="B147" s="61" t="s">
        <v>4535</v>
      </c>
      <c r="C147" s="119">
        <v>38</v>
      </c>
      <c r="D147" s="119">
        <v>33</v>
      </c>
      <c r="E147" s="469">
        <f t="shared" si="33"/>
        <v>0.86842105263157898</v>
      </c>
      <c r="F147" s="61">
        <v>7</v>
      </c>
      <c r="G147" s="61"/>
      <c r="H147" s="469">
        <f t="shared" si="34"/>
        <v>0</v>
      </c>
      <c r="I147" s="61">
        <f t="shared" si="30"/>
        <v>45</v>
      </c>
      <c r="J147" s="61">
        <f t="shared" si="31"/>
        <v>33</v>
      </c>
      <c r="K147" s="469">
        <f t="shared" si="32"/>
        <v>0.73333333333333328</v>
      </c>
      <c r="L147" s="131"/>
    </row>
    <row r="148" spans="1:12" s="113" customFormat="1" ht="12.75">
      <c r="A148" s="467" t="s">
        <v>4536</v>
      </c>
      <c r="B148" s="61" t="s">
        <v>4537</v>
      </c>
      <c r="C148" s="119">
        <v>381</v>
      </c>
      <c r="D148" s="119">
        <v>270</v>
      </c>
      <c r="E148" s="469">
        <f t="shared" si="33"/>
        <v>0.70866141732283461</v>
      </c>
      <c r="F148" s="61">
        <v>99</v>
      </c>
      <c r="G148" s="61">
        <v>65</v>
      </c>
      <c r="H148" s="469">
        <f t="shared" si="34"/>
        <v>0.65656565656565657</v>
      </c>
      <c r="I148" s="61">
        <f t="shared" si="30"/>
        <v>480</v>
      </c>
      <c r="J148" s="61">
        <f t="shared" si="31"/>
        <v>335</v>
      </c>
      <c r="K148" s="469">
        <f t="shared" si="32"/>
        <v>0.69791666666666663</v>
      </c>
      <c r="L148" s="131"/>
    </row>
    <row r="149" spans="1:12" s="113" customFormat="1" ht="12.75">
      <c r="A149" s="467" t="s">
        <v>4538</v>
      </c>
      <c r="B149" s="61" t="s">
        <v>4539</v>
      </c>
      <c r="C149" s="119">
        <v>82</v>
      </c>
      <c r="D149" s="119">
        <v>56</v>
      </c>
      <c r="E149" s="469">
        <f t="shared" si="33"/>
        <v>0.68292682926829273</v>
      </c>
      <c r="F149" s="61">
        <v>16</v>
      </c>
      <c r="G149" s="61">
        <v>8</v>
      </c>
      <c r="H149" s="469">
        <f t="shared" si="34"/>
        <v>0.5</v>
      </c>
      <c r="I149" s="61">
        <f t="shared" si="30"/>
        <v>98</v>
      </c>
      <c r="J149" s="61">
        <f t="shared" si="31"/>
        <v>64</v>
      </c>
      <c r="K149" s="469">
        <f t="shared" si="32"/>
        <v>0.65306122448979587</v>
      </c>
      <c r="L149" s="131"/>
    </row>
    <row r="150" spans="1:12" s="113" customFormat="1" ht="12.75">
      <c r="A150" s="467" t="s">
        <v>4540</v>
      </c>
      <c r="B150" s="61" t="s">
        <v>4541</v>
      </c>
      <c r="C150" s="119">
        <v>4658</v>
      </c>
      <c r="D150" s="119"/>
      <c r="E150" s="469">
        <f t="shared" si="33"/>
        <v>0</v>
      </c>
      <c r="F150" s="61">
        <v>718</v>
      </c>
      <c r="G150" s="61"/>
      <c r="H150" s="469">
        <f t="shared" si="34"/>
        <v>0</v>
      </c>
      <c r="I150" s="61">
        <f t="shared" si="30"/>
        <v>5376</v>
      </c>
      <c r="J150" s="61">
        <f t="shared" si="31"/>
        <v>0</v>
      </c>
      <c r="K150" s="469">
        <f t="shared" si="32"/>
        <v>0</v>
      </c>
      <c r="L150" s="131"/>
    </row>
    <row r="151" spans="1:12" s="113" customFormat="1" ht="12.75">
      <c r="A151" s="467" t="s">
        <v>4542</v>
      </c>
      <c r="B151" s="61" t="s">
        <v>4543</v>
      </c>
      <c r="C151" s="119"/>
      <c r="D151" s="119"/>
      <c r="E151" s="469" t="e">
        <f t="shared" si="33"/>
        <v>#DIV/0!</v>
      </c>
      <c r="F151" s="61"/>
      <c r="G151" s="61"/>
      <c r="H151" s="469" t="e">
        <f t="shared" si="34"/>
        <v>#DIV/0!</v>
      </c>
      <c r="I151" s="61">
        <f t="shared" si="30"/>
        <v>0</v>
      </c>
      <c r="J151" s="61">
        <f t="shared" si="31"/>
        <v>0</v>
      </c>
      <c r="K151" s="469" t="e">
        <f t="shared" si="32"/>
        <v>#DIV/0!</v>
      </c>
      <c r="L151" s="131"/>
    </row>
    <row r="152" spans="1:12" s="113" customFormat="1" ht="12.75">
      <c r="A152" s="467" t="s">
        <v>4544</v>
      </c>
      <c r="B152" s="61" t="s">
        <v>4545</v>
      </c>
      <c r="C152" s="119">
        <v>441</v>
      </c>
      <c r="D152" s="119">
        <v>555</v>
      </c>
      <c r="E152" s="469">
        <f t="shared" si="33"/>
        <v>1.2585034013605443</v>
      </c>
      <c r="F152" s="61">
        <v>87</v>
      </c>
      <c r="G152" s="61">
        <v>44</v>
      </c>
      <c r="H152" s="469">
        <f t="shared" si="34"/>
        <v>0.50574712643678166</v>
      </c>
      <c r="I152" s="61">
        <f t="shared" si="30"/>
        <v>528</v>
      </c>
      <c r="J152" s="61">
        <f t="shared" si="31"/>
        <v>599</v>
      </c>
      <c r="K152" s="469">
        <f t="shared" si="32"/>
        <v>1.134469696969697</v>
      </c>
      <c r="L152" s="131"/>
    </row>
    <row r="153" spans="1:12" s="113" customFormat="1" ht="12.75">
      <c r="A153" s="467" t="s">
        <v>4546</v>
      </c>
      <c r="B153" s="61" t="s">
        <v>4547</v>
      </c>
      <c r="C153" s="119"/>
      <c r="D153" s="119"/>
      <c r="E153" s="469" t="e">
        <f t="shared" si="33"/>
        <v>#DIV/0!</v>
      </c>
      <c r="F153" s="61"/>
      <c r="G153" s="61"/>
      <c r="H153" s="469" t="e">
        <f t="shared" si="34"/>
        <v>#DIV/0!</v>
      </c>
      <c r="I153" s="61">
        <f t="shared" si="30"/>
        <v>0</v>
      </c>
      <c r="J153" s="61">
        <f t="shared" si="31"/>
        <v>0</v>
      </c>
      <c r="K153" s="469" t="e">
        <f t="shared" si="32"/>
        <v>#DIV/0!</v>
      </c>
      <c r="L153" s="131"/>
    </row>
    <row r="154" spans="1:12" s="113" customFormat="1" ht="12.75">
      <c r="A154" s="467" t="s">
        <v>4548</v>
      </c>
      <c r="B154" s="61" t="s">
        <v>4549</v>
      </c>
      <c r="C154" s="119">
        <v>54</v>
      </c>
      <c r="D154" s="119">
        <v>37</v>
      </c>
      <c r="E154" s="469">
        <f t="shared" si="33"/>
        <v>0.68518518518518523</v>
      </c>
      <c r="F154" s="61">
        <v>7</v>
      </c>
      <c r="G154" s="61"/>
      <c r="H154" s="469">
        <f t="shared" si="34"/>
        <v>0</v>
      </c>
      <c r="I154" s="61">
        <f t="shared" si="30"/>
        <v>61</v>
      </c>
      <c r="J154" s="61">
        <f t="shared" si="31"/>
        <v>37</v>
      </c>
      <c r="K154" s="469">
        <f t="shared" si="32"/>
        <v>0.60655737704918034</v>
      </c>
      <c r="L154" s="131"/>
    </row>
    <row r="155" spans="1:12" s="113" customFormat="1" ht="12.75">
      <c r="A155" s="467" t="s">
        <v>4550</v>
      </c>
      <c r="B155" s="61" t="s">
        <v>4551</v>
      </c>
      <c r="C155" s="119">
        <v>277</v>
      </c>
      <c r="D155" s="119">
        <v>294</v>
      </c>
      <c r="E155" s="469">
        <f t="shared" si="33"/>
        <v>1.0613718411552346</v>
      </c>
      <c r="F155" s="61">
        <v>102</v>
      </c>
      <c r="G155" s="61">
        <v>123</v>
      </c>
      <c r="H155" s="469">
        <f t="shared" si="34"/>
        <v>1.2058823529411764</v>
      </c>
      <c r="I155" s="61">
        <f t="shared" si="30"/>
        <v>379</v>
      </c>
      <c r="J155" s="61">
        <f t="shared" si="31"/>
        <v>417</v>
      </c>
      <c r="K155" s="469">
        <f t="shared" si="32"/>
        <v>1.1002638522427441</v>
      </c>
      <c r="L155" s="131"/>
    </row>
    <row r="156" spans="1:12" s="113" customFormat="1" ht="12.75">
      <c r="A156" s="467" t="s">
        <v>4552</v>
      </c>
      <c r="B156" s="61" t="s">
        <v>4553</v>
      </c>
      <c r="C156" s="119">
        <v>933</v>
      </c>
      <c r="D156" s="119">
        <v>412</v>
      </c>
      <c r="E156" s="469">
        <f t="shared" si="33"/>
        <v>0.44158628081457663</v>
      </c>
      <c r="F156" s="61">
        <v>365</v>
      </c>
      <c r="G156" s="61">
        <v>88</v>
      </c>
      <c r="H156" s="469">
        <f t="shared" si="34"/>
        <v>0.24109589041095891</v>
      </c>
      <c r="I156" s="61">
        <f t="shared" si="30"/>
        <v>1298</v>
      </c>
      <c r="J156" s="61">
        <f t="shared" si="31"/>
        <v>500</v>
      </c>
      <c r="K156" s="469">
        <f t="shared" si="32"/>
        <v>0.38520801232665641</v>
      </c>
      <c r="L156" s="131"/>
    </row>
    <row r="157" spans="1:12" s="113" customFormat="1" ht="12.75">
      <c r="A157" s="467" t="s">
        <v>4554</v>
      </c>
      <c r="B157" s="61" t="s">
        <v>4555</v>
      </c>
      <c r="C157" s="119">
        <v>1</v>
      </c>
      <c r="D157" s="119"/>
      <c r="E157" s="469">
        <f t="shared" si="33"/>
        <v>0</v>
      </c>
      <c r="F157" s="61">
        <v>8</v>
      </c>
      <c r="G157" s="61">
        <v>6</v>
      </c>
      <c r="H157" s="469">
        <f t="shared" si="34"/>
        <v>0.75</v>
      </c>
      <c r="I157" s="61">
        <f t="shared" si="30"/>
        <v>9</v>
      </c>
      <c r="J157" s="61">
        <f t="shared" si="31"/>
        <v>6</v>
      </c>
      <c r="K157" s="469">
        <f t="shared" si="32"/>
        <v>0.66666666666666663</v>
      </c>
      <c r="L157" s="131"/>
    </row>
    <row r="158" spans="1:12" s="113" customFormat="1" ht="12.75">
      <c r="A158" s="467" t="s">
        <v>4556</v>
      </c>
      <c r="B158" s="61" t="s">
        <v>4557</v>
      </c>
      <c r="C158" s="119"/>
      <c r="D158" s="119"/>
      <c r="E158" s="469" t="e">
        <f t="shared" si="33"/>
        <v>#DIV/0!</v>
      </c>
      <c r="F158" s="61">
        <v>1</v>
      </c>
      <c r="G158" s="61">
        <v>1</v>
      </c>
      <c r="H158" s="469">
        <f t="shared" si="34"/>
        <v>1</v>
      </c>
      <c r="I158" s="61">
        <f t="shared" si="30"/>
        <v>1</v>
      </c>
      <c r="J158" s="61">
        <f t="shared" si="31"/>
        <v>1</v>
      </c>
      <c r="K158" s="469">
        <f t="shared" si="32"/>
        <v>1</v>
      </c>
      <c r="L158" s="131"/>
    </row>
    <row r="159" spans="1:12" s="113" customFormat="1" ht="12.75">
      <c r="A159" s="467" t="s">
        <v>4558</v>
      </c>
      <c r="B159" s="61" t="s">
        <v>4559</v>
      </c>
      <c r="C159" s="119">
        <v>6</v>
      </c>
      <c r="D159" s="119">
        <v>2</v>
      </c>
      <c r="E159" s="469">
        <f t="shared" si="33"/>
        <v>0.33333333333333331</v>
      </c>
      <c r="F159" s="61"/>
      <c r="G159" s="61"/>
      <c r="H159" s="469" t="e">
        <f t="shared" si="34"/>
        <v>#DIV/0!</v>
      </c>
      <c r="I159" s="61">
        <f t="shared" si="30"/>
        <v>6</v>
      </c>
      <c r="J159" s="61">
        <f t="shared" si="31"/>
        <v>2</v>
      </c>
      <c r="K159" s="469">
        <f t="shared" si="32"/>
        <v>0.33333333333333331</v>
      </c>
      <c r="L159" s="131"/>
    </row>
    <row r="160" spans="1:12" s="113" customFormat="1" ht="12.75">
      <c r="A160" s="467" t="s">
        <v>4560</v>
      </c>
      <c r="B160" s="61" t="s">
        <v>4561</v>
      </c>
      <c r="C160" s="119">
        <v>1</v>
      </c>
      <c r="D160" s="119"/>
      <c r="E160" s="469">
        <f t="shared" si="33"/>
        <v>0</v>
      </c>
      <c r="F160" s="61">
        <v>4</v>
      </c>
      <c r="G160" s="61"/>
      <c r="H160" s="469">
        <f t="shared" si="34"/>
        <v>0</v>
      </c>
      <c r="I160" s="61">
        <f t="shared" si="30"/>
        <v>5</v>
      </c>
      <c r="J160" s="61">
        <f t="shared" si="31"/>
        <v>0</v>
      </c>
      <c r="K160" s="469">
        <f t="shared" si="32"/>
        <v>0</v>
      </c>
      <c r="L160" s="131"/>
    </row>
    <row r="161" spans="1:12" s="113" customFormat="1" ht="12.75">
      <c r="A161" s="467" t="s">
        <v>4562</v>
      </c>
      <c r="B161" s="61" t="s">
        <v>4563</v>
      </c>
      <c r="C161" s="119"/>
      <c r="D161" s="119"/>
      <c r="E161" s="469" t="e">
        <f t="shared" si="33"/>
        <v>#DIV/0!</v>
      </c>
      <c r="F161" s="61"/>
      <c r="G161" s="61"/>
      <c r="H161" s="469" t="e">
        <f t="shared" si="34"/>
        <v>#DIV/0!</v>
      </c>
      <c r="I161" s="61">
        <f t="shared" si="30"/>
        <v>0</v>
      </c>
      <c r="J161" s="61">
        <f t="shared" si="31"/>
        <v>0</v>
      </c>
      <c r="K161" s="469" t="e">
        <f t="shared" si="32"/>
        <v>#DIV/0!</v>
      </c>
      <c r="L161" s="131"/>
    </row>
    <row r="162" spans="1:12" s="113" customFormat="1" ht="12.75">
      <c r="A162" s="467" t="s">
        <v>4564</v>
      </c>
      <c r="B162" s="61" t="s">
        <v>4565</v>
      </c>
      <c r="C162" s="119">
        <v>342</v>
      </c>
      <c r="D162" s="119">
        <v>304</v>
      </c>
      <c r="E162" s="469">
        <f t="shared" si="33"/>
        <v>0.88888888888888884</v>
      </c>
      <c r="F162" s="61">
        <v>116</v>
      </c>
      <c r="G162" s="61">
        <v>123</v>
      </c>
      <c r="H162" s="469">
        <f t="shared" si="34"/>
        <v>1.0603448275862069</v>
      </c>
      <c r="I162" s="61">
        <f t="shared" si="30"/>
        <v>458</v>
      </c>
      <c r="J162" s="61">
        <f t="shared" si="31"/>
        <v>427</v>
      </c>
      <c r="K162" s="469">
        <f t="shared" si="32"/>
        <v>0.93231441048034935</v>
      </c>
      <c r="L162" s="131"/>
    </row>
    <row r="163" spans="1:12" s="113" customFormat="1" ht="12.75">
      <c r="A163" s="467" t="s">
        <v>4566</v>
      </c>
      <c r="B163" s="61" t="s">
        <v>4567</v>
      </c>
      <c r="C163" s="119">
        <v>4318</v>
      </c>
      <c r="D163" s="119">
        <v>3778</v>
      </c>
      <c r="E163" s="469">
        <f t="shared" si="33"/>
        <v>0.8749421028253821</v>
      </c>
      <c r="F163" s="61">
        <v>680</v>
      </c>
      <c r="G163" s="61">
        <v>488</v>
      </c>
      <c r="H163" s="469">
        <f t="shared" si="34"/>
        <v>0.71764705882352942</v>
      </c>
      <c r="I163" s="61">
        <f t="shared" si="30"/>
        <v>4998</v>
      </c>
      <c r="J163" s="61">
        <f t="shared" si="31"/>
        <v>4266</v>
      </c>
      <c r="K163" s="469">
        <f t="shared" si="32"/>
        <v>0.85354141656662663</v>
      </c>
      <c r="L163" s="131"/>
    </row>
    <row r="164" spans="1:12" s="113" customFormat="1" ht="12.75">
      <c r="A164" s="467" t="s">
        <v>4568</v>
      </c>
      <c r="B164" s="61" t="s">
        <v>4569</v>
      </c>
      <c r="C164" s="119">
        <v>116</v>
      </c>
      <c r="D164" s="119">
        <v>106</v>
      </c>
      <c r="E164" s="469">
        <f t="shared" si="28"/>
        <v>0.91379310344827591</v>
      </c>
      <c r="F164" s="61">
        <v>1</v>
      </c>
      <c r="G164" s="61">
        <v>4</v>
      </c>
      <c r="H164" s="469">
        <f t="shared" si="29"/>
        <v>4</v>
      </c>
      <c r="I164" s="61">
        <f t="shared" ref="I164:I196" si="35">C164+F164</f>
        <v>117</v>
      </c>
      <c r="J164" s="61">
        <f t="shared" ref="J164:J196" si="36">D164+G164</f>
        <v>110</v>
      </c>
      <c r="K164" s="469">
        <f t="shared" ref="K164:K196" si="37">J164/I164</f>
        <v>0.94017094017094016</v>
      </c>
      <c r="L164" s="131"/>
    </row>
    <row r="165" spans="1:12" s="113" customFormat="1" ht="12.75">
      <c r="A165" s="467" t="s">
        <v>4570</v>
      </c>
      <c r="B165" s="61" t="s">
        <v>4571</v>
      </c>
      <c r="C165" s="119">
        <v>18</v>
      </c>
      <c r="D165" s="119">
        <v>6</v>
      </c>
      <c r="E165" s="469">
        <f t="shared" si="28"/>
        <v>0.33333333333333331</v>
      </c>
      <c r="F165" s="61">
        <v>15</v>
      </c>
      <c r="G165" s="61">
        <v>1</v>
      </c>
      <c r="H165" s="469">
        <f t="shared" si="29"/>
        <v>6.6666666666666666E-2</v>
      </c>
      <c r="I165" s="61">
        <f t="shared" si="35"/>
        <v>33</v>
      </c>
      <c r="J165" s="61">
        <f t="shared" si="36"/>
        <v>7</v>
      </c>
      <c r="K165" s="469">
        <f t="shared" si="37"/>
        <v>0.21212121212121213</v>
      </c>
      <c r="L165" s="131"/>
    </row>
    <row r="166" spans="1:12" s="113" customFormat="1" ht="12.75">
      <c r="A166" s="467" t="s">
        <v>4572</v>
      </c>
      <c r="B166" s="61" t="s">
        <v>4573</v>
      </c>
      <c r="C166" s="119">
        <v>32428</v>
      </c>
      <c r="D166" s="119">
        <v>18182</v>
      </c>
      <c r="E166" s="469">
        <f t="shared" si="28"/>
        <v>0.56068829406685583</v>
      </c>
      <c r="F166" s="61">
        <v>7329</v>
      </c>
      <c r="G166" s="61">
        <v>3772</v>
      </c>
      <c r="H166" s="469">
        <f t="shared" si="29"/>
        <v>0.51466775822076682</v>
      </c>
      <c r="I166" s="61">
        <f t="shared" si="35"/>
        <v>39757</v>
      </c>
      <c r="J166" s="61">
        <f t="shared" si="36"/>
        <v>21954</v>
      </c>
      <c r="K166" s="469">
        <f t="shared" si="37"/>
        <v>0.55220464320748552</v>
      </c>
      <c r="L166" s="131"/>
    </row>
    <row r="167" spans="1:12" s="113" customFormat="1" ht="12.75">
      <c r="A167" s="467" t="s">
        <v>4574</v>
      </c>
      <c r="B167" s="61" t="s">
        <v>4575</v>
      </c>
      <c r="C167" s="119"/>
      <c r="D167" s="119">
        <v>2</v>
      </c>
      <c r="E167" s="469" t="e">
        <f t="shared" si="28"/>
        <v>#DIV/0!</v>
      </c>
      <c r="F167" s="61">
        <v>82</v>
      </c>
      <c r="G167" s="61">
        <v>72</v>
      </c>
      <c r="H167" s="469">
        <f t="shared" si="29"/>
        <v>0.87804878048780488</v>
      </c>
      <c r="I167" s="61">
        <f t="shared" si="35"/>
        <v>82</v>
      </c>
      <c r="J167" s="61">
        <f t="shared" si="36"/>
        <v>74</v>
      </c>
      <c r="K167" s="469">
        <f t="shared" si="37"/>
        <v>0.90243902439024393</v>
      </c>
      <c r="L167" s="131"/>
    </row>
    <row r="168" spans="1:12" s="113" customFormat="1" ht="12.75">
      <c r="A168" s="467" t="s">
        <v>4576</v>
      </c>
      <c r="B168" s="61" t="s">
        <v>4577</v>
      </c>
      <c r="C168" s="119">
        <v>2</v>
      </c>
      <c r="D168" s="119">
        <v>2</v>
      </c>
      <c r="E168" s="469">
        <f t="shared" si="28"/>
        <v>1</v>
      </c>
      <c r="F168" s="61">
        <v>5</v>
      </c>
      <c r="G168" s="61">
        <v>1</v>
      </c>
      <c r="H168" s="469">
        <f t="shared" si="29"/>
        <v>0.2</v>
      </c>
      <c r="I168" s="61">
        <f t="shared" si="35"/>
        <v>7</v>
      </c>
      <c r="J168" s="61">
        <f t="shared" si="36"/>
        <v>3</v>
      </c>
      <c r="K168" s="469">
        <f t="shared" si="37"/>
        <v>0.42857142857142855</v>
      </c>
      <c r="L168" s="131"/>
    </row>
    <row r="169" spans="1:12" s="113" customFormat="1" ht="12.75">
      <c r="A169" s="467" t="s">
        <v>4578</v>
      </c>
      <c r="B169" s="61" t="s">
        <v>4579</v>
      </c>
      <c r="C169" s="119">
        <v>7</v>
      </c>
      <c r="D169" s="119"/>
      <c r="E169" s="469">
        <f t="shared" si="28"/>
        <v>0</v>
      </c>
      <c r="F169" s="61">
        <v>2</v>
      </c>
      <c r="G169" s="61"/>
      <c r="H169" s="469">
        <f t="shared" si="29"/>
        <v>0</v>
      </c>
      <c r="I169" s="61">
        <f t="shared" si="35"/>
        <v>9</v>
      </c>
      <c r="J169" s="61">
        <f t="shared" si="36"/>
        <v>0</v>
      </c>
      <c r="K169" s="469">
        <f t="shared" si="37"/>
        <v>0</v>
      </c>
      <c r="L169" s="131"/>
    </row>
    <row r="170" spans="1:12" s="113" customFormat="1" ht="12.75">
      <c r="A170" s="467" t="s">
        <v>4580</v>
      </c>
      <c r="B170" s="61" t="s">
        <v>4581</v>
      </c>
      <c r="C170" s="119">
        <v>2125</v>
      </c>
      <c r="D170" s="119"/>
      <c r="E170" s="469">
        <f t="shared" si="28"/>
        <v>0</v>
      </c>
      <c r="F170" s="61">
        <v>86</v>
      </c>
      <c r="G170" s="61"/>
      <c r="H170" s="469">
        <f t="shared" si="29"/>
        <v>0</v>
      </c>
      <c r="I170" s="61">
        <f t="shared" si="35"/>
        <v>2211</v>
      </c>
      <c r="J170" s="61">
        <f t="shared" si="36"/>
        <v>0</v>
      </c>
      <c r="K170" s="469">
        <f t="shared" si="37"/>
        <v>0</v>
      </c>
      <c r="L170" s="131"/>
    </row>
    <row r="171" spans="1:12" s="113" customFormat="1" ht="12.75">
      <c r="A171" s="467" t="s">
        <v>4582</v>
      </c>
      <c r="B171" s="61" t="s">
        <v>4583</v>
      </c>
      <c r="C171" s="119">
        <v>4149</v>
      </c>
      <c r="D171" s="119">
        <v>958</v>
      </c>
      <c r="E171" s="469">
        <f t="shared" si="28"/>
        <v>0.23089901181007472</v>
      </c>
      <c r="F171" s="61">
        <v>156</v>
      </c>
      <c r="G171" s="61">
        <v>34</v>
      </c>
      <c r="H171" s="469">
        <f t="shared" si="29"/>
        <v>0.21794871794871795</v>
      </c>
      <c r="I171" s="61">
        <f t="shared" si="35"/>
        <v>4305</v>
      </c>
      <c r="J171" s="61">
        <f t="shared" si="36"/>
        <v>992</v>
      </c>
      <c r="K171" s="469">
        <f t="shared" si="37"/>
        <v>0.23042973286875726</v>
      </c>
      <c r="L171" s="131"/>
    </row>
    <row r="172" spans="1:12" s="113" customFormat="1" ht="12.75">
      <c r="A172" s="467" t="s">
        <v>4584</v>
      </c>
      <c r="B172" s="61" t="s">
        <v>4585</v>
      </c>
      <c r="C172" s="119">
        <v>330</v>
      </c>
      <c r="D172" s="119">
        <v>101</v>
      </c>
      <c r="E172" s="469">
        <f t="shared" si="28"/>
        <v>0.30606060606060603</v>
      </c>
      <c r="F172" s="61">
        <v>36</v>
      </c>
      <c r="G172" s="61">
        <v>20</v>
      </c>
      <c r="H172" s="469">
        <f t="shared" si="29"/>
        <v>0.55555555555555558</v>
      </c>
      <c r="I172" s="61">
        <f t="shared" si="35"/>
        <v>366</v>
      </c>
      <c r="J172" s="61">
        <f t="shared" si="36"/>
        <v>121</v>
      </c>
      <c r="K172" s="469">
        <f t="shared" si="37"/>
        <v>0.33060109289617484</v>
      </c>
      <c r="L172" s="131"/>
    </row>
    <row r="173" spans="1:12" s="113" customFormat="1" ht="12.75">
      <c r="A173" s="467" t="s">
        <v>4586</v>
      </c>
      <c r="B173" s="61" t="s">
        <v>4587</v>
      </c>
      <c r="C173" s="119">
        <v>1</v>
      </c>
      <c r="D173" s="119"/>
      <c r="E173" s="469">
        <f t="shared" si="28"/>
        <v>0</v>
      </c>
      <c r="F173" s="61">
        <v>4</v>
      </c>
      <c r="G173" s="61"/>
      <c r="H173" s="469">
        <f t="shared" si="29"/>
        <v>0</v>
      </c>
      <c r="I173" s="61">
        <f t="shared" si="35"/>
        <v>5</v>
      </c>
      <c r="J173" s="61">
        <f t="shared" si="36"/>
        <v>0</v>
      </c>
      <c r="K173" s="469">
        <f t="shared" si="37"/>
        <v>0</v>
      </c>
      <c r="L173" s="131"/>
    </row>
    <row r="174" spans="1:12" s="113" customFormat="1" ht="12.75">
      <c r="A174" s="467" t="s">
        <v>4588</v>
      </c>
      <c r="B174" s="61" t="s">
        <v>4589</v>
      </c>
      <c r="C174" s="119">
        <v>1</v>
      </c>
      <c r="D174" s="119"/>
      <c r="E174" s="469">
        <f t="shared" si="28"/>
        <v>0</v>
      </c>
      <c r="F174" s="61">
        <v>4</v>
      </c>
      <c r="G174" s="61"/>
      <c r="H174" s="469">
        <f t="shared" si="29"/>
        <v>0</v>
      </c>
      <c r="I174" s="61">
        <f t="shared" si="35"/>
        <v>5</v>
      </c>
      <c r="J174" s="61">
        <f t="shared" si="36"/>
        <v>0</v>
      </c>
      <c r="K174" s="469">
        <f t="shared" si="37"/>
        <v>0</v>
      </c>
      <c r="L174" s="131"/>
    </row>
    <row r="175" spans="1:12" s="113" customFormat="1" ht="12.75">
      <c r="A175" s="467" t="s">
        <v>4590</v>
      </c>
      <c r="B175" s="61" t="s">
        <v>4591</v>
      </c>
      <c r="C175" s="119">
        <v>381</v>
      </c>
      <c r="D175" s="119">
        <v>51</v>
      </c>
      <c r="E175" s="469">
        <f t="shared" si="28"/>
        <v>0.13385826771653545</v>
      </c>
      <c r="F175" s="61">
        <v>99</v>
      </c>
      <c r="G175" s="61">
        <v>11</v>
      </c>
      <c r="H175" s="469">
        <f t="shared" si="29"/>
        <v>0.1111111111111111</v>
      </c>
      <c r="I175" s="61">
        <f t="shared" si="35"/>
        <v>480</v>
      </c>
      <c r="J175" s="61">
        <f t="shared" si="36"/>
        <v>62</v>
      </c>
      <c r="K175" s="469">
        <f t="shared" si="37"/>
        <v>0.12916666666666668</v>
      </c>
      <c r="L175" s="131"/>
    </row>
    <row r="176" spans="1:12" s="113" customFormat="1" ht="12.75">
      <c r="A176" s="467" t="s">
        <v>4592</v>
      </c>
      <c r="B176" s="61" t="s">
        <v>4593</v>
      </c>
      <c r="C176" s="119"/>
      <c r="D176" s="119"/>
      <c r="E176" s="469" t="e">
        <f t="shared" si="28"/>
        <v>#DIV/0!</v>
      </c>
      <c r="F176" s="61"/>
      <c r="G176" s="61"/>
      <c r="H176" s="469" t="e">
        <f t="shared" si="29"/>
        <v>#DIV/0!</v>
      </c>
      <c r="I176" s="61">
        <f t="shared" si="35"/>
        <v>0</v>
      </c>
      <c r="J176" s="61">
        <f t="shared" si="36"/>
        <v>0</v>
      </c>
      <c r="K176" s="469" t="e">
        <f t="shared" si="37"/>
        <v>#DIV/0!</v>
      </c>
      <c r="L176" s="131"/>
    </row>
    <row r="177" spans="1:12" s="113" customFormat="1" ht="12.75">
      <c r="A177" s="467" t="s">
        <v>4594</v>
      </c>
      <c r="B177" s="61" t="s">
        <v>4595</v>
      </c>
      <c r="C177" s="119">
        <v>8026</v>
      </c>
      <c r="D177" s="119">
        <v>7126</v>
      </c>
      <c r="E177" s="469">
        <f t="shared" si="28"/>
        <v>0.8878644405681535</v>
      </c>
      <c r="F177" s="61">
        <v>778</v>
      </c>
      <c r="G177" s="61">
        <v>568</v>
      </c>
      <c r="H177" s="469">
        <f t="shared" si="29"/>
        <v>0.73007712082262211</v>
      </c>
      <c r="I177" s="61">
        <f t="shared" si="35"/>
        <v>8804</v>
      </c>
      <c r="J177" s="61">
        <f t="shared" si="36"/>
        <v>7694</v>
      </c>
      <c r="K177" s="469">
        <f t="shared" si="37"/>
        <v>0.87392094502498863</v>
      </c>
      <c r="L177" s="131"/>
    </row>
    <row r="178" spans="1:12" s="113" customFormat="1" ht="12.75">
      <c r="A178" s="467" t="s">
        <v>4596</v>
      </c>
      <c r="B178" s="61" t="s">
        <v>4597</v>
      </c>
      <c r="C178" s="119">
        <v>539</v>
      </c>
      <c r="D178" s="119">
        <v>548</v>
      </c>
      <c r="E178" s="469">
        <f t="shared" si="28"/>
        <v>1.0166975881261595</v>
      </c>
      <c r="F178" s="61">
        <v>381</v>
      </c>
      <c r="G178" s="61">
        <v>324</v>
      </c>
      <c r="H178" s="469">
        <f t="shared" si="29"/>
        <v>0.85039370078740162</v>
      </c>
      <c r="I178" s="61">
        <f t="shared" si="35"/>
        <v>920</v>
      </c>
      <c r="J178" s="61">
        <f t="shared" si="36"/>
        <v>872</v>
      </c>
      <c r="K178" s="469">
        <f t="shared" si="37"/>
        <v>0.94782608695652171</v>
      </c>
      <c r="L178" s="131"/>
    </row>
    <row r="179" spans="1:12" s="113" customFormat="1" ht="12.75">
      <c r="A179" s="467" t="s">
        <v>4598</v>
      </c>
      <c r="B179" s="61" t="s">
        <v>4599</v>
      </c>
      <c r="C179" s="119">
        <v>26</v>
      </c>
      <c r="D179" s="119">
        <v>63</v>
      </c>
      <c r="E179" s="469">
        <f t="shared" si="28"/>
        <v>2.4230769230769229</v>
      </c>
      <c r="F179" s="61">
        <v>319</v>
      </c>
      <c r="G179" s="61">
        <v>232</v>
      </c>
      <c r="H179" s="469">
        <f t="shared" si="29"/>
        <v>0.72727272727272729</v>
      </c>
      <c r="I179" s="61">
        <f t="shared" si="35"/>
        <v>345</v>
      </c>
      <c r="J179" s="61">
        <f t="shared" si="36"/>
        <v>295</v>
      </c>
      <c r="K179" s="469">
        <f t="shared" si="37"/>
        <v>0.85507246376811596</v>
      </c>
      <c r="L179" s="131"/>
    </row>
    <row r="180" spans="1:12" s="113" customFormat="1" ht="12.75">
      <c r="A180" s="467" t="s">
        <v>4600</v>
      </c>
      <c r="B180" s="61" t="s">
        <v>4601</v>
      </c>
      <c r="C180" s="119">
        <v>16</v>
      </c>
      <c r="D180" s="119">
        <v>26</v>
      </c>
      <c r="E180" s="469">
        <f t="shared" si="28"/>
        <v>1.625</v>
      </c>
      <c r="F180" s="61">
        <v>16</v>
      </c>
      <c r="G180" s="61">
        <v>7</v>
      </c>
      <c r="H180" s="469">
        <f t="shared" si="29"/>
        <v>0.4375</v>
      </c>
      <c r="I180" s="61">
        <f t="shared" si="35"/>
        <v>32</v>
      </c>
      <c r="J180" s="61">
        <f t="shared" si="36"/>
        <v>33</v>
      </c>
      <c r="K180" s="469">
        <f t="shared" si="37"/>
        <v>1.03125</v>
      </c>
      <c r="L180" s="131"/>
    </row>
    <row r="181" spans="1:12" s="113" customFormat="1" ht="12.75">
      <c r="A181" s="467" t="s">
        <v>4602</v>
      </c>
      <c r="B181" s="61" t="s">
        <v>4603</v>
      </c>
      <c r="C181" s="119"/>
      <c r="D181" s="119"/>
      <c r="E181" s="469" t="e">
        <f t="shared" ref="E181:E196" si="38">D181/C181</f>
        <v>#DIV/0!</v>
      </c>
      <c r="F181" s="61"/>
      <c r="G181" s="61"/>
      <c r="H181" s="469" t="e">
        <f t="shared" ref="H181:H196" si="39">G181/F181</f>
        <v>#DIV/0!</v>
      </c>
      <c r="I181" s="61">
        <f t="shared" si="35"/>
        <v>0</v>
      </c>
      <c r="J181" s="61">
        <f t="shared" si="36"/>
        <v>0</v>
      </c>
      <c r="K181" s="469" t="e">
        <f t="shared" si="37"/>
        <v>#DIV/0!</v>
      </c>
      <c r="L181" s="131"/>
    </row>
    <row r="182" spans="1:12" s="113" customFormat="1" ht="12.75">
      <c r="A182" s="467" t="s">
        <v>4604</v>
      </c>
      <c r="B182" s="61" t="s">
        <v>4605</v>
      </c>
      <c r="C182" s="119"/>
      <c r="D182" s="119"/>
      <c r="E182" s="469" t="e">
        <f t="shared" si="38"/>
        <v>#DIV/0!</v>
      </c>
      <c r="F182" s="61"/>
      <c r="G182" s="61"/>
      <c r="H182" s="469" t="e">
        <f t="shared" si="39"/>
        <v>#DIV/0!</v>
      </c>
      <c r="I182" s="61">
        <f t="shared" si="35"/>
        <v>0</v>
      </c>
      <c r="J182" s="61">
        <f t="shared" si="36"/>
        <v>0</v>
      </c>
      <c r="K182" s="469" t="e">
        <f t="shared" si="37"/>
        <v>#DIV/0!</v>
      </c>
      <c r="L182" s="131"/>
    </row>
    <row r="183" spans="1:12" s="113" customFormat="1" ht="12.75">
      <c r="A183" s="467" t="s">
        <v>4606</v>
      </c>
      <c r="B183" s="61" t="s">
        <v>4607</v>
      </c>
      <c r="C183" s="119">
        <v>2029</v>
      </c>
      <c r="D183" s="119"/>
      <c r="E183" s="469">
        <f t="shared" si="38"/>
        <v>0</v>
      </c>
      <c r="F183" s="61">
        <v>68</v>
      </c>
      <c r="G183" s="61"/>
      <c r="H183" s="469">
        <f t="shared" si="39"/>
        <v>0</v>
      </c>
      <c r="I183" s="61">
        <f t="shared" si="35"/>
        <v>2097</v>
      </c>
      <c r="J183" s="61">
        <f t="shared" si="36"/>
        <v>0</v>
      </c>
      <c r="K183" s="469">
        <f t="shared" si="37"/>
        <v>0</v>
      </c>
      <c r="L183" s="131"/>
    </row>
    <row r="184" spans="1:12" s="113" customFormat="1" ht="12.75">
      <c r="A184" s="467" t="s">
        <v>4608</v>
      </c>
      <c r="B184" s="61" t="s">
        <v>4609</v>
      </c>
      <c r="C184" s="119">
        <v>78</v>
      </c>
      <c r="D184" s="119">
        <v>73</v>
      </c>
      <c r="E184" s="469">
        <f t="shared" si="38"/>
        <v>0.9358974358974359</v>
      </c>
      <c r="F184" s="61">
        <v>14</v>
      </c>
      <c r="G184" s="61">
        <v>4</v>
      </c>
      <c r="H184" s="469">
        <f t="shared" si="39"/>
        <v>0.2857142857142857</v>
      </c>
      <c r="I184" s="61">
        <f t="shared" si="35"/>
        <v>92</v>
      </c>
      <c r="J184" s="61">
        <f t="shared" si="36"/>
        <v>77</v>
      </c>
      <c r="K184" s="469">
        <f t="shared" si="37"/>
        <v>0.83695652173913049</v>
      </c>
      <c r="L184" s="131"/>
    </row>
    <row r="185" spans="1:12" s="113" customFormat="1" ht="12.75">
      <c r="A185" s="467" t="s">
        <v>4610</v>
      </c>
      <c r="B185" s="61" t="s">
        <v>4611</v>
      </c>
      <c r="C185" s="119">
        <v>781</v>
      </c>
      <c r="D185" s="119">
        <v>894</v>
      </c>
      <c r="E185" s="469">
        <f t="shared" si="38"/>
        <v>1.1446862996158771</v>
      </c>
      <c r="F185" s="61">
        <v>32</v>
      </c>
      <c r="G185" s="61">
        <v>8</v>
      </c>
      <c r="H185" s="469">
        <f t="shared" si="39"/>
        <v>0.25</v>
      </c>
      <c r="I185" s="61">
        <f t="shared" si="35"/>
        <v>813</v>
      </c>
      <c r="J185" s="61">
        <f t="shared" si="36"/>
        <v>902</v>
      </c>
      <c r="K185" s="469">
        <f t="shared" si="37"/>
        <v>1.1094710947109472</v>
      </c>
      <c r="L185" s="131"/>
    </row>
    <row r="186" spans="1:12" s="113" customFormat="1" ht="12.75">
      <c r="A186" s="467" t="s">
        <v>4612</v>
      </c>
      <c r="B186" s="61" t="s">
        <v>4613</v>
      </c>
      <c r="C186" s="119">
        <v>57</v>
      </c>
      <c r="D186" s="119">
        <v>720</v>
      </c>
      <c r="E186" s="469">
        <f t="shared" si="38"/>
        <v>12.631578947368421</v>
      </c>
      <c r="F186" s="61">
        <v>4</v>
      </c>
      <c r="G186" s="61">
        <v>7</v>
      </c>
      <c r="H186" s="469">
        <f t="shared" si="39"/>
        <v>1.75</v>
      </c>
      <c r="I186" s="61">
        <f t="shared" si="35"/>
        <v>61</v>
      </c>
      <c r="J186" s="61">
        <f t="shared" si="36"/>
        <v>727</v>
      </c>
      <c r="K186" s="469">
        <f t="shared" si="37"/>
        <v>11.918032786885245</v>
      </c>
      <c r="L186" s="131"/>
    </row>
    <row r="187" spans="1:12" s="113" customFormat="1" ht="12.75">
      <c r="A187" s="467" t="s">
        <v>4614</v>
      </c>
      <c r="B187" s="61" t="s">
        <v>4615</v>
      </c>
      <c r="C187" s="119">
        <v>4994</v>
      </c>
      <c r="D187" s="119">
        <v>1671</v>
      </c>
      <c r="E187" s="469">
        <f t="shared" si="38"/>
        <v>0.33460152182619141</v>
      </c>
      <c r="F187" s="61">
        <v>281</v>
      </c>
      <c r="G187" s="61">
        <v>82</v>
      </c>
      <c r="H187" s="469">
        <f t="shared" si="39"/>
        <v>0.29181494661921709</v>
      </c>
      <c r="I187" s="61">
        <f t="shared" si="35"/>
        <v>5275</v>
      </c>
      <c r="J187" s="61">
        <f t="shared" si="36"/>
        <v>1753</v>
      </c>
      <c r="K187" s="469">
        <f t="shared" si="37"/>
        <v>0.33232227488151661</v>
      </c>
      <c r="L187" s="131"/>
    </row>
    <row r="188" spans="1:12" s="113" customFormat="1" ht="12.75">
      <c r="A188" s="467" t="s">
        <v>4616</v>
      </c>
      <c r="B188" s="61" t="s">
        <v>4617</v>
      </c>
      <c r="C188" s="119"/>
      <c r="D188" s="119"/>
      <c r="E188" s="469" t="e">
        <f t="shared" si="38"/>
        <v>#DIV/0!</v>
      </c>
      <c r="F188" s="61">
        <v>1</v>
      </c>
      <c r="G188" s="61"/>
      <c r="H188" s="469">
        <f t="shared" si="39"/>
        <v>0</v>
      </c>
      <c r="I188" s="61">
        <f t="shared" si="35"/>
        <v>1</v>
      </c>
      <c r="J188" s="61">
        <f t="shared" si="36"/>
        <v>0</v>
      </c>
      <c r="K188" s="469">
        <f t="shared" si="37"/>
        <v>0</v>
      </c>
      <c r="L188" s="131"/>
    </row>
    <row r="189" spans="1:12" s="113" customFormat="1" ht="12.75">
      <c r="A189" s="467" t="s">
        <v>4618</v>
      </c>
      <c r="B189" s="61" t="s">
        <v>4619</v>
      </c>
      <c r="C189" s="119">
        <v>28</v>
      </c>
      <c r="D189" s="119">
        <v>31</v>
      </c>
      <c r="E189" s="469">
        <f t="shared" si="38"/>
        <v>1.1071428571428572</v>
      </c>
      <c r="F189" s="61"/>
      <c r="G189" s="61"/>
      <c r="H189" s="469" t="e">
        <f t="shared" si="39"/>
        <v>#DIV/0!</v>
      </c>
      <c r="I189" s="61">
        <f t="shared" si="35"/>
        <v>28</v>
      </c>
      <c r="J189" s="61">
        <f t="shared" si="36"/>
        <v>31</v>
      </c>
      <c r="K189" s="469">
        <f t="shared" si="37"/>
        <v>1.1071428571428572</v>
      </c>
      <c r="L189" s="131"/>
    </row>
    <row r="190" spans="1:12" s="113" customFormat="1" ht="12.75">
      <c r="A190" s="467" t="s">
        <v>4620</v>
      </c>
      <c r="B190" s="61" t="s">
        <v>4621</v>
      </c>
      <c r="C190" s="119">
        <v>5635</v>
      </c>
      <c r="D190" s="119">
        <v>1840</v>
      </c>
      <c r="E190" s="469">
        <f t="shared" si="38"/>
        <v>0.32653061224489793</v>
      </c>
      <c r="F190" s="61">
        <v>236</v>
      </c>
      <c r="G190" s="61">
        <v>78</v>
      </c>
      <c r="H190" s="469">
        <f t="shared" si="39"/>
        <v>0.33050847457627119</v>
      </c>
      <c r="I190" s="61">
        <f t="shared" si="35"/>
        <v>5871</v>
      </c>
      <c r="J190" s="61">
        <f t="shared" si="36"/>
        <v>1918</v>
      </c>
      <c r="K190" s="469">
        <f t="shared" si="37"/>
        <v>0.32669051268949073</v>
      </c>
      <c r="L190" s="131"/>
    </row>
    <row r="191" spans="1:12" s="113" customFormat="1" ht="12.75">
      <c r="A191" s="467" t="s">
        <v>4622</v>
      </c>
      <c r="B191" s="61" t="s">
        <v>4623</v>
      </c>
      <c r="C191" s="119"/>
      <c r="D191" s="119"/>
      <c r="E191" s="469" t="e">
        <f t="shared" si="38"/>
        <v>#DIV/0!</v>
      </c>
      <c r="F191" s="61"/>
      <c r="G191" s="61"/>
      <c r="H191" s="469" t="e">
        <f t="shared" si="39"/>
        <v>#DIV/0!</v>
      </c>
      <c r="I191" s="61">
        <f t="shared" si="35"/>
        <v>0</v>
      </c>
      <c r="J191" s="61">
        <f t="shared" si="36"/>
        <v>0</v>
      </c>
      <c r="K191" s="469" t="e">
        <f t="shared" si="37"/>
        <v>#DIV/0!</v>
      </c>
      <c r="L191" s="131"/>
    </row>
    <row r="192" spans="1:12" s="113" customFormat="1" ht="12.75">
      <c r="A192" s="467" t="s">
        <v>4624</v>
      </c>
      <c r="B192" s="61" t="s">
        <v>4625</v>
      </c>
      <c r="C192" s="119">
        <v>277</v>
      </c>
      <c r="D192" s="119">
        <v>291</v>
      </c>
      <c r="E192" s="469">
        <f t="shared" si="38"/>
        <v>1.0505415162454874</v>
      </c>
      <c r="F192" s="61">
        <v>99</v>
      </c>
      <c r="G192" s="61">
        <v>122</v>
      </c>
      <c r="H192" s="469">
        <f t="shared" si="39"/>
        <v>1.2323232323232323</v>
      </c>
      <c r="I192" s="61">
        <f t="shared" si="35"/>
        <v>376</v>
      </c>
      <c r="J192" s="61">
        <f t="shared" si="36"/>
        <v>413</v>
      </c>
      <c r="K192" s="469">
        <f t="shared" si="37"/>
        <v>1.0984042553191489</v>
      </c>
      <c r="L192" s="131"/>
    </row>
    <row r="193" spans="1:12" s="113" customFormat="1" ht="12.75">
      <c r="A193" s="467" t="s">
        <v>4626</v>
      </c>
      <c r="B193" s="61" t="s">
        <v>4627</v>
      </c>
      <c r="C193" s="119">
        <v>93</v>
      </c>
      <c r="D193" s="119">
        <v>96</v>
      </c>
      <c r="E193" s="469">
        <f t="shared" si="38"/>
        <v>1.032258064516129</v>
      </c>
      <c r="F193" s="61">
        <v>254</v>
      </c>
      <c r="G193" s="61">
        <v>269</v>
      </c>
      <c r="H193" s="469">
        <f t="shared" si="39"/>
        <v>1.0590551181102361</v>
      </c>
      <c r="I193" s="61">
        <f t="shared" si="35"/>
        <v>347</v>
      </c>
      <c r="J193" s="61">
        <f t="shared" si="36"/>
        <v>365</v>
      </c>
      <c r="K193" s="469">
        <f t="shared" si="37"/>
        <v>1.0518731988472623</v>
      </c>
      <c r="L193" s="131"/>
    </row>
    <row r="194" spans="1:12" s="113" customFormat="1" ht="12.75">
      <c r="A194" s="467" t="s">
        <v>4628</v>
      </c>
      <c r="B194" s="61" t="s">
        <v>4629</v>
      </c>
      <c r="C194" s="119">
        <v>823</v>
      </c>
      <c r="D194" s="119">
        <v>640</v>
      </c>
      <c r="E194" s="469">
        <f t="shared" si="38"/>
        <v>0.77764277035236939</v>
      </c>
      <c r="F194" s="61">
        <v>137</v>
      </c>
      <c r="G194" s="61">
        <v>42</v>
      </c>
      <c r="H194" s="469">
        <f t="shared" si="39"/>
        <v>0.30656934306569344</v>
      </c>
      <c r="I194" s="61">
        <f t="shared" si="35"/>
        <v>960</v>
      </c>
      <c r="J194" s="61">
        <f t="shared" si="36"/>
        <v>682</v>
      </c>
      <c r="K194" s="469">
        <f t="shared" si="37"/>
        <v>0.7104166666666667</v>
      </c>
      <c r="L194" s="131"/>
    </row>
    <row r="195" spans="1:12" s="113" customFormat="1" ht="12.75">
      <c r="A195" s="467" t="s">
        <v>4630</v>
      </c>
      <c r="B195" s="61" t="s">
        <v>4631</v>
      </c>
      <c r="C195" s="119">
        <v>9</v>
      </c>
      <c r="D195" s="119">
        <v>14</v>
      </c>
      <c r="E195" s="469">
        <f t="shared" si="38"/>
        <v>1.5555555555555556</v>
      </c>
      <c r="F195" s="61">
        <v>231</v>
      </c>
      <c r="G195" s="61">
        <v>186</v>
      </c>
      <c r="H195" s="469">
        <f t="shared" si="39"/>
        <v>0.80519480519480524</v>
      </c>
      <c r="I195" s="61">
        <f t="shared" si="35"/>
        <v>240</v>
      </c>
      <c r="J195" s="61">
        <f t="shared" si="36"/>
        <v>200</v>
      </c>
      <c r="K195" s="469">
        <f t="shared" si="37"/>
        <v>0.83333333333333337</v>
      </c>
      <c r="L195" s="131"/>
    </row>
    <row r="196" spans="1:12" s="113" customFormat="1" ht="12.75">
      <c r="A196" s="467" t="s">
        <v>4632</v>
      </c>
      <c r="B196" s="61" t="s">
        <v>4633</v>
      </c>
      <c r="C196" s="119">
        <v>8</v>
      </c>
      <c r="D196" s="119">
        <v>16</v>
      </c>
      <c r="E196" s="469">
        <f t="shared" si="38"/>
        <v>2</v>
      </c>
      <c r="F196" s="61">
        <v>195</v>
      </c>
      <c r="G196" s="61">
        <v>170</v>
      </c>
      <c r="H196" s="469">
        <f t="shared" si="39"/>
        <v>0.87179487179487181</v>
      </c>
      <c r="I196" s="61">
        <f t="shared" si="35"/>
        <v>203</v>
      </c>
      <c r="J196" s="61">
        <f t="shared" si="36"/>
        <v>186</v>
      </c>
      <c r="K196" s="469">
        <f t="shared" si="37"/>
        <v>0.91625615763546797</v>
      </c>
      <c r="L196" s="131"/>
    </row>
    <row r="197" spans="1:12" s="113" customFormat="1" ht="12.75">
      <c r="A197" s="467" t="s">
        <v>4522</v>
      </c>
      <c r="B197" s="61" t="s">
        <v>4634</v>
      </c>
      <c r="C197" s="119"/>
      <c r="D197" s="119"/>
      <c r="E197" s="469" t="e">
        <f t="shared" ref="E197:E213" si="40">D197/C197</f>
        <v>#DIV/0!</v>
      </c>
      <c r="F197" s="61"/>
      <c r="G197" s="61"/>
      <c r="H197" s="469" t="e">
        <f t="shared" ref="H197:H213" si="41">G197/F197</f>
        <v>#DIV/0!</v>
      </c>
      <c r="I197" s="61">
        <f t="shared" si="30"/>
        <v>0</v>
      </c>
      <c r="J197" s="61">
        <f t="shared" si="31"/>
        <v>0</v>
      </c>
      <c r="K197" s="469" t="e">
        <f t="shared" si="32"/>
        <v>#DIV/0!</v>
      </c>
      <c r="L197" s="131"/>
    </row>
    <row r="198" spans="1:12" s="113" customFormat="1" ht="12.75">
      <c r="A198" s="467" t="s">
        <v>4635</v>
      </c>
      <c r="B198" s="61" t="s">
        <v>4636</v>
      </c>
      <c r="C198" s="119">
        <v>2</v>
      </c>
      <c r="D198" s="119">
        <v>28</v>
      </c>
      <c r="E198" s="469">
        <f t="shared" si="40"/>
        <v>14</v>
      </c>
      <c r="F198" s="61">
        <v>30</v>
      </c>
      <c r="G198" s="61">
        <v>82</v>
      </c>
      <c r="H198" s="469">
        <f t="shared" si="41"/>
        <v>2.7333333333333334</v>
      </c>
      <c r="I198" s="61">
        <f t="shared" si="30"/>
        <v>32</v>
      </c>
      <c r="J198" s="61">
        <f t="shared" si="31"/>
        <v>110</v>
      </c>
      <c r="K198" s="469">
        <f t="shared" si="32"/>
        <v>3.4375</v>
      </c>
      <c r="L198" s="131"/>
    </row>
    <row r="199" spans="1:12" s="113" customFormat="1" ht="12.75">
      <c r="A199" s="467" t="s">
        <v>4637</v>
      </c>
      <c r="B199" s="61" t="s">
        <v>4638</v>
      </c>
      <c r="C199" s="119">
        <v>1</v>
      </c>
      <c r="D199" s="119">
        <v>7</v>
      </c>
      <c r="E199" s="469">
        <f t="shared" si="40"/>
        <v>7</v>
      </c>
      <c r="F199" s="61"/>
      <c r="G199" s="61"/>
      <c r="H199" s="469" t="e">
        <f t="shared" si="41"/>
        <v>#DIV/0!</v>
      </c>
      <c r="I199" s="61">
        <f t="shared" si="30"/>
        <v>1</v>
      </c>
      <c r="J199" s="61">
        <f t="shared" si="31"/>
        <v>7</v>
      </c>
      <c r="K199" s="469">
        <f t="shared" si="32"/>
        <v>7</v>
      </c>
      <c r="L199" s="131"/>
    </row>
    <row r="200" spans="1:12" s="113" customFormat="1" ht="12.75">
      <c r="A200" s="467" t="s">
        <v>4639</v>
      </c>
      <c r="B200" s="61" t="s">
        <v>4640</v>
      </c>
      <c r="C200" s="119">
        <v>6628</v>
      </c>
      <c r="D200" s="119">
        <v>3423</v>
      </c>
      <c r="E200" s="469">
        <f t="shared" si="40"/>
        <v>0.51644538322269162</v>
      </c>
      <c r="F200" s="61">
        <v>876</v>
      </c>
      <c r="G200" s="61">
        <v>360</v>
      </c>
      <c r="H200" s="469">
        <f t="shared" si="41"/>
        <v>0.41095890410958902</v>
      </c>
      <c r="I200" s="61">
        <f t="shared" si="30"/>
        <v>7504</v>
      </c>
      <c r="J200" s="61">
        <f t="shared" si="31"/>
        <v>3783</v>
      </c>
      <c r="K200" s="469">
        <f t="shared" si="32"/>
        <v>0.50413113006396593</v>
      </c>
      <c r="L200" s="131"/>
    </row>
    <row r="201" spans="1:12" s="113" customFormat="1" ht="12.75">
      <c r="A201" s="467" t="s">
        <v>4641</v>
      </c>
      <c r="B201" s="61" t="s">
        <v>4642</v>
      </c>
      <c r="C201" s="119">
        <v>1</v>
      </c>
      <c r="D201" s="119"/>
      <c r="E201" s="469">
        <f t="shared" si="40"/>
        <v>0</v>
      </c>
      <c r="F201" s="61"/>
      <c r="G201" s="61"/>
      <c r="H201" s="469" t="e">
        <f t="shared" si="41"/>
        <v>#DIV/0!</v>
      </c>
      <c r="I201" s="61">
        <f t="shared" si="30"/>
        <v>1</v>
      </c>
      <c r="J201" s="61">
        <f t="shared" si="31"/>
        <v>0</v>
      </c>
      <c r="K201" s="469">
        <f t="shared" si="32"/>
        <v>0</v>
      </c>
      <c r="L201" s="131"/>
    </row>
    <row r="202" spans="1:12" s="113" customFormat="1" ht="12.75">
      <c r="A202" s="467" t="s">
        <v>4643</v>
      </c>
      <c r="B202" s="61" t="s">
        <v>4644</v>
      </c>
      <c r="C202" s="119">
        <v>6</v>
      </c>
      <c r="D202" s="119"/>
      <c r="E202" s="469">
        <f t="shared" si="40"/>
        <v>0</v>
      </c>
      <c r="F202" s="61">
        <v>8</v>
      </c>
      <c r="G202" s="61"/>
      <c r="H202" s="469">
        <f t="shared" si="41"/>
        <v>0</v>
      </c>
      <c r="I202" s="61">
        <f t="shared" si="30"/>
        <v>14</v>
      </c>
      <c r="J202" s="61">
        <f t="shared" si="31"/>
        <v>0</v>
      </c>
      <c r="K202" s="469">
        <f t="shared" si="32"/>
        <v>0</v>
      </c>
      <c r="L202" s="131"/>
    </row>
    <row r="203" spans="1:12" s="113" customFormat="1" ht="12.75">
      <c r="A203" s="467" t="s">
        <v>4645</v>
      </c>
      <c r="B203" s="61" t="s">
        <v>4646</v>
      </c>
      <c r="C203" s="119">
        <v>76</v>
      </c>
      <c r="D203" s="119">
        <v>85</v>
      </c>
      <c r="E203" s="469">
        <f t="shared" si="40"/>
        <v>1.118421052631579</v>
      </c>
      <c r="F203" s="61">
        <v>10</v>
      </c>
      <c r="G203" s="61"/>
      <c r="H203" s="469">
        <f t="shared" si="41"/>
        <v>0</v>
      </c>
      <c r="I203" s="61">
        <f t="shared" si="30"/>
        <v>86</v>
      </c>
      <c r="J203" s="61">
        <f t="shared" si="31"/>
        <v>85</v>
      </c>
      <c r="K203" s="469">
        <f t="shared" si="32"/>
        <v>0.98837209302325579</v>
      </c>
      <c r="L203" s="131"/>
    </row>
    <row r="204" spans="1:12" s="113" customFormat="1" ht="12.75">
      <c r="A204" s="467" t="s">
        <v>4647</v>
      </c>
      <c r="B204" s="61" t="s">
        <v>4648</v>
      </c>
      <c r="C204" s="119">
        <v>76</v>
      </c>
      <c r="D204" s="119"/>
      <c r="E204" s="469">
        <f t="shared" si="40"/>
        <v>0</v>
      </c>
      <c r="F204" s="61">
        <v>10</v>
      </c>
      <c r="G204" s="61"/>
      <c r="H204" s="469">
        <f t="shared" si="41"/>
        <v>0</v>
      </c>
      <c r="I204" s="61">
        <f t="shared" si="30"/>
        <v>86</v>
      </c>
      <c r="J204" s="61">
        <f t="shared" si="31"/>
        <v>0</v>
      </c>
      <c r="K204" s="469">
        <f t="shared" si="32"/>
        <v>0</v>
      </c>
      <c r="L204" s="131"/>
    </row>
    <row r="205" spans="1:12" s="113" customFormat="1" ht="12.75">
      <c r="A205" s="467" t="s">
        <v>4649</v>
      </c>
      <c r="B205" s="61" t="s">
        <v>4650</v>
      </c>
      <c r="C205" s="119">
        <v>76</v>
      </c>
      <c r="D205" s="119"/>
      <c r="E205" s="469">
        <f t="shared" si="40"/>
        <v>0</v>
      </c>
      <c r="F205" s="61">
        <v>10</v>
      </c>
      <c r="G205" s="61"/>
      <c r="H205" s="469">
        <f t="shared" si="41"/>
        <v>0</v>
      </c>
      <c r="I205" s="61">
        <f t="shared" ref="I205:I213" si="42">C205+F205</f>
        <v>86</v>
      </c>
      <c r="J205" s="61">
        <f t="shared" ref="J205:J213" si="43">D205+G205</f>
        <v>0</v>
      </c>
      <c r="K205" s="469">
        <f t="shared" ref="K205:K213" si="44">J205/I205</f>
        <v>0</v>
      </c>
      <c r="L205" s="131"/>
    </row>
    <row r="206" spans="1:12" s="113" customFormat="1" ht="12.75">
      <c r="A206" s="467" t="s">
        <v>4651</v>
      </c>
      <c r="B206" s="61" t="s">
        <v>4652</v>
      </c>
      <c r="C206" s="119"/>
      <c r="D206" s="119"/>
      <c r="E206" s="469" t="e">
        <f t="shared" si="40"/>
        <v>#DIV/0!</v>
      </c>
      <c r="F206" s="61">
        <v>1</v>
      </c>
      <c r="G206" s="61"/>
      <c r="H206" s="469">
        <f t="shared" si="41"/>
        <v>0</v>
      </c>
      <c r="I206" s="61">
        <f t="shared" si="42"/>
        <v>1</v>
      </c>
      <c r="J206" s="61">
        <f t="shared" si="43"/>
        <v>0</v>
      </c>
      <c r="K206" s="469">
        <f t="shared" si="44"/>
        <v>0</v>
      </c>
      <c r="L206" s="131"/>
    </row>
    <row r="207" spans="1:12" s="113" customFormat="1" ht="12.75">
      <c r="A207" s="467" t="s">
        <v>4653</v>
      </c>
      <c r="B207" s="61" t="s">
        <v>4654</v>
      </c>
      <c r="C207" s="119">
        <v>0</v>
      </c>
      <c r="D207" s="119"/>
      <c r="E207" s="469" t="e">
        <f t="shared" si="40"/>
        <v>#DIV/0!</v>
      </c>
      <c r="F207" s="61">
        <v>1</v>
      </c>
      <c r="G207" s="61"/>
      <c r="H207" s="469">
        <f t="shared" si="41"/>
        <v>0</v>
      </c>
      <c r="I207" s="61">
        <f t="shared" si="42"/>
        <v>1</v>
      </c>
      <c r="J207" s="61">
        <f t="shared" si="43"/>
        <v>0</v>
      </c>
      <c r="K207" s="469">
        <f t="shared" si="44"/>
        <v>0</v>
      </c>
      <c r="L207" s="131"/>
    </row>
    <row r="208" spans="1:12" s="113" customFormat="1" ht="12.75">
      <c r="A208" s="467" t="s">
        <v>4655</v>
      </c>
      <c r="B208" s="61" t="s">
        <v>4656</v>
      </c>
      <c r="C208" s="119">
        <v>7000</v>
      </c>
      <c r="D208" s="119">
        <v>2839</v>
      </c>
      <c r="E208" s="469">
        <f t="shared" si="40"/>
        <v>0.40557142857142858</v>
      </c>
      <c r="F208" s="61">
        <v>3000</v>
      </c>
      <c r="G208" s="61">
        <v>1668</v>
      </c>
      <c r="H208" s="469">
        <f t="shared" si="41"/>
        <v>0.55600000000000005</v>
      </c>
      <c r="I208" s="61">
        <f t="shared" si="42"/>
        <v>10000</v>
      </c>
      <c r="J208" s="61">
        <f t="shared" si="43"/>
        <v>4507</v>
      </c>
      <c r="K208" s="469">
        <f t="shared" si="44"/>
        <v>0.45069999999999999</v>
      </c>
      <c r="L208" s="131"/>
    </row>
    <row r="209" spans="1:12" s="113" customFormat="1" ht="12.75">
      <c r="A209" s="467" t="s">
        <v>4657</v>
      </c>
      <c r="B209" s="61" t="s">
        <v>4658</v>
      </c>
      <c r="C209" s="119">
        <v>100</v>
      </c>
      <c r="D209" s="119">
        <v>17</v>
      </c>
      <c r="E209" s="469">
        <f t="shared" si="40"/>
        <v>0.17</v>
      </c>
      <c r="F209" s="61"/>
      <c r="G209" s="61"/>
      <c r="H209" s="469" t="e">
        <f t="shared" si="41"/>
        <v>#DIV/0!</v>
      </c>
      <c r="I209" s="61">
        <f t="shared" si="42"/>
        <v>100</v>
      </c>
      <c r="J209" s="61">
        <f t="shared" si="43"/>
        <v>17</v>
      </c>
      <c r="K209" s="469">
        <f t="shared" si="44"/>
        <v>0.17</v>
      </c>
      <c r="L209" s="131"/>
    </row>
    <row r="210" spans="1:12" s="113" customFormat="1" ht="12.75">
      <c r="A210" s="467" t="s">
        <v>4659</v>
      </c>
      <c r="B210" s="61" t="s">
        <v>4660</v>
      </c>
      <c r="C210" s="119">
        <v>100</v>
      </c>
      <c r="D210" s="119"/>
      <c r="E210" s="469">
        <f t="shared" si="40"/>
        <v>0</v>
      </c>
      <c r="F210" s="61"/>
      <c r="G210" s="61">
        <v>1</v>
      </c>
      <c r="H210" s="469" t="e">
        <f t="shared" si="41"/>
        <v>#DIV/0!</v>
      </c>
      <c r="I210" s="61">
        <f t="shared" si="42"/>
        <v>100</v>
      </c>
      <c r="J210" s="61">
        <f t="shared" si="43"/>
        <v>1</v>
      </c>
      <c r="K210" s="469">
        <f t="shared" si="44"/>
        <v>0.01</v>
      </c>
      <c r="L210" s="131"/>
    </row>
    <row r="211" spans="1:12" s="113" customFormat="1" ht="12.75">
      <c r="A211" s="467" t="s">
        <v>4661</v>
      </c>
      <c r="B211" s="61" t="s">
        <v>4662</v>
      </c>
      <c r="C211" s="119">
        <v>31000</v>
      </c>
      <c r="D211" s="119">
        <v>41555</v>
      </c>
      <c r="E211" s="469">
        <f t="shared" si="40"/>
        <v>1.340483870967742</v>
      </c>
      <c r="F211" s="61">
        <v>160</v>
      </c>
      <c r="G211" s="61">
        <v>1498</v>
      </c>
      <c r="H211" s="469">
        <f t="shared" si="41"/>
        <v>9.3625000000000007</v>
      </c>
      <c r="I211" s="61">
        <f t="shared" si="42"/>
        <v>31160</v>
      </c>
      <c r="J211" s="61">
        <f t="shared" si="43"/>
        <v>43053</v>
      </c>
      <c r="K211" s="469">
        <f t="shared" si="44"/>
        <v>1.3816752246469832</v>
      </c>
      <c r="L211" s="131"/>
    </row>
    <row r="212" spans="1:12" s="113" customFormat="1" ht="12.75">
      <c r="A212" s="467" t="s">
        <v>4663</v>
      </c>
      <c r="B212" s="61" t="s">
        <v>4664</v>
      </c>
      <c r="C212" s="119">
        <v>42000</v>
      </c>
      <c r="D212" s="119">
        <v>42751</v>
      </c>
      <c r="E212" s="469">
        <f t="shared" si="40"/>
        <v>1.0178809523809524</v>
      </c>
      <c r="F212" s="61">
        <v>100</v>
      </c>
      <c r="G212" s="61">
        <v>1516</v>
      </c>
      <c r="H212" s="469">
        <f t="shared" si="41"/>
        <v>15.16</v>
      </c>
      <c r="I212" s="61">
        <f t="shared" si="42"/>
        <v>42100</v>
      </c>
      <c r="J212" s="61">
        <f t="shared" si="43"/>
        <v>44267</v>
      </c>
      <c r="K212" s="469">
        <f t="shared" si="44"/>
        <v>1.0514726840855106</v>
      </c>
      <c r="L212" s="131"/>
    </row>
    <row r="213" spans="1:12" s="113" customFormat="1" ht="12.75">
      <c r="A213" s="467" t="s">
        <v>4665</v>
      </c>
      <c r="B213" s="61" t="s">
        <v>4666</v>
      </c>
      <c r="C213" s="119">
        <v>100</v>
      </c>
      <c r="D213" s="119">
        <v>5</v>
      </c>
      <c r="E213" s="469">
        <f t="shared" si="40"/>
        <v>0.05</v>
      </c>
      <c r="F213" s="61">
        <v>5</v>
      </c>
      <c r="G213" s="61">
        <v>1</v>
      </c>
      <c r="H213" s="469">
        <f t="shared" si="41"/>
        <v>0.2</v>
      </c>
      <c r="I213" s="61">
        <f t="shared" si="42"/>
        <v>105</v>
      </c>
      <c r="J213" s="61">
        <f t="shared" si="43"/>
        <v>6</v>
      </c>
      <c r="K213" s="469">
        <f t="shared" si="44"/>
        <v>5.7142857142857141E-2</v>
      </c>
      <c r="L213" s="131"/>
    </row>
    <row r="214" spans="1:12" s="113" customFormat="1" ht="12.75">
      <c r="A214" s="467" t="s">
        <v>4667</v>
      </c>
      <c r="B214" s="61" t="s">
        <v>4668</v>
      </c>
      <c r="C214" s="119">
        <v>600</v>
      </c>
      <c r="D214" s="119">
        <v>18</v>
      </c>
      <c r="E214" s="469">
        <f t="shared" si="28"/>
        <v>0.03</v>
      </c>
      <c r="F214" s="61"/>
      <c r="G214" s="61">
        <v>1</v>
      </c>
      <c r="H214" s="469" t="e">
        <f t="shared" si="29"/>
        <v>#DIV/0!</v>
      </c>
      <c r="I214" s="61">
        <f t="shared" ref="I214:I216" si="45">C214+F214</f>
        <v>600</v>
      </c>
      <c r="J214" s="61">
        <f t="shared" ref="J214:J216" si="46">D214+G214</f>
        <v>19</v>
      </c>
      <c r="K214" s="469">
        <f t="shared" ref="K214:K216" si="47">J214/I214</f>
        <v>3.1666666666666669E-2</v>
      </c>
      <c r="L214" s="131"/>
    </row>
    <row r="215" spans="1:12" s="113" customFormat="1" ht="12.75">
      <c r="A215" s="832" t="s">
        <v>5322</v>
      </c>
      <c r="B215" s="61" t="s">
        <v>5323</v>
      </c>
      <c r="C215" s="119"/>
      <c r="D215" s="119">
        <v>40</v>
      </c>
      <c r="E215" s="469" t="e">
        <f t="shared" ref="E215" si="48">D215/C215</f>
        <v>#DIV/0!</v>
      </c>
      <c r="F215" s="61"/>
      <c r="G215" s="61">
        <v>65</v>
      </c>
      <c r="H215" s="469" t="e">
        <f t="shared" ref="H215" si="49">G215/F215</f>
        <v>#DIV/0!</v>
      </c>
      <c r="I215" s="61">
        <f t="shared" ref="I215" si="50">C215+F215</f>
        <v>0</v>
      </c>
      <c r="J215" s="61">
        <f t="shared" ref="J215" si="51">D215+G215</f>
        <v>105</v>
      </c>
      <c r="K215" s="469" t="e">
        <f t="shared" ref="K215" si="52">J215/I215</f>
        <v>#DIV/0!</v>
      </c>
      <c r="L215" s="131"/>
    </row>
    <row r="216" spans="1:12" s="113" customFormat="1" ht="12.75">
      <c r="A216" s="467" t="s">
        <v>5324</v>
      </c>
      <c r="B216" s="61" t="s">
        <v>5325</v>
      </c>
      <c r="C216" s="119"/>
      <c r="D216" s="119">
        <v>1</v>
      </c>
      <c r="E216" s="469" t="e">
        <f t="shared" si="28"/>
        <v>#DIV/0!</v>
      </c>
      <c r="F216" s="61"/>
      <c r="G216" s="61">
        <v>0</v>
      </c>
      <c r="H216" s="469" t="e">
        <f t="shared" si="29"/>
        <v>#DIV/0!</v>
      </c>
      <c r="I216" s="61">
        <f t="shared" si="45"/>
        <v>0</v>
      </c>
      <c r="J216" s="61">
        <f t="shared" si="46"/>
        <v>1</v>
      </c>
      <c r="K216" s="469" t="e">
        <f t="shared" si="47"/>
        <v>#DIV/0!</v>
      </c>
      <c r="L216" s="131"/>
    </row>
    <row r="217" spans="1:12" s="113" customFormat="1" ht="12.75">
      <c r="A217" s="60" t="s">
        <v>5326</v>
      </c>
      <c r="B217" s="61" t="s">
        <v>5327</v>
      </c>
      <c r="C217" s="119"/>
      <c r="D217" s="119">
        <v>7</v>
      </c>
      <c r="E217" s="469" t="e">
        <f t="shared" si="28"/>
        <v>#DIV/0!</v>
      </c>
      <c r="F217" s="61"/>
      <c r="G217" s="61">
        <v>2</v>
      </c>
      <c r="H217" s="469" t="e">
        <f t="shared" si="29"/>
        <v>#DIV/0!</v>
      </c>
      <c r="I217" s="61">
        <f t="shared" ref="I217" si="53">C217+F217</f>
        <v>0</v>
      </c>
      <c r="J217" s="61">
        <f t="shared" ref="J217" si="54">D217+G217</f>
        <v>9</v>
      </c>
      <c r="K217" s="469" t="e">
        <f t="shared" ref="K217" si="55">J217/I217</f>
        <v>#DIV/0!</v>
      </c>
      <c r="L217" s="131"/>
    </row>
    <row r="218" spans="1:12" s="113" customFormat="1" ht="12.75">
      <c r="A218" s="61"/>
      <c r="B218" s="61"/>
      <c r="C218" s="60"/>
      <c r="D218" s="60"/>
      <c r="E218" s="307"/>
      <c r="F218" s="61"/>
      <c r="G218" s="61"/>
      <c r="H218" s="61"/>
      <c r="I218" s="61"/>
      <c r="J218" s="61"/>
      <c r="K218" s="61"/>
      <c r="L218" s="131"/>
    </row>
    <row r="219" spans="1:12" s="114" customFormat="1" ht="12.75">
      <c r="A219" s="502" t="s">
        <v>1679</v>
      </c>
      <c r="B219" s="503"/>
      <c r="C219" s="504">
        <v>510</v>
      </c>
      <c r="D219" s="505">
        <v>382</v>
      </c>
      <c r="E219" s="506">
        <f t="shared" si="28"/>
        <v>0.74901960784313726</v>
      </c>
      <c r="F219" s="504">
        <v>1040</v>
      </c>
      <c r="G219" s="507">
        <v>925</v>
      </c>
      <c r="H219" s="506">
        <f t="shared" ref="H219:H312" si="56">G219/F219</f>
        <v>0.88942307692307687</v>
      </c>
      <c r="I219" s="507">
        <f t="shared" ref="I219:I312" si="57">C219+F219</f>
        <v>1550</v>
      </c>
      <c r="J219" s="507">
        <f t="shared" ref="J219:J312" si="58">D219+G219</f>
        <v>1307</v>
      </c>
      <c r="K219" s="506">
        <f t="shared" ref="K219:K312" si="59">J219/I219</f>
        <v>0.84322580645161294</v>
      </c>
      <c r="L219" s="132"/>
    </row>
    <row r="220" spans="1:12" s="114" customFormat="1" ht="12.75">
      <c r="A220" s="502" t="s">
        <v>1678</v>
      </c>
      <c r="B220" s="503"/>
      <c r="C220" s="504">
        <v>520</v>
      </c>
      <c r="D220" s="505">
        <v>388</v>
      </c>
      <c r="E220" s="506">
        <f t="shared" ref="E220:E312" si="60">D220/C220</f>
        <v>0.74615384615384617</v>
      </c>
      <c r="F220" s="504">
        <v>5200</v>
      </c>
      <c r="G220" s="507">
        <v>4578</v>
      </c>
      <c r="H220" s="506">
        <f t="shared" si="56"/>
        <v>0.88038461538461543</v>
      </c>
      <c r="I220" s="507">
        <f t="shared" si="57"/>
        <v>5720</v>
      </c>
      <c r="J220" s="507">
        <f t="shared" si="58"/>
        <v>4966</v>
      </c>
      <c r="K220" s="506">
        <f t="shared" si="59"/>
        <v>0.86818181818181817</v>
      </c>
      <c r="L220" s="132"/>
    </row>
    <row r="221" spans="1:12" s="114" customFormat="1" ht="12.75">
      <c r="A221" s="502" t="s">
        <v>1681</v>
      </c>
      <c r="B221" s="503"/>
      <c r="C221" s="505">
        <f>SUM(C222:C312)</f>
        <v>7600</v>
      </c>
      <c r="D221" s="505">
        <f>SUM(D222:D312)</f>
        <v>5562</v>
      </c>
      <c r="E221" s="506">
        <f>D221/C221</f>
        <v>0.73184210526315785</v>
      </c>
      <c r="F221" s="505">
        <f>SUM(F222:F312)</f>
        <v>15900</v>
      </c>
      <c r="G221" s="505">
        <f>SUM(G222:G312)</f>
        <v>13883</v>
      </c>
      <c r="H221" s="506">
        <f t="shared" si="56"/>
        <v>0.87314465408805031</v>
      </c>
      <c r="I221" s="507">
        <f t="shared" si="57"/>
        <v>23500</v>
      </c>
      <c r="J221" s="507">
        <f t="shared" si="58"/>
        <v>19445</v>
      </c>
      <c r="K221" s="506">
        <f t="shared" si="59"/>
        <v>0.82744680851063834</v>
      </c>
      <c r="L221" s="132"/>
    </row>
    <row r="222" spans="1:12" s="114" customFormat="1" ht="12.75">
      <c r="A222" s="61" t="s">
        <v>4669</v>
      </c>
      <c r="B222" s="61" t="s">
        <v>4670</v>
      </c>
      <c r="C222" s="119">
        <v>859</v>
      </c>
      <c r="D222" s="119">
        <v>731</v>
      </c>
      <c r="E222" s="469">
        <f t="shared" si="60"/>
        <v>0.85098952270081485</v>
      </c>
      <c r="F222" s="61">
        <v>6600</v>
      </c>
      <c r="G222" s="61">
        <v>5229</v>
      </c>
      <c r="H222" s="469">
        <f t="shared" si="56"/>
        <v>0.79227272727272724</v>
      </c>
      <c r="I222" s="61">
        <f t="shared" si="57"/>
        <v>7459</v>
      </c>
      <c r="J222" s="61">
        <f t="shared" si="58"/>
        <v>5960</v>
      </c>
      <c r="K222" s="469">
        <f t="shared" si="59"/>
        <v>0.79903472315323765</v>
      </c>
      <c r="L222" s="132"/>
    </row>
    <row r="223" spans="1:12" s="114" customFormat="1" ht="12.75">
      <c r="A223" s="61" t="s">
        <v>4671</v>
      </c>
      <c r="B223" s="61" t="s">
        <v>4672</v>
      </c>
      <c r="C223" s="119">
        <v>4155</v>
      </c>
      <c r="D223" s="119">
        <v>2666</v>
      </c>
      <c r="E223" s="469">
        <f t="shared" ref="E223:E286" si="61">D223/C223</f>
        <v>0.64163658243080623</v>
      </c>
      <c r="F223" s="61">
        <v>6950</v>
      </c>
      <c r="G223" s="61">
        <v>5458</v>
      </c>
      <c r="H223" s="469">
        <f t="shared" ref="H223:H286" si="62">G223/F223</f>
        <v>0.78532374100719426</v>
      </c>
      <c r="I223" s="61">
        <f t="shared" ref="I223:I294" si="63">C223+F223</f>
        <v>11105</v>
      </c>
      <c r="J223" s="61">
        <f t="shared" ref="J223:J294" si="64">D223+G223</f>
        <v>8124</v>
      </c>
      <c r="K223" s="469">
        <f t="shared" ref="K223:K286" si="65">J223/I223</f>
        <v>0.73156235929761371</v>
      </c>
      <c r="L223" s="132"/>
    </row>
    <row r="224" spans="1:12" s="113" customFormat="1" ht="12.75">
      <c r="A224" s="120" t="s">
        <v>1687</v>
      </c>
      <c r="B224" s="121" t="s">
        <v>4673</v>
      </c>
      <c r="C224" s="122">
        <v>1</v>
      </c>
      <c r="D224" s="122">
        <v>0</v>
      </c>
      <c r="E224" s="469">
        <f t="shared" si="61"/>
        <v>0</v>
      </c>
      <c r="F224" s="121">
        <v>90</v>
      </c>
      <c r="G224" s="121">
        <v>69</v>
      </c>
      <c r="H224" s="469">
        <f t="shared" si="62"/>
        <v>0.76666666666666672</v>
      </c>
      <c r="I224" s="61">
        <f t="shared" si="63"/>
        <v>91</v>
      </c>
      <c r="J224" s="61">
        <f t="shared" si="64"/>
        <v>69</v>
      </c>
      <c r="K224" s="469">
        <f t="shared" si="65"/>
        <v>0.75824175824175821</v>
      </c>
      <c r="L224" s="131"/>
    </row>
    <row r="225" spans="1:12" s="114" customFormat="1" ht="12.75">
      <c r="A225" s="61" t="s">
        <v>4674</v>
      </c>
      <c r="B225" s="61" t="s">
        <v>4675</v>
      </c>
      <c r="C225" s="119">
        <v>1</v>
      </c>
      <c r="D225" s="119"/>
      <c r="E225" s="469">
        <f t="shared" si="61"/>
        <v>0</v>
      </c>
      <c r="F225" s="61"/>
      <c r="G225" s="61"/>
      <c r="H225" s="469" t="e">
        <f t="shared" si="62"/>
        <v>#DIV/0!</v>
      </c>
      <c r="I225" s="61">
        <f t="shared" si="63"/>
        <v>1</v>
      </c>
      <c r="J225" s="61">
        <f t="shared" si="64"/>
        <v>0</v>
      </c>
      <c r="K225" s="469">
        <f t="shared" si="65"/>
        <v>0</v>
      </c>
      <c r="L225" s="132"/>
    </row>
    <row r="226" spans="1:12" s="113" customFormat="1" ht="12.75">
      <c r="A226" s="120" t="s">
        <v>4676</v>
      </c>
      <c r="B226" s="121" t="s">
        <v>4677</v>
      </c>
      <c r="C226" s="122">
        <v>1</v>
      </c>
      <c r="D226" s="122">
        <v>6</v>
      </c>
      <c r="E226" s="469">
        <f t="shared" si="61"/>
        <v>6</v>
      </c>
      <c r="F226" s="121"/>
      <c r="G226" s="121"/>
      <c r="H226" s="469" t="e">
        <f t="shared" si="62"/>
        <v>#DIV/0!</v>
      </c>
      <c r="I226" s="61">
        <f t="shared" si="63"/>
        <v>1</v>
      </c>
      <c r="J226" s="61">
        <f t="shared" si="64"/>
        <v>6</v>
      </c>
      <c r="K226" s="469">
        <f t="shared" si="65"/>
        <v>6</v>
      </c>
      <c r="L226" s="131"/>
    </row>
    <row r="227" spans="1:12" s="114" customFormat="1" ht="12.75">
      <c r="A227" s="61" t="s">
        <v>4678</v>
      </c>
      <c r="B227" s="61" t="s">
        <v>4679</v>
      </c>
      <c r="C227" s="119"/>
      <c r="D227" s="119"/>
      <c r="E227" s="469" t="e">
        <f t="shared" si="61"/>
        <v>#DIV/0!</v>
      </c>
      <c r="F227" s="61">
        <v>6</v>
      </c>
      <c r="G227" s="61">
        <v>6</v>
      </c>
      <c r="H227" s="469">
        <f t="shared" si="62"/>
        <v>1</v>
      </c>
      <c r="I227" s="61">
        <f t="shared" si="63"/>
        <v>6</v>
      </c>
      <c r="J227" s="61">
        <f t="shared" si="64"/>
        <v>6</v>
      </c>
      <c r="K227" s="469">
        <f t="shared" si="65"/>
        <v>1</v>
      </c>
      <c r="L227" s="132"/>
    </row>
    <row r="228" spans="1:12" s="113" customFormat="1" ht="12.75">
      <c r="A228" s="120" t="s">
        <v>4680</v>
      </c>
      <c r="B228" s="121" t="s">
        <v>4681</v>
      </c>
      <c r="C228" s="122"/>
      <c r="D228" s="122"/>
      <c r="E228" s="469" t="e">
        <f t="shared" si="61"/>
        <v>#DIV/0!</v>
      </c>
      <c r="F228" s="121">
        <v>2</v>
      </c>
      <c r="G228" s="121">
        <v>3</v>
      </c>
      <c r="H228" s="469">
        <f t="shared" si="62"/>
        <v>1.5</v>
      </c>
      <c r="I228" s="61">
        <f t="shared" si="63"/>
        <v>2</v>
      </c>
      <c r="J228" s="61">
        <f t="shared" si="64"/>
        <v>3</v>
      </c>
      <c r="K228" s="469">
        <f t="shared" si="65"/>
        <v>1.5</v>
      </c>
      <c r="L228" s="131"/>
    </row>
    <row r="229" spans="1:12" s="114" customFormat="1" ht="12.75">
      <c r="A229" s="61" t="s">
        <v>4682</v>
      </c>
      <c r="B229" s="61" t="s">
        <v>4683</v>
      </c>
      <c r="C229" s="119"/>
      <c r="D229" s="119"/>
      <c r="E229" s="469" t="e">
        <f t="shared" si="61"/>
        <v>#DIV/0!</v>
      </c>
      <c r="F229" s="61">
        <v>88</v>
      </c>
      <c r="G229" s="61">
        <v>58</v>
      </c>
      <c r="H229" s="469">
        <f t="shared" si="62"/>
        <v>0.65909090909090906</v>
      </c>
      <c r="I229" s="61">
        <f t="shared" si="63"/>
        <v>88</v>
      </c>
      <c r="J229" s="61">
        <f t="shared" si="64"/>
        <v>58</v>
      </c>
      <c r="K229" s="469">
        <f t="shared" si="65"/>
        <v>0.65909090909090906</v>
      </c>
      <c r="L229" s="132"/>
    </row>
    <row r="230" spans="1:12" s="113" customFormat="1" ht="12.75">
      <c r="A230" s="120" t="s">
        <v>1691</v>
      </c>
      <c r="B230" s="121" t="s">
        <v>4684</v>
      </c>
      <c r="C230" s="122">
        <v>683</v>
      </c>
      <c r="D230" s="122">
        <v>377</v>
      </c>
      <c r="E230" s="469">
        <f t="shared" si="61"/>
        <v>0.55197657393850663</v>
      </c>
      <c r="F230" s="121">
        <v>437</v>
      </c>
      <c r="G230" s="121">
        <v>165</v>
      </c>
      <c r="H230" s="469">
        <f t="shared" si="62"/>
        <v>0.37757437070938216</v>
      </c>
      <c r="I230" s="61">
        <f t="shared" si="63"/>
        <v>1120</v>
      </c>
      <c r="J230" s="61">
        <f t="shared" si="64"/>
        <v>542</v>
      </c>
      <c r="K230" s="469">
        <f t="shared" si="65"/>
        <v>0.48392857142857143</v>
      </c>
      <c r="L230" s="131"/>
    </row>
    <row r="231" spans="1:12" s="114" customFormat="1" ht="12.75">
      <c r="A231" s="61" t="s">
        <v>1689</v>
      </c>
      <c r="B231" s="61" t="s">
        <v>4685</v>
      </c>
      <c r="C231" s="119"/>
      <c r="D231" s="119"/>
      <c r="E231" s="469" t="e">
        <f t="shared" si="61"/>
        <v>#DIV/0!</v>
      </c>
      <c r="F231" s="61">
        <v>1</v>
      </c>
      <c r="G231" s="61"/>
      <c r="H231" s="469">
        <f t="shared" si="62"/>
        <v>0</v>
      </c>
      <c r="I231" s="61">
        <f t="shared" si="63"/>
        <v>1</v>
      </c>
      <c r="J231" s="61">
        <f t="shared" si="64"/>
        <v>0</v>
      </c>
      <c r="K231" s="469">
        <f t="shared" si="65"/>
        <v>0</v>
      </c>
      <c r="L231" s="132"/>
    </row>
    <row r="232" spans="1:12" s="113" customFormat="1" ht="12.75">
      <c r="A232" s="120" t="s">
        <v>4686</v>
      </c>
      <c r="B232" s="121" t="s">
        <v>4687</v>
      </c>
      <c r="C232" s="122"/>
      <c r="D232" s="122"/>
      <c r="E232" s="469" t="e">
        <f t="shared" si="61"/>
        <v>#DIV/0!</v>
      </c>
      <c r="F232" s="121">
        <v>40</v>
      </c>
      <c r="G232" s="121">
        <v>45</v>
      </c>
      <c r="H232" s="469">
        <f t="shared" si="62"/>
        <v>1.125</v>
      </c>
      <c r="I232" s="61">
        <f t="shared" si="63"/>
        <v>40</v>
      </c>
      <c r="J232" s="61">
        <f t="shared" si="64"/>
        <v>45</v>
      </c>
      <c r="K232" s="469">
        <f t="shared" si="65"/>
        <v>1.125</v>
      </c>
      <c r="L232" s="131"/>
    </row>
    <row r="233" spans="1:12" s="114" customFormat="1" ht="12.75">
      <c r="A233" s="61" t="s">
        <v>4688</v>
      </c>
      <c r="B233" s="61" t="s">
        <v>4689</v>
      </c>
      <c r="C233" s="119"/>
      <c r="D233" s="119"/>
      <c r="E233" s="469" t="e">
        <f t="shared" si="61"/>
        <v>#DIV/0!</v>
      </c>
      <c r="F233" s="61">
        <v>41</v>
      </c>
      <c r="G233" s="61">
        <v>29</v>
      </c>
      <c r="H233" s="469">
        <f t="shared" si="62"/>
        <v>0.70731707317073167</v>
      </c>
      <c r="I233" s="61">
        <f t="shared" si="63"/>
        <v>41</v>
      </c>
      <c r="J233" s="61">
        <f t="shared" si="64"/>
        <v>29</v>
      </c>
      <c r="K233" s="469">
        <f t="shared" si="65"/>
        <v>0.70731707317073167</v>
      </c>
      <c r="L233" s="132"/>
    </row>
    <row r="234" spans="1:12" s="113" customFormat="1" ht="12.75">
      <c r="A234" s="120" t="s">
        <v>4690</v>
      </c>
      <c r="B234" s="121" t="s">
        <v>4691</v>
      </c>
      <c r="C234" s="122">
        <v>38</v>
      </c>
      <c r="D234" s="122">
        <v>40</v>
      </c>
      <c r="E234" s="469">
        <f t="shared" si="61"/>
        <v>1.0526315789473684</v>
      </c>
      <c r="F234" s="121">
        <v>58</v>
      </c>
      <c r="G234" s="121">
        <v>26</v>
      </c>
      <c r="H234" s="469">
        <f t="shared" si="62"/>
        <v>0.44827586206896552</v>
      </c>
      <c r="I234" s="61">
        <f t="shared" si="63"/>
        <v>96</v>
      </c>
      <c r="J234" s="61">
        <f t="shared" si="64"/>
        <v>66</v>
      </c>
      <c r="K234" s="469">
        <f t="shared" si="65"/>
        <v>0.6875</v>
      </c>
      <c r="L234" s="131"/>
    </row>
    <row r="235" spans="1:12" s="114" customFormat="1" ht="12.75">
      <c r="A235" s="61" t="s">
        <v>4692</v>
      </c>
      <c r="B235" s="61" t="s">
        <v>4693</v>
      </c>
      <c r="C235" s="119">
        <v>3</v>
      </c>
      <c r="D235" s="119">
        <v>6</v>
      </c>
      <c r="E235" s="469">
        <f t="shared" si="61"/>
        <v>2</v>
      </c>
      <c r="F235" s="61">
        <v>19</v>
      </c>
      <c r="G235" s="61">
        <v>10</v>
      </c>
      <c r="H235" s="469">
        <f t="shared" si="62"/>
        <v>0.52631578947368418</v>
      </c>
      <c r="I235" s="61">
        <f t="shared" si="63"/>
        <v>22</v>
      </c>
      <c r="J235" s="61">
        <f t="shared" si="64"/>
        <v>16</v>
      </c>
      <c r="K235" s="469">
        <f t="shared" si="65"/>
        <v>0.72727272727272729</v>
      </c>
      <c r="L235" s="132"/>
    </row>
    <row r="236" spans="1:12" s="113" customFormat="1" ht="12.75">
      <c r="A236" s="120" t="s">
        <v>4694</v>
      </c>
      <c r="B236" s="121" t="s">
        <v>4695</v>
      </c>
      <c r="C236" s="122">
        <v>2</v>
      </c>
      <c r="D236" s="122">
        <v>1</v>
      </c>
      <c r="E236" s="469">
        <f t="shared" si="61"/>
        <v>0.5</v>
      </c>
      <c r="F236" s="121">
        <v>2</v>
      </c>
      <c r="G236" s="121">
        <v>3</v>
      </c>
      <c r="H236" s="469">
        <f t="shared" si="62"/>
        <v>1.5</v>
      </c>
      <c r="I236" s="61">
        <f t="shared" si="63"/>
        <v>4</v>
      </c>
      <c r="J236" s="61">
        <f t="shared" si="64"/>
        <v>4</v>
      </c>
      <c r="K236" s="469">
        <f t="shared" si="65"/>
        <v>1</v>
      </c>
      <c r="L236" s="131"/>
    </row>
    <row r="237" spans="1:12" s="114" customFormat="1" ht="12.75">
      <c r="A237" s="61" t="s">
        <v>4696</v>
      </c>
      <c r="B237" s="61" t="s">
        <v>4697</v>
      </c>
      <c r="C237" s="119"/>
      <c r="D237" s="119"/>
      <c r="E237" s="469" t="e">
        <f t="shared" si="61"/>
        <v>#DIV/0!</v>
      </c>
      <c r="F237" s="61">
        <v>11</v>
      </c>
      <c r="G237" s="61">
        <v>11</v>
      </c>
      <c r="H237" s="469">
        <f t="shared" si="62"/>
        <v>1</v>
      </c>
      <c r="I237" s="61">
        <f t="shared" si="63"/>
        <v>11</v>
      </c>
      <c r="J237" s="61">
        <f t="shared" si="64"/>
        <v>11</v>
      </c>
      <c r="K237" s="469">
        <f t="shared" si="65"/>
        <v>1</v>
      </c>
      <c r="L237" s="132"/>
    </row>
    <row r="238" spans="1:12" s="113" customFormat="1" ht="12.75">
      <c r="A238" s="120" t="s">
        <v>4698</v>
      </c>
      <c r="B238" s="121" t="s">
        <v>4699</v>
      </c>
      <c r="C238" s="122">
        <v>1</v>
      </c>
      <c r="D238" s="122"/>
      <c r="E238" s="469">
        <f t="shared" si="61"/>
        <v>0</v>
      </c>
      <c r="F238" s="121"/>
      <c r="G238" s="121"/>
      <c r="H238" s="469" t="e">
        <f t="shared" si="62"/>
        <v>#DIV/0!</v>
      </c>
      <c r="I238" s="61">
        <f t="shared" si="63"/>
        <v>1</v>
      </c>
      <c r="J238" s="61">
        <f t="shared" si="64"/>
        <v>0</v>
      </c>
      <c r="K238" s="469">
        <f t="shared" si="65"/>
        <v>0</v>
      </c>
      <c r="L238" s="131"/>
    </row>
    <row r="239" spans="1:12" s="114" customFormat="1" ht="12.75">
      <c r="A239" s="61" t="s">
        <v>4700</v>
      </c>
      <c r="B239" s="61" t="s">
        <v>4701</v>
      </c>
      <c r="C239" s="119"/>
      <c r="D239" s="119"/>
      <c r="E239" s="469" t="e">
        <f t="shared" si="61"/>
        <v>#DIV/0!</v>
      </c>
      <c r="F239" s="61">
        <v>8</v>
      </c>
      <c r="G239" s="61">
        <v>4</v>
      </c>
      <c r="H239" s="469">
        <f t="shared" si="62"/>
        <v>0.5</v>
      </c>
      <c r="I239" s="61">
        <f t="shared" si="63"/>
        <v>8</v>
      </c>
      <c r="J239" s="61">
        <f t="shared" si="64"/>
        <v>4</v>
      </c>
      <c r="K239" s="469">
        <f t="shared" si="65"/>
        <v>0.5</v>
      </c>
      <c r="L239" s="132"/>
    </row>
    <row r="240" spans="1:12" s="113" customFormat="1" ht="12.75">
      <c r="A240" s="120" t="s">
        <v>4702</v>
      </c>
      <c r="B240" s="121" t="s">
        <v>4703</v>
      </c>
      <c r="C240" s="122"/>
      <c r="D240" s="122">
        <v>1</v>
      </c>
      <c r="E240" s="469" t="e">
        <f t="shared" si="61"/>
        <v>#DIV/0!</v>
      </c>
      <c r="F240" s="121">
        <v>2</v>
      </c>
      <c r="G240" s="121"/>
      <c r="H240" s="469">
        <f t="shared" si="62"/>
        <v>0</v>
      </c>
      <c r="I240" s="61">
        <f t="shared" si="63"/>
        <v>2</v>
      </c>
      <c r="J240" s="61">
        <f t="shared" si="64"/>
        <v>1</v>
      </c>
      <c r="K240" s="469">
        <f t="shared" si="65"/>
        <v>0.5</v>
      </c>
      <c r="L240" s="131"/>
    </row>
    <row r="241" spans="1:12" s="114" customFormat="1" ht="12.75">
      <c r="A241" s="61" t="s">
        <v>4704</v>
      </c>
      <c r="B241" s="61" t="s">
        <v>4705</v>
      </c>
      <c r="C241" s="119"/>
      <c r="D241" s="119"/>
      <c r="E241" s="469" t="e">
        <f t="shared" si="61"/>
        <v>#DIV/0!</v>
      </c>
      <c r="F241" s="61">
        <v>80</v>
      </c>
      <c r="G241" s="61">
        <v>76</v>
      </c>
      <c r="H241" s="469">
        <f t="shared" si="62"/>
        <v>0.95</v>
      </c>
      <c r="I241" s="61">
        <f t="shared" si="63"/>
        <v>80</v>
      </c>
      <c r="J241" s="61">
        <f t="shared" si="64"/>
        <v>76</v>
      </c>
      <c r="K241" s="469">
        <f t="shared" si="65"/>
        <v>0.95</v>
      </c>
      <c r="L241" s="132"/>
    </row>
    <row r="242" spans="1:12" s="113" customFormat="1" ht="12.75">
      <c r="A242" s="120" t="s">
        <v>4706</v>
      </c>
      <c r="B242" s="121" t="s">
        <v>4707</v>
      </c>
      <c r="C242" s="122"/>
      <c r="D242" s="122"/>
      <c r="E242" s="469" t="e">
        <f t="shared" si="61"/>
        <v>#DIV/0!</v>
      </c>
      <c r="F242" s="121">
        <v>4</v>
      </c>
      <c r="G242" s="121">
        <v>4</v>
      </c>
      <c r="H242" s="469">
        <f t="shared" si="62"/>
        <v>1</v>
      </c>
      <c r="I242" s="61">
        <f t="shared" si="63"/>
        <v>4</v>
      </c>
      <c r="J242" s="61">
        <f t="shared" si="64"/>
        <v>4</v>
      </c>
      <c r="K242" s="469">
        <f t="shared" si="65"/>
        <v>1</v>
      </c>
      <c r="L242" s="131"/>
    </row>
    <row r="243" spans="1:12" s="114" customFormat="1" ht="12.75">
      <c r="A243" s="61" t="s">
        <v>4708</v>
      </c>
      <c r="B243" s="61" t="s">
        <v>4709</v>
      </c>
      <c r="C243" s="119"/>
      <c r="D243" s="119"/>
      <c r="E243" s="469" t="e">
        <f t="shared" si="61"/>
        <v>#DIV/0!</v>
      </c>
      <c r="F243" s="61">
        <v>7</v>
      </c>
      <c r="G243" s="61">
        <v>18</v>
      </c>
      <c r="H243" s="469">
        <f t="shared" si="62"/>
        <v>2.5714285714285716</v>
      </c>
      <c r="I243" s="61">
        <f t="shared" si="63"/>
        <v>7</v>
      </c>
      <c r="J243" s="61">
        <f t="shared" si="64"/>
        <v>18</v>
      </c>
      <c r="K243" s="469">
        <f t="shared" si="65"/>
        <v>2.5714285714285716</v>
      </c>
      <c r="L243" s="132"/>
    </row>
    <row r="244" spans="1:12" s="113" customFormat="1" ht="12.75">
      <c r="A244" s="120" t="s">
        <v>4710</v>
      </c>
      <c r="B244" s="121" t="s">
        <v>4711</v>
      </c>
      <c r="C244" s="122">
        <v>1</v>
      </c>
      <c r="D244" s="122"/>
      <c r="E244" s="469">
        <f t="shared" si="61"/>
        <v>0</v>
      </c>
      <c r="F244" s="121"/>
      <c r="G244" s="121">
        <v>2</v>
      </c>
      <c r="H244" s="469" t="e">
        <f t="shared" si="62"/>
        <v>#DIV/0!</v>
      </c>
      <c r="I244" s="61">
        <f t="shared" si="63"/>
        <v>1</v>
      </c>
      <c r="J244" s="61">
        <f t="shared" si="64"/>
        <v>2</v>
      </c>
      <c r="K244" s="469">
        <f t="shared" si="65"/>
        <v>2</v>
      </c>
      <c r="L244" s="131"/>
    </row>
    <row r="245" spans="1:12" s="114" customFormat="1" ht="12.75">
      <c r="A245" s="61" t="s">
        <v>4712</v>
      </c>
      <c r="B245" s="61" t="s">
        <v>4713</v>
      </c>
      <c r="C245" s="119"/>
      <c r="D245" s="119"/>
      <c r="E245" s="469" t="e">
        <f t="shared" si="61"/>
        <v>#DIV/0!</v>
      </c>
      <c r="F245" s="61">
        <v>2</v>
      </c>
      <c r="G245" s="61">
        <v>1</v>
      </c>
      <c r="H245" s="469">
        <f t="shared" si="62"/>
        <v>0.5</v>
      </c>
      <c r="I245" s="61">
        <f t="shared" si="63"/>
        <v>2</v>
      </c>
      <c r="J245" s="61">
        <f t="shared" si="64"/>
        <v>1</v>
      </c>
      <c r="K245" s="469">
        <f t="shared" si="65"/>
        <v>0.5</v>
      </c>
      <c r="L245" s="132"/>
    </row>
    <row r="246" spans="1:12" s="114" customFormat="1" ht="12.75">
      <c r="A246" s="61" t="s">
        <v>1685</v>
      </c>
      <c r="B246" s="61" t="s">
        <v>4714</v>
      </c>
      <c r="C246" s="119"/>
      <c r="D246" s="119"/>
      <c r="E246" s="469" t="e">
        <f t="shared" si="61"/>
        <v>#DIV/0!</v>
      </c>
      <c r="F246" s="61">
        <v>2</v>
      </c>
      <c r="G246" s="61">
        <v>1</v>
      </c>
      <c r="H246" s="469">
        <f t="shared" si="62"/>
        <v>0.5</v>
      </c>
      <c r="I246" s="61">
        <f t="shared" si="63"/>
        <v>2</v>
      </c>
      <c r="J246" s="61">
        <f t="shared" si="64"/>
        <v>1</v>
      </c>
      <c r="K246" s="469">
        <f t="shared" si="65"/>
        <v>0.5</v>
      </c>
      <c r="L246" s="132"/>
    </row>
    <row r="247" spans="1:12" s="113" customFormat="1" ht="12.75">
      <c r="A247" s="120" t="s">
        <v>4715</v>
      </c>
      <c r="B247" s="121" t="s">
        <v>4716</v>
      </c>
      <c r="C247" s="122"/>
      <c r="D247" s="122"/>
      <c r="E247" s="469" t="e">
        <f t="shared" si="61"/>
        <v>#DIV/0!</v>
      </c>
      <c r="F247" s="121">
        <v>1</v>
      </c>
      <c r="G247" s="121">
        <v>1</v>
      </c>
      <c r="H247" s="469">
        <f t="shared" si="62"/>
        <v>1</v>
      </c>
      <c r="I247" s="61">
        <f t="shared" si="63"/>
        <v>1</v>
      </c>
      <c r="J247" s="61">
        <f t="shared" si="64"/>
        <v>1</v>
      </c>
      <c r="K247" s="469">
        <f t="shared" si="65"/>
        <v>1</v>
      </c>
      <c r="L247" s="131"/>
    </row>
    <row r="248" spans="1:12" s="114" customFormat="1" ht="12.75">
      <c r="A248" s="61" t="s">
        <v>4717</v>
      </c>
      <c r="B248" s="61" t="s">
        <v>4718</v>
      </c>
      <c r="C248" s="119"/>
      <c r="D248" s="119"/>
      <c r="E248" s="469" t="e">
        <f t="shared" si="61"/>
        <v>#DIV/0!</v>
      </c>
      <c r="F248" s="61">
        <v>12</v>
      </c>
      <c r="G248" s="61">
        <v>7</v>
      </c>
      <c r="H248" s="469">
        <f t="shared" si="62"/>
        <v>0.58333333333333337</v>
      </c>
      <c r="I248" s="61">
        <f t="shared" si="63"/>
        <v>12</v>
      </c>
      <c r="J248" s="61">
        <f t="shared" si="64"/>
        <v>7</v>
      </c>
      <c r="K248" s="469">
        <f t="shared" si="65"/>
        <v>0.58333333333333337</v>
      </c>
      <c r="L248" s="132"/>
    </row>
    <row r="249" spans="1:12" s="113" customFormat="1" ht="12.75">
      <c r="A249" s="120" t="s">
        <v>4719</v>
      </c>
      <c r="B249" s="121" t="s">
        <v>4720</v>
      </c>
      <c r="C249" s="122">
        <v>1</v>
      </c>
      <c r="D249" s="122"/>
      <c r="E249" s="469">
        <f t="shared" si="61"/>
        <v>0</v>
      </c>
      <c r="F249" s="121"/>
      <c r="G249" s="121">
        <v>1</v>
      </c>
      <c r="H249" s="469" t="e">
        <f t="shared" si="62"/>
        <v>#DIV/0!</v>
      </c>
      <c r="I249" s="61">
        <f t="shared" si="63"/>
        <v>1</v>
      </c>
      <c r="J249" s="61">
        <f t="shared" si="64"/>
        <v>1</v>
      </c>
      <c r="K249" s="469">
        <f t="shared" si="65"/>
        <v>1</v>
      </c>
      <c r="L249" s="131"/>
    </row>
    <row r="250" spans="1:12" s="114" customFormat="1" ht="12.75">
      <c r="A250" s="61" t="s">
        <v>4721</v>
      </c>
      <c r="B250" s="61" t="s">
        <v>4722</v>
      </c>
      <c r="C250" s="119">
        <v>1</v>
      </c>
      <c r="D250" s="119"/>
      <c r="E250" s="469">
        <f t="shared" si="61"/>
        <v>0</v>
      </c>
      <c r="F250" s="61"/>
      <c r="G250" s="61"/>
      <c r="H250" s="469" t="e">
        <f t="shared" si="62"/>
        <v>#DIV/0!</v>
      </c>
      <c r="I250" s="61">
        <f t="shared" si="63"/>
        <v>1</v>
      </c>
      <c r="J250" s="61">
        <f t="shared" si="64"/>
        <v>0</v>
      </c>
      <c r="K250" s="469">
        <f t="shared" si="65"/>
        <v>0</v>
      </c>
      <c r="L250" s="132"/>
    </row>
    <row r="251" spans="1:12" s="113" customFormat="1" ht="12.75">
      <c r="A251" s="120" t="s">
        <v>4723</v>
      </c>
      <c r="B251" s="121" t="s">
        <v>4724</v>
      </c>
      <c r="C251" s="122">
        <v>1</v>
      </c>
      <c r="D251" s="122"/>
      <c r="E251" s="469">
        <f t="shared" si="61"/>
        <v>0</v>
      </c>
      <c r="F251" s="121"/>
      <c r="G251" s="121">
        <v>2</v>
      </c>
      <c r="H251" s="469" t="e">
        <f t="shared" si="62"/>
        <v>#DIV/0!</v>
      </c>
      <c r="I251" s="61">
        <f t="shared" si="63"/>
        <v>1</v>
      </c>
      <c r="J251" s="61">
        <f t="shared" si="64"/>
        <v>2</v>
      </c>
      <c r="K251" s="469">
        <f t="shared" si="65"/>
        <v>2</v>
      </c>
      <c r="L251" s="131"/>
    </row>
    <row r="252" spans="1:12" s="114" customFormat="1" ht="12.75">
      <c r="A252" s="61" t="s">
        <v>4725</v>
      </c>
      <c r="B252" s="61" t="s">
        <v>4726</v>
      </c>
      <c r="C252" s="119"/>
      <c r="D252" s="119"/>
      <c r="E252" s="469" t="e">
        <f t="shared" si="61"/>
        <v>#DIV/0!</v>
      </c>
      <c r="F252" s="61">
        <v>2</v>
      </c>
      <c r="G252" s="61"/>
      <c r="H252" s="469">
        <f t="shared" si="62"/>
        <v>0</v>
      </c>
      <c r="I252" s="61">
        <f t="shared" si="63"/>
        <v>2</v>
      </c>
      <c r="J252" s="61">
        <f t="shared" si="64"/>
        <v>0</v>
      </c>
      <c r="K252" s="469">
        <f t="shared" si="65"/>
        <v>0</v>
      </c>
      <c r="L252" s="132"/>
    </row>
    <row r="253" spans="1:12" s="113" customFormat="1" ht="12.75">
      <c r="A253" s="120" t="s">
        <v>4727</v>
      </c>
      <c r="B253" s="121" t="s">
        <v>4728</v>
      </c>
      <c r="C253" s="122"/>
      <c r="D253" s="122"/>
      <c r="E253" s="469" t="e">
        <f t="shared" si="61"/>
        <v>#DIV/0!</v>
      </c>
      <c r="F253" s="121">
        <v>7</v>
      </c>
      <c r="G253" s="121">
        <v>15</v>
      </c>
      <c r="H253" s="469">
        <f t="shared" si="62"/>
        <v>2.1428571428571428</v>
      </c>
      <c r="I253" s="61">
        <f t="shared" si="63"/>
        <v>7</v>
      </c>
      <c r="J253" s="61">
        <f t="shared" si="64"/>
        <v>15</v>
      </c>
      <c r="K253" s="469">
        <f t="shared" si="65"/>
        <v>2.1428571428571428</v>
      </c>
      <c r="L253" s="131"/>
    </row>
    <row r="254" spans="1:12" s="114" customFormat="1" ht="12.75">
      <c r="A254" s="61" t="s">
        <v>4729</v>
      </c>
      <c r="B254" s="61" t="s">
        <v>4730</v>
      </c>
      <c r="C254" s="119"/>
      <c r="D254" s="119"/>
      <c r="E254" s="469" t="e">
        <f t="shared" si="61"/>
        <v>#DIV/0!</v>
      </c>
      <c r="F254" s="61">
        <v>2</v>
      </c>
      <c r="G254" s="61">
        <v>1</v>
      </c>
      <c r="H254" s="469">
        <f t="shared" si="62"/>
        <v>0.5</v>
      </c>
      <c r="I254" s="61">
        <f t="shared" si="63"/>
        <v>2</v>
      </c>
      <c r="J254" s="61">
        <f t="shared" si="64"/>
        <v>1</v>
      </c>
      <c r="K254" s="469">
        <f t="shared" si="65"/>
        <v>0.5</v>
      </c>
      <c r="L254" s="132"/>
    </row>
    <row r="255" spans="1:12" s="113" customFormat="1" ht="12.75">
      <c r="A255" s="120" t="s">
        <v>4731</v>
      </c>
      <c r="B255" s="121" t="s">
        <v>4732</v>
      </c>
      <c r="C255" s="122"/>
      <c r="D255" s="122"/>
      <c r="E255" s="469" t="e">
        <f t="shared" si="61"/>
        <v>#DIV/0!</v>
      </c>
      <c r="F255" s="121">
        <v>3</v>
      </c>
      <c r="G255" s="121"/>
      <c r="H255" s="469">
        <f t="shared" si="62"/>
        <v>0</v>
      </c>
      <c r="I255" s="61">
        <f t="shared" si="63"/>
        <v>3</v>
      </c>
      <c r="J255" s="61">
        <f t="shared" si="64"/>
        <v>0</v>
      </c>
      <c r="K255" s="469">
        <f t="shared" si="65"/>
        <v>0</v>
      </c>
      <c r="L255" s="131"/>
    </row>
    <row r="256" spans="1:12" s="114" customFormat="1" ht="12.75">
      <c r="A256" s="61" t="s">
        <v>4733</v>
      </c>
      <c r="B256" s="61" t="s">
        <v>4734</v>
      </c>
      <c r="C256" s="119">
        <v>1</v>
      </c>
      <c r="D256" s="119"/>
      <c r="E256" s="469">
        <f t="shared" si="61"/>
        <v>0</v>
      </c>
      <c r="F256" s="61"/>
      <c r="G256" s="61"/>
      <c r="H256" s="469" t="e">
        <f t="shared" si="62"/>
        <v>#DIV/0!</v>
      </c>
      <c r="I256" s="61">
        <f t="shared" si="63"/>
        <v>1</v>
      </c>
      <c r="J256" s="61">
        <f t="shared" si="64"/>
        <v>0</v>
      </c>
      <c r="K256" s="469">
        <f t="shared" si="65"/>
        <v>0</v>
      </c>
      <c r="L256" s="132"/>
    </row>
    <row r="257" spans="1:12" s="113" customFormat="1" ht="12.75">
      <c r="A257" s="120" t="s">
        <v>4735</v>
      </c>
      <c r="B257" s="121" t="s">
        <v>4736</v>
      </c>
      <c r="C257" s="122">
        <v>3</v>
      </c>
      <c r="D257" s="122">
        <v>2</v>
      </c>
      <c r="E257" s="469">
        <f t="shared" si="61"/>
        <v>0.66666666666666663</v>
      </c>
      <c r="F257" s="121">
        <v>214</v>
      </c>
      <c r="G257" s="121">
        <v>146</v>
      </c>
      <c r="H257" s="469">
        <f t="shared" si="62"/>
        <v>0.68224299065420557</v>
      </c>
      <c r="I257" s="61">
        <f t="shared" si="63"/>
        <v>217</v>
      </c>
      <c r="J257" s="61">
        <f t="shared" si="64"/>
        <v>148</v>
      </c>
      <c r="K257" s="469">
        <f t="shared" si="65"/>
        <v>0.6820276497695853</v>
      </c>
      <c r="L257" s="131"/>
    </row>
    <row r="258" spans="1:12" s="114" customFormat="1" ht="12.75">
      <c r="A258" s="61" t="s">
        <v>4737</v>
      </c>
      <c r="B258" s="61" t="s">
        <v>4738</v>
      </c>
      <c r="C258" s="119">
        <v>6</v>
      </c>
      <c r="D258" s="119">
        <v>3</v>
      </c>
      <c r="E258" s="469">
        <f t="shared" si="61"/>
        <v>0.5</v>
      </c>
      <c r="F258" s="61">
        <v>380</v>
      </c>
      <c r="G258" s="61">
        <v>227</v>
      </c>
      <c r="H258" s="469">
        <f t="shared" si="62"/>
        <v>0.59736842105263155</v>
      </c>
      <c r="I258" s="61">
        <f t="shared" si="63"/>
        <v>386</v>
      </c>
      <c r="J258" s="61">
        <f t="shared" si="64"/>
        <v>230</v>
      </c>
      <c r="K258" s="469">
        <f t="shared" si="65"/>
        <v>0.59585492227979275</v>
      </c>
      <c r="L258" s="132"/>
    </row>
    <row r="259" spans="1:12" s="113" customFormat="1" ht="12.75">
      <c r="A259" s="120" t="s">
        <v>1698</v>
      </c>
      <c r="B259" s="121" t="s">
        <v>4739</v>
      </c>
      <c r="C259" s="122"/>
      <c r="D259" s="122"/>
      <c r="E259" s="469" t="e">
        <f t="shared" si="61"/>
        <v>#DIV/0!</v>
      </c>
      <c r="F259" s="121">
        <v>19</v>
      </c>
      <c r="G259" s="121">
        <v>16</v>
      </c>
      <c r="H259" s="469">
        <f t="shared" si="62"/>
        <v>0.84210526315789469</v>
      </c>
      <c r="I259" s="61">
        <f t="shared" si="63"/>
        <v>19</v>
      </c>
      <c r="J259" s="61">
        <f t="shared" si="64"/>
        <v>16</v>
      </c>
      <c r="K259" s="469">
        <f t="shared" si="65"/>
        <v>0.84210526315789469</v>
      </c>
      <c r="L259" s="131"/>
    </row>
    <row r="260" spans="1:12" s="114" customFormat="1" ht="12.75">
      <c r="A260" s="61" t="s">
        <v>4740</v>
      </c>
      <c r="B260" s="61" t="s">
        <v>4741</v>
      </c>
      <c r="C260" s="119">
        <v>7</v>
      </c>
      <c r="D260" s="119">
        <v>4</v>
      </c>
      <c r="E260" s="469">
        <f t="shared" si="61"/>
        <v>0.5714285714285714</v>
      </c>
      <c r="F260" s="61">
        <v>400</v>
      </c>
      <c r="G260" s="61">
        <v>221</v>
      </c>
      <c r="H260" s="469">
        <f t="shared" si="62"/>
        <v>0.55249999999999999</v>
      </c>
      <c r="I260" s="61">
        <f t="shared" si="63"/>
        <v>407</v>
      </c>
      <c r="J260" s="61">
        <f t="shared" si="64"/>
        <v>225</v>
      </c>
      <c r="K260" s="469">
        <f t="shared" si="65"/>
        <v>0.55282555282555279</v>
      </c>
      <c r="L260" s="132"/>
    </row>
    <row r="261" spans="1:12" s="113" customFormat="1" ht="12.75">
      <c r="A261" s="120" t="s">
        <v>4742</v>
      </c>
      <c r="B261" s="121" t="s">
        <v>4743</v>
      </c>
      <c r="C261" s="122"/>
      <c r="D261" s="122"/>
      <c r="E261" s="469" t="e">
        <f t="shared" si="61"/>
        <v>#DIV/0!</v>
      </c>
      <c r="F261" s="121">
        <v>5</v>
      </c>
      <c r="G261" s="107">
        <v>10</v>
      </c>
      <c r="H261" s="469">
        <f t="shared" si="62"/>
        <v>2</v>
      </c>
      <c r="I261" s="61">
        <f t="shared" si="63"/>
        <v>5</v>
      </c>
      <c r="J261" s="61">
        <f t="shared" si="64"/>
        <v>10</v>
      </c>
      <c r="K261" s="469">
        <f t="shared" si="65"/>
        <v>2</v>
      </c>
      <c r="L261" s="131"/>
    </row>
    <row r="262" spans="1:12" s="114" customFormat="1" ht="12.75">
      <c r="A262" s="61" t="s">
        <v>4744</v>
      </c>
      <c r="B262" s="61" t="s">
        <v>4745</v>
      </c>
      <c r="C262" s="119"/>
      <c r="D262" s="119"/>
      <c r="E262" s="469" t="e">
        <f t="shared" si="61"/>
        <v>#DIV/0!</v>
      </c>
      <c r="F262" s="61">
        <v>5</v>
      </c>
      <c r="G262" s="61">
        <v>8</v>
      </c>
      <c r="H262" s="469">
        <f t="shared" si="62"/>
        <v>1.6</v>
      </c>
      <c r="I262" s="61">
        <f t="shared" si="63"/>
        <v>5</v>
      </c>
      <c r="J262" s="61">
        <f t="shared" si="64"/>
        <v>8</v>
      </c>
      <c r="K262" s="469">
        <f t="shared" si="65"/>
        <v>1.6</v>
      </c>
      <c r="L262" s="132"/>
    </row>
    <row r="263" spans="1:12" s="113" customFormat="1" ht="12.75">
      <c r="A263" s="120" t="s">
        <v>4746</v>
      </c>
      <c r="B263" s="121" t="s">
        <v>4747</v>
      </c>
      <c r="C263" s="122">
        <v>1</v>
      </c>
      <c r="D263" s="122">
        <v>1</v>
      </c>
      <c r="E263" s="469">
        <f t="shared" si="61"/>
        <v>1</v>
      </c>
      <c r="F263" s="121">
        <v>2</v>
      </c>
      <c r="G263" s="121"/>
      <c r="H263" s="469">
        <f t="shared" si="62"/>
        <v>0</v>
      </c>
      <c r="I263" s="61">
        <f t="shared" si="63"/>
        <v>3</v>
      </c>
      <c r="J263" s="61">
        <f t="shared" si="64"/>
        <v>1</v>
      </c>
      <c r="K263" s="469">
        <f t="shared" si="65"/>
        <v>0.33333333333333331</v>
      </c>
      <c r="L263" s="131"/>
    </row>
    <row r="264" spans="1:12" s="114" customFormat="1" ht="12.75">
      <c r="A264" s="61" t="s">
        <v>4748</v>
      </c>
      <c r="B264" s="61" t="s">
        <v>4749</v>
      </c>
      <c r="C264" s="119">
        <v>1</v>
      </c>
      <c r="D264" s="119"/>
      <c r="E264" s="469">
        <f t="shared" si="61"/>
        <v>0</v>
      </c>
      <c r="F264" s="61">
        <v>15</v>
      </c>
      <c r="G264" s="61">
        <v>2</v>
      </c>
      <c r="H264" s="469">
        <f t="shared" si="62"/>
        <v>0.13333333333333333</v>
      </c>
      <c r="I264" s="61">
        <f t="shared" si="63"/>
        <v>16</v>
      </c>
      <c r="J264" s="61">
        <f t="shared" si="64"/>
        <v>2</v>
      </c>
      <c r="K264" s="469">
        <f t="shared" si="65"/>
        <v>0.125</v>
      </c>
      <c r="L264" s="132"/>
    </row>
    <row r="265" spans="1:12" s="113" customFormat="1" ht="12.75">
      <c r="A265" s="120" t="s">
        <v>4750</v>
      </c>
      <c r="B265" s="121" t="s">
        <v>4751</v>
      </c>
      <c r="C265" s="122"/>
      <c r="D265" s="122"/>
      <c r="E265" s="469" t="e">
        <f t="shared" si="61"/>
        <v>#DIV/0!</v>
      </c>
      <c r="F265" s="121">
        <v>2</v>
      </c>
      <c r="G265" s="121"/>
      <c r="H265" s="469">
        <f t="shared" si="62"/>
        <v>0</v>
      </c>
      <c r="I265" s="61">
        <f t="shared" si="63"/>
        <v>2</v>
      </c>
      <c r="J265" s="61">
        <f t="shared" si="64"/>
        <v>0</v>
      </c>
      <c r="K265" s="469">
        <f t="shared" si="65"/>
        <v>0</v>
      </c>
      <c r="L265" s="131"/>
    </row>
    <row r="266" spans="1:12" s="114" customFormat="1" ht="12.75">
      <c r="A266" s="61" t="s">
        <v>4752</v>
      </c>
      <c r="B266" s="61" t="s">
        <v>4753</v>
      </c>
      <c r="C266" s="119"/>
      <c r="D266" s="119"/>
      <c r="E266" s="469" t="e">
        <f t="shared" si="61"/>
        <v>#DIV/0!</v>
      </c>
      <c r="F266" s="61">
        <v>92</v>
      </c>
      <c r="G266" s="61">
        <v>29</v>
      </c>
      <c r="H266" s="469">
        <f t="shared" si="62"/>
        <v>0.31521739130434784</v>
      </c>
      <c r="I266" s="61">
        <f t="shared" si="63"/>
        <v>92</v>
      </c>
      <c r="J266" s="61">
        <f t="shared" si="64"/>
        <v>29</v>
      </c>
      <c r="K266" s="469">
        <f t="shared" si="65"/>
        <v>0.31521739130434784</v>
      </c>
      <c r="L266" s="132"/>
    </row>
    <row r="267" spans="1:12" s="113" customFormat="1" ht="12.75">
      <c r="A267" s="120" t="s">
        <v>4754</v>
      </c>
      <c r="B267" s="121" t="s">
        <v>4755</v>
      </c>
      <c r="C267" s="122"/>
      <c r="D267" s="122"/>
      <c r="E267" s="469" t="e">
        <f t="shared" si="61"/>
        <v>#DIV/0!</v>
      </c>
      <c r="F267" s="121">
        <v>27</v>
      </c>
      <c r="G267" s="121">
        <v>11</v>
      </c>
      <c r="H267" s="469">
        <f t="shared" si="62"/>
        <v>0.40740740740740738</v>
      </c>
      <c r="I267" s="61">
        <f t="shared" si="63"/>
        <v>27</v>
      </c>
      <c r="J267" s="61">
        <f t="shared" si="64"/>
        <v>11</v>
      </c>
      <c r="K267" s="469">
        <f t="shared" si="65"/>
        <v>0.40740740740740738</v>
      </c>
      <c r="L267" s="131"/>
    </row>
    <row r="268" spans="1:12" s="114" customFormat="1" ht="12.75">
      <c r="A268" s="61" t="s">
        <v>4756</v>
      </c>
      <c r="B268" s="61" t="s">
        <v>4757</v>
      </c>
      <c r="C268" s="119">
        <v>6</v>
      </c>
      <c r="D268" s="119"/>
      <c r="E268" s="469">
        <f t="shared" si="61"/>
        <v>0</v>
      </c>
      <c r="F268" s="61"/>
      <c r="G268" s="61"/>
      <c r="H268" s="469" t="e">
        <f t="shared" si="62"/>
        <v>#DIV/0!</v>
      </c>
      <c r="I268" s="61">
        <f t="shared" si="63"/>
        <v>6</v>
      </c>
      <c r="J268" s="61">
        <f t="shared" si="64"/>
        <v>0</v>
      </c>
      <c r="K268" s="469">
        <f t="shared" si="65"/>
        <v>0</v>
      </c>
      <c r="L268" s="132"/>
    </row>
    <row r="269" spans="1:12" s="114" customFormat="1" ht="12.75">
      <c r="A269" s="61" t="s">
        <v>4758</v>
      </c>
      <c r="B269" s="61" t="s">
        <v>4759</v>
      </c>
      <c r="C269" s="119">
        <v>1</v>
      </c>
      <c r="D269" s="119"/>
      <c r="E269" s="469">
        <f t="shared" si="61"/>
        <v>0</v>
      </c>
      <c r="F269" s="61"/>
      <c r="G269" s="61"/>
      <c r="H269" s="469" t="e">
        <f t="shared" si="62"/>
        <v>#DIV/0!</v>
      </c>
      <c r="I269" s="61">
        <f t="shared" si="63"/>
        <v>1</v>
      </c>
      <c r="J269" s="61">
        <f t="shared" si="64"/>
        <v>0</v>
      </c>
      <c r="K269" s="469">
        <f t="shared" si="65"/>
        <v>0</v>
      </c>
      <c r="L269" s="132"/>
    </row>
    <row r="270" spans="1:12" s="113" customFormat="1" ht="12.75">
      <c r="A270" s="120" t="s">
        <v>4760</v>
      </c>
      <c r="B270" s="121" t="s">
        <v>4761</v>
      </c>
      <c r="C270" s="122"/>
      <c r="D270" s="122"/>
      <c r="E270" s="469" t="e">
        <f t="shared" si="61"/>
        <v>#DIV/0!</v>
      </c>
      <c r="F270" s="121">
        <v>12</v>
      </c>
      <c r="G270" s="121">
        <v>4</v>
      </c>
      <c r="H270" s="469">
        <f t="shared" si="62"/>
        <v>0.33333333333333331</v>
      </c>
      <c r="I270" s="61">
        <f t="shared" si="63"/>
        <v>12</v>
      </c>
      <c r="J270" s="61">
        <f t="shared" si="64"/>
        <v>4</v>
      </c>
      <c r="K270" s="469">
        <f t="shared" si="65"/>
        <v>0.33333333333333331</v>
      </c>
      <c r="L270" s="131"/>
    </row>
    <row r="271" spans="1:12" s="114" customFormat="1" ht="12.75">
      <c r="A271" s="61" t="s">
        <v>4762</v>
      </c>
      <c r="B271" s="61" t="s">
        <v>4763</v>
      </c>
      <c r="C271" s="119"/>
      <c r="D271" s="119"/>
      <c r="E271" s="469" t="e">
        <f t="shared" si="61"/>
        <v>#DIV/0!</v>
      </c>
      <c r="F271" s="61">
        <v>13</v>
      </c>
      <c r="G271" s="29">
        <v>4</v>
      </c>
      <c r="H271" s="469">
        <f t="shared" si="62"/>
        <v>0.30769230769230771</v>
      </c>
      <c r="I271" s="61">
        <f t="shared" si="63"/>
        <v>13</v>
      </c>
      <c r="J271" s="61">
        <f t="shared" si="64"/>
        <v>4</v>
      </c>
      <c r="K271" s="469">
        <f t="shared" si="65"/>
        <v>0.30769230769230771</v>
      </c>
      <c r="L271" s="132"/>
    </row>
    <row r="272" spans="1:12" s="113" customFormat="1" ht="12.75">
      <c r="A272" s="120" t="s">
        <v>4764</v>
      </c>
      <c r="B272" s="121" t="s">
        <v>4765</v>
      </c>
      <c r="C272" s="122"/>
      <c r="D272" s="122"/>
      <c r="E272" s="469" t="e">
        <f t="shared" si="61"/>
        <v>#DIV/0!</v>
      </c>
      <c r="F272" s="121">
        <v>16</v>
      </c>
      <c r="G272" s="121">
        <v>1</v>
      </c>
      <c r="H272" s="469">
        <f t="shared" si="62"/>
        <v>6.25E-2</v>
      </c>
      <c r="I272" s="61">
        <f t="shared" si="63"/>
        <v>16</v>
      </c>
      <c r="J272" s="61">
        <f t="shared" si="64"/>
        <v>1</v>
      </c>
      <c r="K272" s="469">
        <f t="shared" si="65"/>
        <v>6.25E-2</v>
      </c>
      <c r="L272" s="131"/>
    </row>
    <row r="273" spans="1:12" s="114" customFormat="1" ht="12.75">
      <c r="A273" s="61" t="s">
        <v>4766</v>
      </c>
      <c r="B273" s="61" t="s">
        <v>4767</v>
      </c>
      <c r="C273" s="119"/>
      <c r="D273" s="119"/>
      <c r="E273" s="469" t="e">
        <f t="shared" si="61"/>
        <v>#DIV/0!</v>
      </c>
      <c r="F273" s="61">
        <v>11</v>
      </c>
      <c r="G273" s="61">
        <v>6</v>
      </c>
      <c r="H273" s="469">
        <f t="shared" si="62"/>
        <v>0.54545454545454541</v>
      </c>
      <c r="I273" s="61">
        <f t="shared" si="63"/>
        <v>11</v>
      </c>
      <c r="J273" s="61">
        <f t="shared" si="64"/>
        <v>6</v>
      </c>
      <c r="K273" s="469">
        <f t="shared" si="65"/>
        <v>0.54545454545454541</v>
      </c>
      <c r="L273" s="132"/>
    </row>
    <row r="274" spans="1:12" s="113" customFormat="1" ht="12.75">
      <c r="A274" s="120" t="s">
        <v>4768</v>
      </c>
      <c r="B274" s="121" t="s">
        <v>4769</v>
      </c>
      <c r="C274" s="122"/>
      <c r="D274" s="122"/>
      <c r="E274" s="469" t="e">
        <f t="shared" si="61"/>
        <v>#DIV/0!</v>
      </c>
      <c r="F274" s="121">
        <v>13</v>
      </c>
      <c r="G274" s="121">
        <v>3</v>
      </c>
      <c r="H274" s="469">
        <f t="shared" si="62"/>
        <v>0.23076923076923078</v>
      </c>
      <c r="I274" s="61">
        <f t="shared" si="63"/>
        <v>13</v>
      </c>
      <c r="J274" s="61">
        <f t="shared" si="64"/>
        <v>3</v>
      </c>
      <c r="K274" s="469">
        <f t="shared" si="65"/>
        <v>0.23076923076923078</v>
      </c>
      <c r="L274" s="131"/>
    </row>
    <row r="275" spans="1:12" s="114" customFormat="1" ht="12.75">
      <c r="A275" s="61" t="s">
        <v>4770</v>
      </c>
      <c r="B275" s="61" t="s">
        <v>4771</v>
      </c>
      <c r="C275" s="119"/>
      <c r="D275" s="119"/>
      <c r="E275" s="469" t="e">
        <f t="shared" si="61"/>
        <v>#DIV/0!</v>
      </c>
      <c r="F275" s="61">
        <v>8</v>
      </c>
      <c r="G275" s="61">
        <v>3</v>
      </c>
      <c r="H275" s="469">
        <f t="shared" si="62"/>
        <v>0.375</v>
      </c>
      <c r="I275" s="61">
        <f t="shared" si="63"/>
        <v>8</v>
      </c>
      <c r="J275" s="61">
        <f t="shared" si="64"/>
        <v>3</v>
      </c>
      <c r="K275" s="469">
        <f t="shared" si="65"/>
        <v>0.375</v>
      </c>
      <c r="L275" s="132"/>
    </row>
    <row r="276" spans="1:12" s="113" customFormat="1" ht="12.75">
      <c r="A276" s="120" t="s">
        <v>4772</v>
      </c>
      <c r="B276" s="121" t="s">
        <v>4773</v>
      </c>
      <c r="C276" s="122"/>
      <c r="D276" s="122"/>
      <c r="E276" s="469" t="e">
        <f t="shared" si="61"/>
        <v>#DIV/0!</v>
      </c>
      <c r="F276" s="121">
        <v>9</v>
      </c>
      <c r="G276" s="121"/>
      <c r="H276" s="469">
        <f t="shared" si="62"/>
        <v>0</v>
      </c>
      <c r="I276" s="61">
        <f t="shared" si="63"/>
        <v>9</v>
      </c>
      <c r="J276" s="61">
        <f t="shared" si="64"/>
        <v>0</v>
      </c>
      <c r="K276" s="469">
        <f t="shared" si="65"/>
        <v>0</v>
      </c>
      <c r="L276" s="131"/>
    </row>
    <row r="277" spans="1:12" s="114" customFormat="1" ht="12.75">
      <c r="A277" s="61" t="s">
        <v>4774</v>
      </c>
      <c r="B277" s="61" t="s">
        <v>4775</v>
      </c>
      <c r="C277" s="119"/>
      <c r="D277" s="119"/>
      <c r="E277" s="469" t="e">
        <f t="shared" si="61"/>
        <v>#DIV/0!</v>
      </c>
      <c r="F277" s="61">
        <v>1</v>
      </c>
      <c r="G277" s="61"/>
      <c r="H277" s="469">
        <f t="shared" si="62"/>
        <v>0</v>
      </c>
      <c r="I277" s="61">
        <f t="shared" si="63"/>
        <v>1</v>
      </c>
      <c r="J277" s="61">
        <f t="shared" si="64"/>
        <v>0</v>
      </c>
      <c r="K277" s="469">
        <f t="shared" si="65"/>
        <v>0</v>
      </c>
      <c r="L277" s="132"/>
    </row>
    <row r="278" spans="1:12" s="113" customFormat="1" ht="12.75">
      <c r="A278" s="120" t="s">
        <v>4776</v>
      </c>
      <c r="B278" s="121" t="s">
        <v>4777</v>
      </c>
      <c r="C278" s="122">
        <v>1</v>
      </c>
      <c r="D278" s="122"/>
      <c r="E278" s="469">
        <f t="shared" si="61"/>
        <v>0</v>
      </c>
      <c r="F278" s="121"/>
      <c r="G278" s="121"/>
      <c r="H278" s="469" t="e">
        <f t="shared" si="62"/>
        <v>#DIV/0!</v>
      </c>
      <c r="I278" s="61">
        <f t="shared" si="63"/>
        <v>1</v>
      </c>
      <c r="J278" s="61">
        <f t="shared" si="64"/>
        <v>0</v>
      </c>
      <c r="K278" s="469">
        <f t="shared" si="65"/>
        <v>0</v>
      </c>
      <c r="L278" s="131"/>
    </row>
    <row r="279" spans="1:12" s="114" customFormat="1" ht="12.75">
      <c r="A279" s="61" t="s">
        <v>4778</v>
      </c>
      <c r="B279" s="61" t="s">
        <v>4779</v>
      </c>
      <c r="C279" s="119">
        <v>1464</v>
      </c>
      <c r="D279" s="119">
        <v>934</v>
      </c>
      <c r="E279" s="469">
        <f t="shared" si="61"/>
        <v>0.63797814207650272</v>
      </c>
      <c r="F279" s="61">
        <v>50</v>
      </c>
      <c r="G279" s="61">
        <v>23</v>
      </c>
      <c r="H279" s="469">
        <f t="shared" si="62"/>
        <v>0.46</v>
      </c>
      <c r="I279" s="61">
        <f t="shared" si="63"/>
        <v>1514</v>
      </c>
      <c r="J279" s="61">
        <f t="shared" si="64"/>
        <v>957</v>
      </c>
      <c r="K279" s="469">
        <f t="shared" si="65"/>
        <v>0.63210039630118886</v>
      </c>
      <c r="L279" s="132"/>
    </row>
    <row r="280" spans="1:12" s="113" customFormat="1" ht="12.75">
      <c r="A280" s="120" t="s">
        <v>4780</v>
      </c>
      <c r="B280" s="121" t="s">
        <v>4781</v>
      </c>
      <c r="C280" s="122">
        <v>349</v>
      </c>
      <c r="D280" s="122">
        <v>171</v>
      </c>
      <c r="E280" s="469">
        <f t="shared" si="61"/>
        <v>0.48997134670487108</v>
      </c>
      <c r="F280" s="121">
        <v>94</v>
      </c>
      <c r="G280" s="121">
        <v>43</v>
      </c>
      <c r="H280" s="469">
        <f t="shared" si="62"/>
        <v>0.45744680851063829</v>
      </c>
      <c r="I280" s="61">
        <f t="shared" si="63"/>
        <v>443</v>
      </c>
      <c r="J280" s="61">
        <f t="shared" si="64"/>
        <v>214</v>
      </c>
      <c r="K280" s="469">
        <f t="shared" si="65"/>
        <v>0.48306997742663654</v>
      </c>
      <c r="L280" s="131"/>
    </row>
    <row r="281" spans="1:12" s="114" customFormat="1" ht="12.75">
      <c r="A281" s="61" t="s">
        <v>4782</v>
      </c>
      <c r="B281" s="61" t="s">
        <v>4783</v>
      </c>
      <c r="C281" s="119">
        <v>1</v>
      </c>
      <c r="D281" s="119">
        <v>1</v>
      </c>
      <c r="E281" s="469">
        <f t="shared" si="61"/>
        <v>1</v>
      </c>
      <c r="F281" s="61">
        <v>17</v>
      </c>
      <c r="G281" s="61">
        <v>14</v>
      </c>
      <c r="H281" s="469">
        <f t="shared" si="62"/>
        <v>0.82352941176470584</v>
      </c>
      <c r="I281" s="61">
        <f t="shared" si="63"/>
        <v>18</v>
      </c>
      <c r="J281" s="61">
        <f t="shared" si="64"/>
        <v>15</v>
      </c>
      <c r="K281" s="469">
        <f t="shared" si="65"/>
        <v>0.83333333333333337</v>
      </c>
      <c r="L281" s="132"/>
    </row>
    <row r="282" spans="1:12" s="113" customFormat="1" ht="12.75">
      <c r="A282" s="120" t="s">
        <v>4784</v>
      </c>
      <c r="B282" s="121" t="s">
        <v>4785</v>
      </c>
      <c r="C282" s="122"/>
      <c r="D282" s="122"/>
      <c r="E282" s="469" t="e">
        <f t="shared" si="61"/>
        <v>#DIV/0!</v>
      </c>
      <c r="F282" s="121">
        <v>3</v>
      </c>
      <c r="G282" s="121">
        <v>3</v>
      </c>
      <c r="H282" s="469">
        <f t="shared" si="62"/>
        <v>1</v>
      </c>
      <c r="I282" s="61">
        <f t="shared" si="63"/>
        <v>3</v>
      </c>
      <c r="J282" s="61">
        <f t="shared" si="64"/>
        <v>3</v>
      </c>
      <c r="K282" s="469">
        <f t="shared" si="65"/>
        <v>1</v>
      </c>
      <c r="L282" s="131"/>
    </row>
    <row r="283" spans="1:12" s="114" customFormat="1" ht="12.75">
      <c r="A283" s="61" t="s">
        <v>4786</v>
      </c>
      <c r="B283" s="61" t="s">
        <v>4787</v>
      </c>
      <c r="C283" s="119">
        <v>4</v>
      </c>
      <c r="D283" s="119">
        <v>10</v>
      </c>
      <c r="E283" s="469">
        <f t="shared" si="61"/>
        <v>2.5</v>
      </c>
      <c r="F283" s="61"/>
      <c r="G283" s="61"/>
      <c r="H283" s="469" t="e">
        <f t="shared" si="62"/>
        <v>#DIV/0!</v>
      </c>
      <c r="I283" s="61">
        <f t="shared" si="63"/>
        <v>4</v>
      </c>
      <c r="J283" s="61">
        <f t="shared" si="64"/>
        <v>10</v>
      </c>
      <c r="K283" s="469">
        <f t="shared" si="65"/>
        <v>2.5</v>
      </c>
      <c r="L283" s="132"/>
    </row>
    <row r="284" spans="1:12" s="113" customFormat="1" ht="12.75">
      <c r="A284" s="120" t="s">
        <v>4788</v>
      </c>
      <c r="B284" s="121" t="s">
        <v>4789</v>
      </c>
      <c r="C284" s="122">
        <v>1</v>
      </c>
      <c r="D284" s="122"/>
      <c r="E284" s="469">
        <f t="shared" si="61"/>
        <v>0</v>
      </c>
      <c r="F284" s="121"/>
      <c r="G284" s="121"/>
      <c r="H284" s="469" t="e">
        <f t="shared" si="62"/>
        <v>#DIV/0!</v>
      </c>
      <c r="I284" s="61">
        <f t="shared" si="63"/>
        <v>1</v>
      </c>
      <c r="J284" s="61">
        <f t="shared" si="64"/>
        <v>0</v>
      </c>
      <c r="K284" s="469">
        <f t="shared" si="65"/>
        <v>0</v>
      </c>
      <c r="L284" s="131"/>
    </row>
    <row r="285" spans="1:12" s="114" customFormat="1" ht="12.75">
      <c r="A285" s="61" t="s">
        <v>4790</v>
      </c>
      <c r="B285" s="61" t="s">
        <v>4791</v>
      </c>
      <c r="C285" s="119">
        <v>1</v>
      </c>
      <c r="D285" s="119"/>
      <c r="E285" s="469">
        <f t="shared" si="61"/>
        <v>0</v>
      </c>
      <c r="F285" s="61"/>
      <c r="G285" s="61"/>
      <c r="H285" s="469" t="e">
        <f t="shared" si="62"/>
        <v>#DIV/0!</v>
      </c>
      <c r="I285" s="61">
        <f t="shared" si="63"/>
        <v>1</v>
      </c>
      <c r="J285" s="61">
        <f t="shared" si="64"/>
        <v>0</v>
      </c>
      <c r="K285" s="469">
        <f t="shared" si="65"/>
        <v>0</v>
      </c>
      <c r="L285" s="132"/>
    </row>
    <row r="286" spans="1:12" s="113" customFormat="1" ht="12.75">
      <c r="A286" s="120" t="s">
        <v>4792</v>
      </c>
      <c r="B286" s="121" t="s">
        <v>4793</v>
      </c>
      <c r="C286" s="122">
        <v>1</v>
      </c>
      <c r="D286" s="122"/>
      <c r="E286" s="469">
        <f t="shared" si="61"/>
        <v>0</v>
      </c>
      <c r="F286" s="121"/>
      <c r="G286" s="121"/>
      <c r="H286" s="469" t="e">
        <f t="shared" si="62"/>
        <v>#DIV/0!</v>
      </c>
      <c r="I286" s="61">
        <f t="shared" si="63"/>
        <v>1</v>
      </c>
      <c r="J286" s="61">
        <f t="shared" si="64"/>
        <v>0</v>
      </c>
      <c r="K286" s="469">
        <f t="shared" si="65"/>
        <v>0</v>
      </c>
      <c r="L286" s="131"/>
    </row>
    <row r="287" spans="1:12" s="114" customFormat="1" ht="12.75">
      <c r="A287" s="61" t="s">
        <v>4794</v>
      </c>
      <c r="B287" s="61" t="s">
        <v>4795</v>
      </c>
      <c r="C287" s="119"/>
      <c r="D287" s="119"/>
      <c r="E287" s="469" t="e">
        <f t="shared" ref="E287:E294" si="66">D287/C287</f>
        <v>#DIV/0!</v>
      </c>
      <c r="F287" s="61">
        <v>1</v>
      </c>
      <c r="G287" s="61">
        <v>5</v>
      </c>
      <c r="H287" s="469">
        <f t="shared" ref="H287:H294" si="67">G287/F287</f>
        <v>5</v>
      </c>
      <c r="I287" s="61">
        <f t="shared" si="63"/>
        <v>1</v>
      </c>
      <c r="J287" s="61">
        <f t="shared" si="64"/>
        <v>5</v>
      </c>
      <c r="K287" s="469">
        <f t="shared" ref="K287:K294" si="68">J287/I287</f>
        <v>5</v>
      </c>
      <c r="L287" s="132"/>
    </row>
    <row r="288" spans="1:12" s="113" customFormat="1" ht="12.75">
      <c r="A288" s="120" t="s">
        <v>4796</v>
      </c>
      <c r="B288" s="121" t="s">
        <v>4797</v>
      </c>
      <c r="C288" s="122"/>
      <c r="D288" s="122"/>
      <c r="E288" s="469" t="e">
        <f t="shared" si="66"/>
        <v>#DIV/0!</v>
      </c>
      <c r="F288" s="121">
        <v>2</v>
      </c>
      <c r="G288" s="121"/>
      <c r="H288" s="469">
        <f t="shared" si="67"/>
        <v>0</v>
      </c>
      <c r="I288" s="61">
        <f t="shared" si="63"/>
        <v>2</v>
      </c>
      <c r="J288" s="61">
        <f t="shared" si="64"/>
        <v>0</v>
      </c>
      <c r="K288" s="469">
        <f t="shared" si="68"/>
        <v>0</v>
      </c>
      <c r="L288" s="131"/>
    </row>
    <row r="289" spans="1:12" s="114" customFormat="1" ht="12.75">
      <c r="A289" s="61" t="s">
        <v>4798</v>
      </c>
      <c r="B289" s="61" t="s">
        <v>4799</v>
      </c>
      <c r="C289" s="119"/>
      <c r="D289" s="119"/>
      <c r="E289" s="469" t="e">
        <f t="shared" si="66"/>
        <v>#DIV/0!</v>
      </c>
      <c r="F289" s="61">
        <v>1</v>
      </c>
      <c r="G289" s="61"/>
      <c r="H289" s="469">
        <f t="shared" si="67"/>
        <v>0</v>
      </c>
      <c r="I289" s="61">
        <f t="shared" si="63"/>
        <v>1</v>
      </c>
      <c r="J289" s="61">
        <f t="shared" si="64"/>
        <v>0</v>
      </c>
      <c r="K289" s="469">
        <f t="shared" si="68"/>
        <v>0</v>
      </c>
      <c r="L289" s="132"/>
    </row>
    <row r="290" spans="1:12" s="113" customFormat="1" ht="12.75">
      <c r="A290" s="120" t="s">
        <v>4800</v>
      </c>
      <c r="B290" s="121" t="s">
        <v>4801</v>
      </c>
      <c r="C290" s="122"/>
      <c r="D290" s="122"/>
      <c r="E290" s="469" t="e">
        <f t="shared" si="66"/>
        <v>#DIV/0!</v>
      </c>
      <c r="F290" s="121">
        <v>3</v>
      </c>
      <c r="G290" s="121">
        <v>1</v>
      </c>
      <c r="H290" s="469">
        <f t="shared" si="67"/>
        <v>0.33333333333333331</v>
      </c>
      <c r="I290" s="61">
        <f t="shared" si="63"/>
        <v>3</v>
      </c>
      <c r="J290" s="61">
        <f t="shared" si="64"/>
        <v>1</v>
      </c>
      <c r="K290" s="469">
        <f t="shared" si="68"/>
        <v>0.33333333333333331</v>
      </c>
      <c r="L290" s="131"/>
    </row>
    <row r="291" spans="1:12" s="114" customFormat="1" ht="12.75">
      <c r="A291" s="61" t="s">
        <v>4802</v>
      </c>
      <c r="B291" s="61" t="s">
        <v>4803</v>
      </c>
      <c r="C291" s="119"/>
      <c r="D291" s="119"/>
      <c r="E291" s="469" t="e">
        <f t="shared" si="66"/>
        <v>#DIV/0!</v>
      </c>
      <c r="F291" s="61">
        <v>5</v>
      </c>
      <c r="G291" s="61">
        <v>1</v>
      </c>
      <c r="H291" s="469">
        <f t="shared" si="67"/>
        <v>0.2</v>
      </c>
      <c r="I291" s="61">
        <f t="shared" si="63"/>
        <v>5</v>
      </c>
      <c r="J291" s="61">
        <f t="shared" si="64"/>
        <v>1</v>
      </c>
      <c r="K291" s="469">
        <f t="shared" si="68"/>
        <v>0.2</v>
      </c>
      <c r="L291" s="132"/>
    </row>
    <row r="292" spans="1:12" s="114" customFormat="1" ht="12.75">
      <c r="A292" s="61" t="s">
        <v>4804</v>
      </c>
      <c r="B292" s="61" t="s">
        <v>4805</v>
      </c>
      <c r="C292" s="119">
        <v>4</v>
      </c>
      <c r="D292" s="119"/>
      <c r="E292" s="469">
        <f t="shared" si="66"/>
        <v>0</v>
      </c>
      <c r="F292" s="61">
        <v>0</v>
      </c>
      <c r="G292" s="61"/>
      <c r="H292" s="469" t="e">
        <f t="shared" si="67"/>
        <v>#DIV/0!</v>
      </c>
      <c r="I292" s="61">
        <f t="shared" si="63"/>
        <v>4</v>
      </c>
      <c r="J292" s="61">
        <f t="shared" si="64"/>
        <v>0</v>
      </c>
      <c r="K292" s="469">
        <f t="shared" si="68"/>
        <v>0</v>
      </c>
      <c r="L292" s="132"/>
    </row>
    <row r="293" spans="1:12" s="113" customFormat="1" ht="12.75">
      <c r="A293" s="120" t="s">
        <v>4806</v>
      </c>
      <c r="B293" s="121" t="s">
        <v>4807</v>
      </c>
      <c r="C293" s="122">
        <v>0</v>
      </c>
      <c r="D293" s="122"/>
      <c r="E293" s="469" t="e">
        <f t="shared" si="66"/>
        <v>#DIV/0!</v>
      </c>
      <c r="F293" s="121">
        <v>2</v>
      </c>
      <c r="G293" s="121">
        <v>1</v>
      </c>
      <c r="H293" s="469">
        <f t="shared" si="67"/>
        <v>0.5</v>
      </c>
      <c r="I293" s="61">
        <f t="shared" si="63"/>
        <v>2</v>
      </c>
      <c r="J293" s="61">
        <f t="shared" si="64"/>
        <v>1</v>
      </c>
      <c r="K293" s="469">
        <f t="shared" si="68"/>
        <v>0.5</v>
      </c>
      <c r="L293" s="131"/>
    </row>
    <row r="294" spans="1:12" s="114" customFormat="1" ht="12.75">
      <c r="A294" s="61" t="s">
        <v>4808</v>
      </c>
      <c r="B294" s="61" t="s">
        <v>4809</v>
      </c>
      <c r="C294" s="119">
        <v>0</v>
      </c>
      <c r="D294" s="119"/>
      <c r="E294" s="469" t="e">
        <f t="shared" si="66"/>
        <v>#DIV/0!</v>
      </c>
      <c r="F294" s="61">
        <v>1</v>
      </c>
      <c r="G294" s="61"/>
      <c r="H294" s="469">
        <f t="shared" si="67"/>
        <v>0</v>
      </c>
      <c r="I294" s="61">
        <f t="shared" si="63"/>
        <v>1</v>
      </c>
      <c r="J294" s="61">
        <f t="shared" si="64"/>
        <v>0</v>
      </c>
      <c r="K294" s="469">
        <f t="shared" si="68"/>
        <v>0</v>
      </c>
      <c r="L294" s="132"/>
    </row>
    <row r="295" spans="1:12" s="113" customFormat="1" ht="12.75">
      <c r="A295" s="120" t="s">
        <v>5259</v>
      </c>
      <c r="B295" s="121" t="s">
        <v>5260</v>
      </c>
      <c r="C295" s="122"/>
      <c r="D295" s="122">
        <v>584</v>
      </c>
      <c r="E295" s="469" t="e">
        <f t="shared" si="60"/>
        <v>#DIV/0!</v>
      </c>
      <c r="F295" s="121"/>
      <c r="G295" s="121">
        <v>1816</v>
      </c>
      <c r="H295" s="469" t="e">
        <f t="shared" si="56"/>
        <v>#DIV/0!</v>
      </c>
      <c r="I295" s="61">
        <f t="shared" si="57"/>
        <v>0</v>
      </c>
      <c r="J295" s="61">
        <f t="shared" si="58"/>
        <v>2400</v>
      </c>
      <c r="K295" s="469" t="e">
        <f t="shared" si="59"/>
        <v>#DIV/0!</v>
      </c>
      <c r="L295" s="131"/>
    </row>
    <row r="296" spans="1:12" s="113" customFormat="1" ht="12.75">
      <c r="A296" s="120" t="s">
        <v>5261</v>
      </c>
      <c r="B296" s="121" t="s">
        <v>5262</v>
      </c>
      <c r="C296" s="122"/>
      <c r="D296" s="122"/>
      <c r="E296" s="469" t="e">
        <f t="shared" ref="E296:E311" si="69">D296/C296</f>
        <v>#DIV/0!</v>
      </c>
      <c r="F296" s="121"/>
      <c r="G296" s="121">
        <v>31</v>
      </c>
      <c r="H296" s="469" t="e">
        <f t="shared" ref="H296:H311" si="70">G296/F296</f>
        <v>#DIV/0!</v>
      </c>
      <c r="I296" s="61">
        <f t="shared" ref="I296:I311" si="71">C296+F296</f>
        <v>0</v>
      </c>
      <c r="J296" s="61">
        <f t="shared" ref="J296:J311" si="72">D296+G296</f>
        <v>31</v>
      </c>
      <c r="K296" s="469" t="e">
        <f t="shared" ref="K296:K311" si="73">J296/I296</f>
        <v>#DIV/0!</v>
      </c>
      <c r="L296" s="131"/>
    </row>
    <row r="297" spans="1:12" s="113" customFormat="1" ht="12.75">
      <c r="A297" s="120" t="s">
        <v>4530</v>
      </c>
      <c r="B297" s="121" t="s">
        <v>5300</v>
      </c>
      <c r="C297" s="122"/>
      <c r="D297" s="122">
        <v>1</v>
      </c>
      <c r="E297" s="469" t="e">
        <f t="shared" si="69"/>
        <v>#DIV/0!</v>
      </c>
      <c r="F297" s="121"/>
      <c r="G297" s="121">
        <v>0</v>
      </c>
      <c r="H297" s="469" t="e">
        <f t="shared" si="70"/>
        <v>#DIV/0!</v>
      </c>
      <c r="I297" s="61">
        <f t="shared" si="71"/>
        <v>0</v>
      </c>
      <c r="J297" s="61">
        <f t="shared" si="72"/>
        <v>1</v>
      </c>
      <c r="K297" s="469" t="e">
        <f t="shared" si="73"/>
        <v>#DIV/0!</v>
      </c>
      <c r="L297" s="131"/>
    </row>
    <row r="298" spans="1:12" s="113" customFormat="1" ht="12.75">
      <c r="A298" s="120" t="s">
        <v>4566</v>
      </c>
      <c r="B298" s="121" t="s">
        <v>5301</v>
      </c>
      <c r="C298" s="122"/>
      <c r="D298" s="122">
        <v>1</v>
      </c>
      <c r="E298" s="469" t="e">
        <f t="shared" si="69"/>
        <v>#DIV/0!</v>
      </c>
      <c r="F298" s="121"/>
      <c r="G298" s="121">
        <v>0</v>
      </c>
      <c r="H298" s="469" t="e">
        <f t="shared" si="70"/>
        <v>#DIV/0!</v>
      </c>
      <c r="I298" s="61">
        <f t="shared" si="71"/>
        <v>0</v>
      </c>
      <c r="J298" s="61">
        <f t="shared" si="72"/>
        <v>1</v>
      </c>
      <c r="K298" s="469" t="e">
        <f t="shared" si="73"/>
        <v>#DIV/0!</v>
      </c>
      <c r="L298" s="131"/>
    </row>
    <row r="299" spans="1:12" s="113" customFormat="1" ht="12.75">
      <c r="A299" s="120" t="s">
        <v>4572</v>
      </c>
      <c r="B299" s="121" t="s">
        <v>5302</v>
      </c>
      <c r="C299" s="122"/>
      <c r="D299" s="122">
        <v>3</v>
      </c>
      <c r="E299" s="469" t="e">
        <f t="shared" si="69"/>
        <v>#DIV/0!</v>
      </c>
      <c r="F299" s="121"/>
      <c r="G299" s="121">
        <v>0</v>
      </c>
      <c r="H299" s="469" t="e">
        <f t="shared" si="70"/>
        <v>#DIV/0!</v>
      </c>
      <c r="I299" s="61">
        <f t="shared" si="71"/>
        <v>0</v>
      </c>
      <c r="J299" s="61">
        <f t="shared" si="72"/>
        <v>3</v>
      </c>
      <c r="K299" s="469" t="e">
        <f t="shared" si="73"/>
        <v>#DIV/0!</v>
      </c>
      <c r="L299" s="131"/>
    </row>
    <row r="300" spans="1:12" s="113" customFormat="1" ht="12.75">
      <c r="A300" s="120" t="s">
        <v>5303</v>
      </c>
      <c r="B300" s="121" t="s">
        <v>5304</v>
      </c>
      <c r="C300" s="122"/>
      <c r="D300" s="122">
        <v>2</v>
      </c>
      <c r="E300" s="469" t="e">
        <f t="shared" si="69"/>
        <v>#DIV/0!</v>
      </c>
      <c r="F300" s="121"/>
      <c r="G300" s="121">
        <v>0</v>
      </c>
      <c r="H300" s="469" t="e">
        <f t="shared" si="70"/>
        <v>#DIV/0!</v>
      </c>
      <c r="I300" s="61">
        <f t="shared" si="71"/>
        <v>0</v>
      </c>
      <c r="J300" s="61">
        <f t="shared" si="72"/>
        <v>2</v>
      </c>
      <c r="K300" s="469" t="e">
        <f t="shared" si="73"/>
        <v>#DIV/0!</v>
      </c>
      <c r="L300" s="131"/>
    </row>
    <row r="301" spans="1:12" s="113" customFormat="1" ht="12.75">
      <c r="A301" s="120" t="s">
        <v>5305</v>
      </c>
      <c r="B301" s="121" t="s">
        <v>5306</v>
      </c>
      <c r="C301" s="122"/>
      <c r="D301" s="122">
        <v>1</v>
      </c>
      <c r="E301" s="469" t="e">
        <f t="shared" ref="E301:E303" si="74">D301/C301</f>
        <v>#DIV/0!</v>
      </c>
      <c r="F301" s="121"/>
      <c r="G301" s="121">
        <v>0</v>
      </c>
      <c r="H301" s="469" t="e">
        <f t="shared" ref="H301:H303" si="75">G301/F301</f>
        <v>#DIV/0!</v>
      </c>
      <c r="I301" s="61">
        <f t="shared" ref="I301:I303" si="76">C301+F301</f>
        <v>0</v>
      </c>
      <c r="J301" s="61">
        <f t="shared" ref="J301:J303" si="77">D301+G301</f>
        <v>1</v>
      </c>
      <c r="K301" s="469" t="e">
        <f t="shared" ref="K301:K303" si="78">J301/I301</f>
        <v>#DIV/0!</v>
      </c>
      <c r="L301" s="131"/>
    </row>
    <row r="302" spans="1:12" s="113" customFormat="1" ht="12.75">
      <c r="A302" s="120" t="s">
        <v>5307</v>
      </c>
      <c r="B302" s="121" t="s">
        <v>5308</v>
      </c>
      <c r="C302" s="122"/>
      <c r="D302" s="122">
        <v>1</v>
      </c>
      <c r="E302" s="469" t="e">
        <f t="shared" si="74"/>
        <v>#DIV/0!</v>
      </c>
      <c r="F302" s="121"/>
      <c r="G302" s="121">
        <v>0</v>
      </c>
      <c r="H302" s="469" t="e">
        <f t="shared" si="75"/>
        <v>#DIV/0!</v>
      </c>
      <c r="I302" s="61">
        <f t="shared" si="76"/>
        <v>0</v>
      </c>
      <c r="J302" s="61">
        <f t="shared" si="77"/>
        <v>1</v>
      </c>
      <c r="K302" s="469" t="e">
        <f t="shared" si="78"/>
        <v>#DIV/0!</v>
      </c>
      <c r="L302" s="131"/>
    </row>
    <row r="303" spans="1:12" s="113" customFormat="1" ht="12.75">
      <c r="A303" s="120" t="s">
        <v>1683</v>
      </c>
      <c r="B303" s="121" t="s">
        <v>5309</v>
      </c>
      <c r="C303" s="122"/>
      <c r="D303" s="122">
        <v>8</v>
      </c>
      <c r="E303" s="469" t="e">
        <f t="shared" si="74"/>
        <v>#DIV/0!</v>
      </c>
      <c r="F303" s="121"/>
      <c r="G303" s="121">
        <v>0</v>
      </c>
      <c r="H303" s="469" t="e">
        <f t="shared" si="75"/>
        <v>#DIV/0!</v>
      </c>
      <c r="I303" s="61">
        <f t="shared" si="76"/>
        <v>0</v>
      </c>
      <c r="J303" s="61">
        <f t="shared" si="77"/>
        <v>8</v>
      </c>
      <c r="K303" s="469" t="e">
        <f t="shared" si="78"/>
        <v>#DIV/0!</v>
      </c>
      <c r="L303" s="131"/>
    </row>
    <row r="304" spans="1:12" s="113" customFormat="1" ht="12.75">
      <c r="A304" s="120" t="s">
        <v>5310</v>
      </c>
      <c r="B304" s="121" t="s">
        <v>5311</v>
      </c>
      <c r="C304" s="122"/>
      <c r="D304" s="122">
        <v>1</v>
      </c>
      <c r="E304" s="469" t="e">
        <f t="shared" ref="E304:E307" si="79">D304/C304</f>
        <v>#DIV/0!</v>
      </c>
      <c r="F304" s="121"/>
      <c r="G304" s="121">
        <v>0</v>
      </c>
      <c r="H304" s="469" t="e">
        <f t="shared" ref="H304:H307" si="80">G304/F304</f>
        <v>#DIV/0!</v>
      </c>
      <c r="I304" s="61">
        <f t="shared" ref="I304:I307" si="81">C304+F304</f>
        <v>0</v>
      </c>
      <c r="J304" s="61">
        <f t="shared" ref="J304:J307" si="82">D304+G304</f>
        <v>1</v>
      </c>
      <c r="K304" s="469" t="e">
        <f t="shared" ref="K304:K307" si="83">J304/I304</f>
        <v>#DIV/0!</v>
      </c>
      <c r="L304" s="131"/>
    </row>
    <row r="305" spans="1:12" s="113" customFormat="1" ht="12.75">
      <c r="A305" s="120" t="s">
        <v>5312</v>
      </c>
      <c r="B305" s="121" t="s">
        <v>5313</v>
      </c>
      <c r="C305" s="122"/>
      <c r="D305" s="122">
        <v>0</v>
      </c>
      <c r="E305" s="469" t="e">
        <f t="shared" si="79"/>
        <v>#DIV/0!</v>
      </c>
      <c r="F305" s="121"/>
      <c r="G305" s="121">
        <v>2</v>
      </c>
      <c r="H305" s="469" t="e">
        <f t="shared" si="80"/>
        <v>#DIV/0!</v>
      </c>
      <c r="I305" s="61">
        <f t="shared" si="81"/>
        <v>0</v>
      </c>
      <c r="J305" s="61">
        <f t="shared" si="82"/>
        <v>2</v>
      </c>
      <c r="K305" s="469" t="e">
        <f t="shared" si="83"/>
        <v>#DIV/0!</v>
      </c>
      <c r="L305" s="131"/>
    </row>
    <row r="306" spans="1:12" s="113" customFormat="1" ht="12.75">
      <c r="A306" s="120" t="s">
        <v>5314</v>
      </c>
      <c r="B306" s="121" t="s">
        <v>5315</v>
      </c>
      <c r="C306" s="122"/>
      <c r="D306" s="122">
        <v>0</v>
      </c>
      <c r="E306" s="469" t="e">
        <f t="shared" si="79"/>
        <v>#DIV/0!</v>
      </c>
      <c r="F306" s="121"/>
      <c r="G306" s="121">
        <v>1</v>
      </c>
      <c r="H306" s="469" t="e">
        <f t="shared" si="80"/>
        <v>#DIV/0!</v>
      </c>
      <c r="I306" s="61">
        <f t="shared" si="81"/>
        <v>0</v>
      </c>
      <c r="J306" s="61">
        <f t="shared" si="82"/>
        <v>1</v>
      </c>
      <c r="K306" s="469" t="e">
        <f t="shared" si="83"/>
        <v>#DIV/0!</v>
      </c>
      <c r="L306" s="131"/>
    </row>
    <row r="307" spans="1:12" s="113" customFormat="1" ht="12.75">
      <c r="A307" s="120" t="s">
        <v>5316</v>
      </c>
      <c r="B307" s="121" t="s">
        <v>5317</v>
      </c>
      <c r="C307" s="122"/>
      <c r="D307" s="122">
        <v>0</v>
      </c>
      <c r="E307" s="469" t="e">
        <f t="shared" si="79"/>
        <v>#DIV/0!</v>
      </c>
      <c r="F307" s="121"/>
      <c r="G307" s="121">
        <v>2</v>
      </c>
      <c r="H307" s="469" t="e">
        <f t="shared" si="80"/>
        <v>#DIV/0!</v>
      </c>
      <c r="I307" s="61">
        <f t="shared" si="81"/>
        <v>0</v>
      </c>
      <c r="J307" s="61">
        <f t="shared" si="82"/>
        <v>2</v>
      </c>
      <c r="K307" s="469" t="e">
        <f t="shared" si="83"/>
        <v>#DIV/0!</v>
      </c>
      <c r="L307" s="131"/>
    </row>
    <row r="308" spans="1:12" s="113" customFormat="1" ht="12.75">
      <c r="A308" s="120" t="s">
        <v>5318</v>
      </c>
      <c r="B308" s="121" t="s">
        <v>5319</v>
      </c>
      <c r="C308" s="122"/>
      <c r="D308" s="122">
        <v>0</v>
      </c>
      <c r="E308" s="469" t="e">
        <f t="shared" si="69"/>
        <v>#DIV/0!</v>
      </c>
      <c r="F308" s="121"/>
      <c r="G308" s="121">
        <v>1</v>
      </c>
      <c r="H308" s="469" t="e">
        <f t="shared" si="70"/>
        <v>#DIV/0!</v>
      </c>
      <c r="I308" s="61">
        <f t="shared" si="71"/>
        <v>0</v>
      </c>
      <c r="J308" s="61">
        <f t="shared" si="72"/>
        <v>1</v>
      </c>
      <c r="K308" s="469" t="e">
        <f t="shared" si="73"/>
        <v>#DIV/0!</v>
      </c>
      <c r="L308" s="131"/>
    </row>
    <row r="309" spans="1:12" s="113" customFormat="1" ht="12.75">
      <c r="A309" s="120" t="s">
        <v>4643</v>
      </c>
      <c r="B309" s="121" t="s">
        <v>4644</v>
      </c>
      <c r="C309" s="122"/>
      <c r="D309" s="122">
        <v>3</v>
      </c>
      <c r="E309" s="469" t="e">
        <f t="shared" ref="E309" si="84">D309/C309</f>
        <v>#DIV/0!</v>
      </c>
      <c r="F309" s="121"/>
      <c r="G309" s="121">
        <v>1</v>
      </c>
      <c r="H309" s="469" t="e">
        <f t="shared" ref="H309" si="85">G309/F309</f>
        <v>#DIV/0!</v>
      </c>
      <c r="I309" s="61">
        <f t="shared" ref="I309" si="86">C309+F309</f>
        <v>0</v>
      </c>
      <c r="J309" s="61">
        <f t="shared" ref="J309" si="87">D309+G309</f>
        <v>4</v>
      </c>
      <c r="K309" s="469" t="e">
        <f t="shared" ref="K309" si="88">J309/I309</f>
        <v>#DIV/0!</v>
      </c>
      <c r="L309" s="131"/>
    </row>
    <row r="310" spans="1:12" s="113" customFormat="1" ht="12.75">
      <c r="A310" s="120" t="s">
        <v>5320</v>
      </c>
      <c r="B310" s="121" t="s">
        <v>5321</v>
      </c>
      <c r="C310" s="122"/>
      <c r="D310" s="122">
        <v>3</v>
      </c>
      <c r="E310" s="469" t="e">
        <f t="shared" ref="E310" si="89">D310/C310</f>
        <v>#DIV/0!</v>
      </c>
      <c r="F310" s="121"/>
      <c r="G310" s="121">
        <v>2</v>
      </c>
      <c r="H310" s="469" t="e">
        <f t="shared" ref="H310" si="90">G310/F310</f>
        <v>#DIV/0!</v>
      </c>
      <c r="I310" s="61">
        <f t="shared" ref="I310" si="91">C310+F310</f>
        <v>0</v>
      </c>
      <c r="J310" s="61">
        <f t="shared" ref="J310" si="92">D310+G310</f>
        <v>5</v>
      </c>
      <c r="K310" s="469" t="e">
        <f t="shared" ref="K310" si="93">J310/I310</f>
        <v>#DIV/0!</v>
      </c>
      <c r="L310" s="131"/>
    </row>
    <row r="311" spans="1:12" s="113" customFormat="1" ht="12.75">
      <c r="A311" s="120"/>
      <c r="B311" s="121"/>
      <c r="C311" s="122"/>
      <c r="D311" s="122"/>
      <c r="E311" s="469" t="e">
        <f t="shared" si="69"/>
        <v>#DIV/0!</v>
      </c>
      <c r="F311" s="121"/>
      <c r="G311" s="121"/>
      <c r="H311" s="469" t="e">
        <f t="shared" si="70"/>
        <v>#DIV/0!</v>
      </c>
      <c r="I311" s="61">
        <f t="shared" si="71"/>
        <v>0</v>
      </c>
      <c r="J311" s="61">
        <f t="shared" si="72"/>
        <v>0</v>
      </c>
      <c r="K311" s="469" t="e">
        <f t="shared" si="73"/>
        <v>#DIV/0!</v>
      </c>
      <c r="L311" s="131"/>
    </row>
    <row r="312" spans="1:12" s="113" customFormat="1" ht="12.75">
      <c r="A312" s="120"/>
      <c r="B312" s="121"/>
      <c r="C312" s="122"/>
      <c r="D312" s="122"/>
      <c r="E312" s="469" t="e">
        <f t="shared" si="60"/>
        <v>#DIV/0!</v>
      </c>
      <c r="F312" s="121"/>
      <c r="G312" s="121"/>
      <c r="H312" s="469" t="e">
        <f t="shared" si="56"/>
        <v>#DIV/0!</v>
      </c>
      <c r="I312" s="61">
        <f t="shared" si="57"/>
        <v>0</v>
      </c>
      <c r="J312" s="61">
        <f t="shared" si="58"/>
        <v>0</v>
      </c>
      <c r="K312" s="469" t="e">
        <f t="shared" si="59"/>
        <v>#DIV/0!</v>
      </c>
      <c r="L312" s="131"/>
    </row>
    <row r="313" spans="1:12" s="113" customFormat="1" ht="12.75">
      <c r="A313" s="124" t="s">
        <v>1679</v>
      </c>
      <c r="B313" s="121"/>
      <c r="C313" s="120"/>
      <c r="D313" s="120"/>
      <c r="E313" s="120"/>
      <c r="F313" s="121"/>
      <c r="G313" s="121"/>
      <c r="H313" s="123"/>
      <c r="I313" s="123"/>
      <c r="J313" s="121"/>
      <c r="K313" s="61"/>
      <c r="L313" s="131"/>
    </row>
    <row r="314" spans="1:12" s="113" customFormat="1" ht="11.25" customHeight="1">
      <c r="A314" s="62" t="s">
        <v>1678</v>
      </c>
      <c r="B314" s="125"/>
      <c r="C314" s="60"/>
      <c r="D314" s="60"/>
      <c r="E314" s="307"/>
      <c r="F314" s="61"/>
      <c r="G314" s="61"/>
      <c r="H314" s="125"/>
      <c r="I314" s="125"/>
      <c r="J314" s="61"/>
      <c r="K314" s="61"/>
      <c r="L314" s="131"/>
    </row>
    <row r="315" spans="1:12" s="113" customFormat="1" ht="12.75">
      <c r="A315" s="280" t="s">
        <v>1682</v>
      </c>
      <c r="B315" s="126"/>
      <c r="C315" s="119"/>
      <c r="D315" s="119"/>
      <c r="E315" s="119"/>
      <c r="F315" s="61"/>
      <c r="G315" s="61"/>
      <c r="H315" s="125"/>
      <c r="I315" s="125"/>
      <c r="J315" s="61"/>
      <c r="K315" s="61"/>
      <c r="L315" s="131"/>
    </row>
    <row r="316" spans="1:12" s="113" customFormat="1" ht="12.75">
      <c r="A316" s="127" t="s">
        <v>1683</v>
      </c>
      <c r="B316" s="128" t="s">
        <v>1684</v>
      </c>
      <c r="C316" s="119"/>
      <c r="D316" s="119"/>
      <c r="E316" s="119"/>
      <c r="F316" s="61"/>
      <c r="G316" s="61"/>
      <c r="H316" s="125"/>
      <c r="I316" s="125"/>
      <c r="J316" s="61"/>
      <c r="K316" s="61"/>
      <c r="L316" s="131"/>
    </row>
    <row r="317" spans="1:12" s="113" customFormat="1" ht="12.75">
      <c r="A317" s="127" t="s">
        <v>1685</v>
      </c>
      <c r="B317" s="128" t="s">
        <v>1686</v>
      </c>
      <c r="C317" s="122"/>
      <c r="D317" s="122"/>
      <c r="E317" s="122"/>
      <c r="F317" s="121"/>
      <c r="G317" s="121"/>
      <c r="H317" s="123"/>
      <c r="I317" s="123"/>
      <c r="J317" s="121"/>
      <c r="K317" s="61"/>
      <c r="L317" s="131"/>
    </row>
    <row r="318" spans="1:12" s="113" customFormat="1" ht="12.75">
      <c r="A318" s="127" t="s">
        <v>1687</v>
      </c>
      <c r="B318" s="128" t="s">
        <v>1688</v>
      </c>
      <c r="C318" s="122"/>
      <c r="D318" s="122"/>
      <c r="E318" s="122"/>
      <c r="F318" s="121"/>
      <c r="G318" s="121"/>
      <c r="H318" s="123"/>
      <c r="I318" s="123"/>
      <c r="J318" s="121"/>
      <c r="K318" s="61"/>
      <c r="L318" s="131"/>
    </row>
    <row r="319" spans="1:12" s="113" customFormat="1" ht="38.25">
      <c r="A319" s="127" t="s">
        <v>1689</v>
      </c>
      <c r="B319" s="128" t="s">
        <v>1690</v>
      </c>
      <c r="C319" s="122"/>
      <c r="D319" s="122"/>
      <c r="E319" s="122"/>
      <c r="F319" s="121"/>
      <c r="G319" s="121"/>
      <c r="H319" s="123"/>
      <c r="I319" s="123"/>
      <c r="J319" s="121"/>
      <c r="K319" s="61"/>
      <c r="L319" s="131"/>
    </row>
    <row r="320" spans="1:12" s="113" customFormat="1" ht="51">
      <c r="A320" s="127" t="s">
        <v>1691</v>
      </c>
      <c r="B320" s="128" t="s">
        <v>1692</v>
      </c>
      <c r="C320" s="122"/>
      <c r="D320" s="122"/>
      <c r="E320" s="122"/>
      <c r="F320" s="121"/>
      <c r="G320" s="121"/>
      <c r="H320" s="123"/>
      <c r="I320" s="123"/>
      <c r="J320" s="121"/>
      <c r="K320" s="61"/>
      <c r="L320" s="131"/>
    </row>
    <row r="321" spans="1:12" s="113" customFormat="1" ht="12.75">
      <c r="A321" s="124" t="s">
        <v>1679</v>
      </c>
      <c r="B321" s="121"/>
      <c r="C321" s="120"/>
      <c r="D321" s="120"/>
      <c r="E321" s="120"/>
      <c r="F321" s="121"/>
      <c r="G321" s="121"/>
      <c r="H321" s="123"/>
      <c r="I321" s="123"/>
      <c r="J321" s="121"/>
      <c r="K321" s="61"/>
      <c r="L321" s="131"/>
    </row>
    <row r="322" spans="1:12" s="113" customFormat="1" ht="12.75">
      <c r="A322" s="62" t="s">
        <v>1678</v>
      </c>
      <c r="B322" s="61"/>
      <c r="C322" s="60"/>
      <c r="D322" s="60"/>
      <c r="E322" s="307"/>
      <c r="F322" s="61"/>
      <c r="G322" s="61"/>
      <c r="H322" s="125"/>
      <c r="I322" s="125"/>
      <c r="J322" s="61"/>
      <c r="K322" s="61"/>
      <c r="L322" s="131"/>
    </row>
    <row r="323" spans="1:12" s="113" customFormat="1" ht="24.95" customHeight="1">
      <c r="A323" s="941" t="s">
        <v>1693</v>
      </c>
      <c r="B323" s="942"/>
      <c r="C323" s="942"/>
      <c r="D323" s="942"/>
      <c r="E323" s="942"/>
      <c r="F323" s="942"/>
      <c r="G323" s="942"/>
      <c r="H323" s="942"/>
      <c r="I323" s="942"/>
      <c r="J323" s="943"/>
      <c r="K323" s="344"/>
      <c r="L323" s="131"/>
    </row>
    <row r="324" spans="1:12" s="113" customFormat="1" ht="25.5">
      <c r="A324" s="127" t="s">
        <v>1694</v>
      </c>
      <c r="B324" s="128" t="s">
        <v>1695</v>
      </c>
      <c r="C324" s="122"/>
      <c r="D324" s="122"/>
      <c r="E324" s="122"/>
      <c r="F324" s="121"/>
      <c r="G324" s="121"/>
      <c r="H324" s="123"/>
      <c r="I324" s="123"/>
      <c r="J324" s="121"/>
      <c r="K324" s="61"/>
      <c r="L324" s="131"/>
    </row>
    <row r="325" spans="1:12" s="113" customFormat="1" ht="12.75">
      <c r="A325" s="127" t="s">
        <v>1696</v>
      </c>
      <c r="B325" s="61" t="s">
        <v>1697</v>
      </c>
      <c r="C325" s="122"/>
      <c r="D325" s="122"/>
      <c r="E325" s="122"/>
      <c r="F325" s="121"/>
      <c r="G325" s="121"/>
      <c r="H325" s="123"/>
      <c r="I325" s="123"/>
      <c r="J325" s="121"/>
      <c r="K325" s="61"/>
      <c r="L325" s="131"/>
    </row>
    <row r="326" spans="1:12" s="113" customFormat="1" ht="12.75">
      <c r="A326" s="127" t="s">
        <v>1698</v>
      </c>
      <c r="B326" s="128" t="s">
        <v>1699</v>
      </c>
      <c r="C326" s="122"/>
      <c r="D326" s="122"/>
      <c r="E326" s="122"/>
      <c r="F326" s="121"/>
      <c r="G326" s="121"/>
      <c r="H326" s="123"/>
      <c r="I326" s="123"/>
      <c r="J326" s="121"/>
      <c r="K326" s="61"/>
      <c r="L326" s="131"/>
    </row>
    <row r="327" spans="1:12" s="113" customFormat="1" ht="12.75">
      <c r="A327" s="124" t="s">
        <v>1679</v>
      </c>
      <c r="B327" s="61"/>
      <c r="C327" s="120"/>
      <c r="D327" s="120"/>
      <c r="E327" s="120"/>
      <c r="F327" s="121"/>
      <c r="G327" s="121"/>
      <c r="H327" s="123"/>
      <c r="I327" s="123"/>
      <c r="J327" s="121"/>
      <c r="K327" s="61"/>
      <c r="L327" s="131"/>
    </row>
    <row r="328" spans="1:12" s="113" customFormat="1" ht="12.75">
      <c r="A328" s="62" t="s">
        <v>1678</v>
      </c>
      <c r="B328" s="125"/>
      <c r="C328" s="60"/>
      <c r="D328" s="60"/>
      <c r="E328" s="307"/>
      <c r="F328" s="61"/>
      <c r="G328" s="61"/>
      <c r="H328" s="125"/>
      <c r="I328" s="125"/>
      <c r="J328" s="61"/>
      <c r="K328" s="61"/>
      <c r="L328" s="131"/>
    </row>
    <row r="329" spans="1:12" s="113" customFormat="1" ht="30" customHeight="1">
      <c r="A329" s="62" t="s">
        <v>1700</v>
      </c>
      <c r="B329" s="125"/>
      <c r="C329" s="119"/>
      <c r="D329" s="119"/>
      <c r="E329" s="119"/>
      <c r="F329" s="61"/>
      <c r="G329" s="61"/>
      <c r="H329" s="125"/>
      <c r="I329" s="125"/>
      <c r="J329" s="61"/>
      <c r="K329" s="61"/>
      <c r="L329" s="131"/>
    </row>
    <row r="330" spans="1:12" s="113" customFormat="1" ht="12.75">
      <c r="A330" s="60"/>
      <c r="B330" s="61"/>
      <c r="C330" s="119"/>
      <c r="D330" s="119"/>
      <c r="E330" s="119"/>
      <c r="F330" s="61"/>
      <c r="G330" s="61"/>
      <c r="H330" s="125"/>
      <c r="I330" s="125"/>
      <c r="J330" s="61"/>
      <c r="K330" s="61"/>
      <c r="L330" s="131"/>
    </row>
    <row r="331" spans="1:12" s="113" customFormat="1" ht="12.75">
      <c r="A331" s="60"/>
      <c r="B331" s="61"/>
      <c r="C331" s="119"/>
      <c r="D331" s="119"/>
      <c r="E331" s="119"/>
      <c r="F331" s="61"/>
      <c r="G331" s="61"/>
      <c r="H331" s="125"/>
      <c r="I331" s="125"/>
      <c r="J331" s="61"/>
      <c r="K331" s="61"/>
      <c r="L331" s="131"/>
    </row>
    <row r="332" spans="1:12" s="113" customFormat="1" ht="12.75">
      <c r="A332" s="60"/>
      <c r="B332" s="61"/>
      <c r="C332" s="119"/>
      <c r="D332" s="119"/>
      <c r="E332" s="119"/>
      <c r="F332" s="61"/>
      <c r="G332" s="61"/>
      <c r="H332" s="125"/>
      <c r="I332" s="125"/>
      <c r="J332" s="61"/>
      <c r="K332" s="61"/>
      <c r="L332" s="131"/>
    </row>
    <row r="333" spans="1:12" s="113" customFormat="1" ht="12.75">
      <c r="A333" s="60"/>
      <c r="B333" s="61"/>
      <c r="C333" s="119"/>
      <c r="D333" s="119"/>
      <c r="E333" s="119"/>
      <c r="F333" s="61"/>
      <c r="G333" s="61"/>
      <c r="H333" s="125"/>
      <c r="I333" s="125"/>
      <c r="J333" s="61"/>
      <c r="K333" s="61"/>
      <c r="L333" s="131"/>
    </row>
    <row r="334" spans="1:12" s="113" customFormat="1" ht="12.75">
      <c r="A334" s="508" t="s">
        <v>1701</v>
      </c>
      <c r="B334" s="508"/>
      <c r="C334" s="515">
        <v>14895</v>
      </c>
      <c r="D334" s="515">
        <v>14460</v>
      </c>
      <c r="E334" s="512">
        <f t="shared" ref="E334:E361" si="94">D334/C334</f>
        <v>0.97079556898288011</v>
      </c>
      <c r="F334" s="515">
        <v>5600</v>
      </c>
      <c r="G334" s="513">
        <v>3941</v>
      </c>
      <c r="H334" s="512">
        <f t="shared" ref="H334:H361" si="95">G334/F334</f>
        <v>0.70374999999999999</v>
      </c>
      <c r="I334" s="514">
        <f t="shared" ref="I334:I361" si="96">C334+F334</f>
        <v>20495</v>
      </c>
      <c r="J334" s="514">
        <f t="shared" ref="J334:J361" si="97">D334+G334</f>
        <v>18401</v>
      </c>
      <c r="K334" s="512">
        <f t="shared" ref="K334:K361" si="98">J334/I334</f>
        <v>0.89782873871676017</v>
      </c>
      <c r="L334" s="131"/>
    </row>
    <row r="335" spans="1:12" s="113" customFormat="1" ht="12.75">
      <c r="A335" s="509" t="s">
        <v>1702</v>
      </c>
      <c r="B335" s="509"/>
      <c r="C335" s="516">
        <v>16883</v>
      </c>
      <c r="D335" s="516">
        <v>17626</v>
      </c>
      <c r="E335" s="512">
        <f t="shared" si="94"/>
        <v>1.0440087662145354</v>
      </c>
      <c r="F335" s="516">
        <v>7600</v>
      </c>
      <c r="G335" s="514">
        <v>5222</v>
      </c>
      <c r="H335" s="512">
        <f t="shared" si="95"/>
        <v>0.68710526315789477</v>
      </c>
      <c r="I335" s="514">
        <f t="shared" si="96"/>
        <v>24483</v>
      </c>
      <c r="J335" s="514">
        <f t="shared" si="97"/>
        <v>22848</v>
      </c>
      <c r="K335" s="512">
        <f t="shared" si="98"/>
        <v>0.93321896826369322</v>
      </c>
      <c r="L335" s="131"/>
    </row>
    <row r="336" spans="1:12" s="113" customFormat="1" ht="14.25" customHeight="1">
      <c r="A336" s="511" t="s">
        <v>4810</v>
      </c>
      <c r="B336" s="510"/>
      <c r="C336" s="514">
        <f>SUM(C337:C368)</f>
        <v>22410</v>
      </c>
      <c r="D336" s="514">
        <f>SUM(D337:D368)</f>
        <v>24520</v>
      </c>
      <c r="E336" s="831">
        <f t="shared" si="94"/>
        <v>1.0941543953592145</v>
      </c>
      <c r="F336" s="514">
        <f>SUM(F337:F368)</f>
        <v>25160</v>
      </c>
      <c r="G336" s="514">
        <f>SUM(G337:G368)</f>
        <v>19806</v>
      </c>
      <c r="H336" s="831">
        <f t="shared" si="95"/>
        <v>0.7872019077901431</v>
      </c>
      <c r="I336" s="514">
        <f t="shared" si="96"/>
        <v>47570</v>
      </c>
      <c r="J336" s="514">
        <f t="shared" si="97"/>
        <v>44326</v>
      </c>
      <c r="K336" s="831">
        <f t="shared" si="98"/>
        <v>0.93180575993273074</v>
      </c>
      <c r="L336" s="131"/>
    </row>
    <row r="337" spans="1:12" s="113" customFormat="1" ht="12.75">
      <c r="A337" s="60" t="s">
        <v>4811</v>
      </c>
      <c r="B337" s="61" t="s">
        <v>4812</v>
      </c>
      <c r="C337" s="119">
        <v>1106</v>
      </c>
      <c r="D337" s="119">
        <v>1579</v>
      </c>
      <c r="E337" s="469">
        <f t="shared" si="94"/>
        <v>1.4276672694394212</v>
      </c>
      <c r="F337" s="61">
        <v>5733</v>
      </c>
      <c r="G337" s="61">
        <v>5590</v>
      </c>
      <c r="H337" s="469">
        <f t="shared" si="95"/>
        <v>0.97505668934240364</v>
      </c>
      <c r="I337" s="61">
        <f t="shared" si="96"/>
        <v>6839</v>
      </c>
      <c r="J337" s="61">
        <f t="shared" si="97"/>
        <v>7169</v>
      </c>
      <c r="K337" s="469">
        <f t="shared" si="98"/>
        <v>1.0482526685187894</v>
      </c>
      <c r="L337" s="131"/>
    </row>
    <row r="338" spans="1:12" s="113" customFormat="1" ht="12.75">
      <c r="A338" s="467" t="s">
        <v>4813</v>
      </c>
      <c r="B338" s="61" t="s">
        <v>4814</v>
      </c>
      <c r="C338" s="119">
        <v>1044</v>
      </c>
      <c r="D338" s="119">
        <v>1514</v>
      </c>
      <c r="E338" s="469">
        <f t="shared" ref="E338:E350" si="99">D338/C338</f>
        <v>1.4501915708812261</v>
      </c>
      <c r="F338" s="61">
        <v>2207</v>
      </c>
      <c r="G338" s="61">
        <v>1087</v>
      </c>
      <c r="H338" s="469">
        <f t="shared" ref="H338:H350" si="100">G338/F338</f>
        <v>0.49252378794743995</v>
      </c>
      <c r="I338" s="61">
        <f t="shared" ref="I338:I350" si="101">C338+F338</f>
        <v>3251</v>
      </c>
      <c r="J338" s="61">
        <f t="shared" ref="J338:J350" si="102">D338+G338</f>
        <v>2601</v>
      </c>
      <c r="K338" s="469">
        <f t="shared" ref="K338:K350" si="103">J338/I338</f>
        <v>0.80006151953245153</v>
      </c>
      <c r="L338" s="131"/>
    </row>
    <row r="339" spans="1:12" s="113" customFormat="1" ht="12.75">
      <c r="A339" s="467" t="s">
        <v>4815</v>
      </c>
      <c r="B339" s="61" t="s">
        <v>4816</v>
      </c>
      <c r="C339" s="119">
        <v>1044</v>
      </c>
      <c r="D339" s="119">
        <v>1514</v>
      </c>
      <c r="E339" s="469">
        <f t="shared" si="99"/>
        <v>1.4501915708812261</v>
      </c>
      <c r="F339" s="61">
        <v>2205</v>
      </c>
      <c r="G339" s="61">
        <v>1065</v>
      </c>
      <c r="H339" s="469">
        <f t="shared" si="100"/>
        <v>0.48299319727891155</v>
      </c>
      <c r="I339" s="61">
        <f t="shared" si="101"/>
        <v>3249</v>
      </c>
      <c r="J339" s="61">
        <f t="shared" si="102"/>
        <v>2579</v>
      </c>
      <c r="K339" s="469">
        <f t="shared" si="103"/>
        <v>0.79378270236995996</v>
      </c>
      <c r="L339" s="131"/>
    </row>
    <row r="340" spans="1:12" s="113" customFormat="1" ht="12.75">
      <c r="A340" s="467" t="s">
        <v>4817</v>
      </c>
      <c r="B340" s="61" t="s">
        <v>4818</v>
      </c>
      <c r="C340" s="119">
        <v>1044</v>
      </c>
      <c r="D340" s="119">
        <v>1514</v>
      </c>
      <c r="E340" s="469">
        <f t="shared" si="99"/>
        <v>1.4501915708812261</v>
      </c>
      <c r="F340" s="61">
        <v>2206</v>
      </c>
      <c r="G340" s="61">
        <v>1067</v>
      </c>
      <c r="H340" s="469">
        <f t="shared" si="100"/>
        <v>0.48368087035358115</v>
      </c>
      <c r="I340" s="61">
        <f t="shared" si="101"/>
        <v>3250</v>
      </c>
      <c r="J340" s="61">
        <f t="shared" si="102"/>
        <v>2581</v>
      </c>
      <c r="K340" s="469">
        <f t="shared" si="103"/>
        <v>0.7941538461538461</v>
      </c>
      <c r="L340" s="131"/>
    </row>
    <row r="341" spans="1:12" s="113" customFormat="1" ht="12.75">
      <c r="A341" s="467" t="s">
        <v>4819</v>
      </c>
      <c r="B341" s="61" t="s">
        <v>4820</v>
      </c>
      <c r="C341" s="119">
        <v>113</v>
      </c>
      <c r="D341" s="119">
        <v>206</v>
      </c>
      <c r="E341" s="469">
        <f t="shared" si="99"/>
        <v>1.8230088495575221</v>
      </c>
      <c r="F341" s="61">
        <v>262</v>
      </c>
      <c r="G341" s="61">
        <v>160</v>
      </c>
      <c r="H341" s="469">
        <f t="shared" si="100"/>
        <v>0.61068702290076338</v>
      </c>
      <c r="I341" s="61">
        <f t="shared" si="101"/>
        <v>375</v>
      </c>
      <c r="J341" s="61">
        <f t="shared" si="102"/>
        <v>366</v>
      </c>
      <c r="K341" s="469">
        <f t="shared" si="103"/>
        <v>0.97599999999999998</v>
      </c>
      <c r="L341" s="131"/>
    </row>
    <row r="342" spans="1:12" s="113" customFormat="1" ht="12.75">
      <c r="A342" s="467" t="s">
        <v>4821</v>
      </c>
      <c r="B342" s="61" t="s">
        <v>4822</v>
      </c>
      <c r="C342" s="119"/>
      <c r="D342" s="119"/>
      <c r="E342" s="469" t="e">
        <f t="shared" si="99"/>
        <v>#DIV/0!</v>
      </c>
      <c r="F342" s="61"/>
      <c r="G342" s="61"/>
      <c r="H342" s="469" t="e">
        <f t="shared" si="100"/>
        <v>#DIV/0!</v>
      </c>
      <c r="I342" s="61">
        <f t="shared" si="101"/>
        <v>0</v>
      </c>
      <c r="J342" s="61">
        <f t="shared" si="102"/>
        <v>0</v>
      </c>
      <c r="K342" s="469" t="e">
        <f t="shared" si="103"/>
        <v>#DIV/0!</v>
      </c>
      <c r="L342" s="131"/>
    </row>
    <row r="343" spans="1:12" s="113" customFormat="1" ht="12.75">
      <c r="A343" s="467" t="s">
        <v>4823</v>
      </c>
      <c r="B343" s="61" t="s">
        <v>4824</v>
      </c>
      <c r="C343" s="119">
        <v>195</v>
      </c>
      <c r="D343" s="119">
        <v>8</v>
      </c>
      <c r="E343" s="469">
        <f t="shared" si="99"/>
        <v>4.1025641025641026E-2</v>
      </c>
      <c r="F343" s="61">
        <v>100</v>
      </c>
      <c r="G343" s="61">
        <v>2</v>
      </c>
      <c r="H343" s="469">
        <f t="shared" si="100"/>
        <v>0.02</v>
      </c>
      <c r="I343" s="61">
        <f t="shared" si="101"/>
        <v>295</v>
      </c>
      <c r="J343" s="61">
        <f t="shared" si="102"/>
        <v>10</v>
      </c>
      <c r="K343" s="469">
        <f t="shared" si="103"/>
        <v>3.3898305084745763E-2</v>
      </c>
      <c r="L343" s="131"/>
    </row>
    <row r="344" spans="1:12" s="113" customFormat="1" ht="12.75">
      <c r="A344" s="467" t="s">
        <v>4825</v>
      </c>
      <c r="B344" s="61" t="s">
        <v>4826</v>
      </c>
      <c r="C344" s="119">
        <v>1115</v>
      </c>
      <c r="D344" s="119">
        <v>1551</v>
      </c>
      <c r="E344" s="469">
        <f t="shared" si="99"/>
        <v>1.3910313901345293</v>
      </c>
      <c r="F344" s="61">
        <v>3790</v>
      </c>
      <c r="G344" s="61">
        <v>2633</v>
      </c>
      <c r="H344" s="469">
        <f t="shared" si="100"/>
        <v>0.69472295514511873</v>
      </c>
      <c r="I344" s="61">
        <f t="shared" si="101"/>
        <v>4905</v>
      </c>
      <c r="J344" s="61">
        <f t="shared" si="102"/>
        <v>4184</v>
      </c>
      <c r="K344" s="469">
        <f t="shared" si="103"/>
        <v>0.85300713557594288</v>
      </c>
      <c r="L344" s="131"/>
    </row>
    <row r="345" spans="1:12" s="113" customFormat="1" ht="12.75">
      <c r="A345" s="467" t="s">
        <v>4827</v>
      </c>
      <c r="B345" s="61" t="s">
        <v>4828</v>
      </c>
      <c r="C345" s="119">
        <v>35</v>
      </c>
      <c r="D345" s="119">
        <v>21</v>
      </c>
      <c r="E345" s="469">
        <f t="shared" si="99"/>
        <v>0.6</v>
      </c>
      <c r="F345" s="61">
        <v>29</v>
      </c>
      <c r="G345" s="61">
        <v>2</v>
      </c>
      <c r="H345" s="469">
        <f t="shared" si="100"/>
        <v>6.8965517241379309E-2</v>
      </c>
      <c r="I345" s="61">
        <f t="shared" si="101"/>
        <v>64</v>
      </c>
      <c r="J345" s="61">
        <f t="shared" si="102"/>
        <v>23</v>
      </c>
      <c r="K345" s="469">
        <f t="shared" si="103"/>
        <v>0.359375</v>
      </c>
      <c r="L345" s="131"/>
    </row>
    <row r="346" spans="1:12" s="113" customFormat="1" ht="12.75">
      <c r="A346" s="467" t="s">
        <v>4829</v>
      </c>
      <c r="B346" s="61" t="s">
        <v>4830</v>
      </c>
      <c r="C346" s="119">
        <v>35</v>
      </c>
      <c r="D346" s="119">
        <v>18</v>
      </c>
      <c r="E346" s="469">
        <f t="shared" si="99"/>
        <v>0.51428571428571423</v>
      </c>
      <c r="F346" s="61">
        <v>2020</v>
      </c>
      <c r="G346" s="61">
        <v>2656</v>
      </c>
      <c r="H346" s="469">
        <f t="shared" si="100"/>
        <v>1.3148514851485149</v>
      </c>
      <c r="I346" s="61">
        <f t="shared" si="101"/>
        <v>2055</v>
      </c>
      <c r="J346" s="61">
        <f t="shared" si="102"/>
        <v>2674</v>
      </c>
      <c r="K346" s="469">
        <f t="shared" si="103"/>
        <v>1.3012165450121655</v>
      </c>
      <c r="L346" s="131"/>
    </row>
    <row r="347" spans="1:12" s="113" customFormat="1" ht="12.75">
      <c r="A347" s="467" t="s">
        <v>4831</v>
      </c>
      <c r="B347" s="61" t="s">
        <v>4832</v>
      </c>
      <c r="C347" s="119">
        <v>437</v>
      </c>
      <c r="D347" s="119">
        <v>182</v>
      </c>
      <c r="E347" s="469">
        <f t="shared" si="99"/>
        <v>0.41647597254004576</v>
      </c>
      <c r="F347" s="61">
        <v>51</v>
      </c>
      <c r="G347" s="61">
        <v>24</v>
      </c>
      <c r="H347" s="469">
        <f t="shared" si="100"/>
        <v>0.47058823529411764</v>
      </c>
      <c r="I347" s="61">
        <f t="shared" si="101"/>
        <v>488</v>
      </c>
      <c r="J347" s="61">
        <f t="shared" si="102"/>
        <v>206</v>
      </c>
      <c r="K347" s="469">
        <f t="shared" si="103"/>
        <v>0.42213114754098363</v>
      </c>
      <c r="L347" s="131"/>
    </row>
    <row r="348" spans="1:12" s="113" customFormat="1" ht="12.75">
      <c r="A348" s="467" t="s">
        <v>4833</v>
      </c>
      <c r="B348" s="61" t="s">
        <v>4834</v>
      </c>
      <c r="C348" s="119">
        <v>380</v>
      </c>
      <c r="D348" s="119">
        <v>159</v>
      </c>
      <c r="E348" s="469">
        <f t="shared" si="99"/>
        <v>0.41842105263157897</v>
      </c>
      <c r="F348" s="61">
        <v>35</v>
      </c>
      <c r="G348" s="61">
        <v>22</v>
      </c>
      <c r="H348" s="469">
        <f t="shared" si="100"/>
        <v>0.62857142857142856</v>
      </c>
      <c r="I348" s="61">
        <f t="shared" si="101"/>
        <v>415</v>
      </c>
      <c r="J348" s="61">
        <f t="shared" si="102"/>
        <v>181</v>
      </c>
      <c r="K348" s="469">
        <f t="shared" si="103"/>
        <v>0.43614457831325304</v>
      </c>
      <c r="L348" s="131"/>
    </row>
    <row r="349" spans="1:12" s="113" customFormat="1" ht="12.75">
      <c r="A349" s="467" t="s">
        <v>4835</v>
      </c>
      <c r="B349" s="61" t="s">
        <v>4836</v>
      </c>
      <c r="C349" s="119">
        <v>402</v>
      </c>
      <c r="D349" s="119">
        <v>198</v>
      </c>
      <c r="E349" s="469">
        <f t="shared" si="99"/>
        <v>0.4925373134328358</v>
      </c>
      <c r="F349" s="61">
        <v>50</v>
      </c>
      <c r="G349" s="61">
        <v>26</v>
      </c>
      <c r="H349" s="469">
        <f t="shared" si="100"/>
        <v>0.52</v>
      </c>
      <c r="I349" s="61">
        <f t="shared" si="101"/>
        <v>452</v>
      </c>
      <c r="J349" s="61">
        <f t="shared" si="102"/>
        <v>224</v>
      </c>
      <c r="K349" s="469">
        <f t="shared" si="103"/>
        <v>0.49557522123893805</v>
      </c>
      <c r="L349" s="131"/>
    </row>
    <row r="350" spans="1:12" s="113" customFormat="1" ht="12.75">
      <c r="A350" s="467" t="s">
        <v>4837</v>
      </c>
      <c r="B350" s="61" t="s">
        <v>4838</v>
      </c>
      <c r="C350" s="119">
        <v>262</v>
      </c>
      <c r="D350" s="119">
        <v>139</v>
      </c>
      <c r="E350" s="469">
        <f t="shared" si="99"/>
        <v>0.53053435114503822</v>
      </c>
      <c r="F350" s="61">
        <v>25</v>
      </c>
      <c r="G350" s="61">
        <v>18</v>
      </c>
      <c r="H350" s="469">
        <f t="shared" si="100"/>
        <v>0.72</v>
      </c>
      <c r="I350" s="61">
        <f t="shared" si="101"/>
        <v>287</v>
      </c>
      <c r="J350" s="61">
        <f t="shared" si="102"/>
        <v>157</v>
      </c>
      <c r="K350" s="469">
        <f t="shared" si="103"/>
        <v>0.54703832752613235</v>
      </c>
      <c r="L350" s="131"/>
    </row>
    <row r="351" spans="1:12" s="113" customFormat="1" ht="12.75">
      <c r="A351" s="467" t="s">
        <v>4839</v>
      </c>
      <c r="B351" s="61" t="s">
        <v>4840</v>
      </c>
      <c r="C351" s="119"/>
      <c r="D351" s="119"/>
      <c r="E351" s="469" t="e">
        <f t="shared" si="94"/>
        <v>#DIV/0!</v>
      </c>
      <c r="F351" s="61"/>
      <c r="G351" s="61"/>
      <c r="H351" s="469" t="e">
        <f t="shared" si="95"/>
        <v>#DIV/0!</v>
      </c>
      <c r="I351" s="61">
        <f t="shared" si="96"/>
        <v>0</v>
      </c>
      <c r="J351" s="61">
        <f t="shared" si="97"/>
        <v>0</v>
      </c>
      <c r="K351" s="469" t="e">
        <f t="shared" si="98"/>
        <v>#DIV/0!</v>
      </c>
      <c r="L351" s="131"/>
    </row>
    <row r="352" spans="1:12" s="113" customFormat="1" ht="12.75">
      <c r="A352" s="467" t="s">
        <v>4841</v>
      </c>
      <c r="B352" s="61" t="s">
        <v>4842</v>
      </c>
      <c r="C352" s="119"/>
      <c r="D352" s="119"/>
      <c r="E352" s="469" t="e">
        <f t="shared" si="94"/>
        <v>#DIV/0!</v>
      </c>
      <c r="F352" s="61"/>
      <c r="G352" s="61"/>
      <c r="H352" s="469" t="e">
        <f t="shared" si="95"/>
        <v>#DIV/0!</v>
      </c>
      <c r="I352" s="61">
        <f t="shared" si="96"/>
        <v>0</v>
      </c>
      <c r="J352" s="61">
        <f t="shared" si="97"/>
        <v>0</v>
      </c>
      <c r="K352" s="469" t="e">
        <f t="shared" si="98"/>
        <v>#DIV/0!</v>
      </c>
      <c r="L352" s="131"/>
    </row>
    <row r="353" spans="1:12" s="113" customFormat="1" ht="12.75">
      <c r="A353" s="467" t="s">
        <v>4843</v>
      </c>
      <c r="B353" s="61" t="s">
        <v>4844</v>
      </c>
      <c r="C353" s="119"/>
      <c r="D353" s="119"/>
      <c r="E353" s="469" t="e">
        <f t="shared" si="94"/>
        <v>#DIV/0!</v>
      </c>
      <c r="F353" s="61"/>
      <c r="G353" s="61"/>
      <c r="H353" s="469" t="e">
        <f t="shared" si="95"/>
        <v>#DIV/0!</v>
      </c>
      <c r="I353" s="61">
        <f t="shared" si="96"/>
        <v>0</v>
      </c>
      <c r="J353" s="61">
        <f t="shared" si="97"/>
        <v>0</v>
      </c>
      <c r="K353" s="469" t="e">
        <f t="shared" si="98"/>
        <v>#DIV/0!</v>
      </c>
      <c r="L353" s="131"/>
    </row>
    <row r="354" spans="1:12" s="113" customFormat="1" ht="12.75">
      <c r="A354" s="467" t="s">
        <v>4845</v>
      </c>
      <c r="B354" s="61" t="s">
        <v>4846</v>
      </c>
      <c r="C354" s="119"/>
      <c r="D354" s="119"/>
      <c r="E354" s="469" t="e">
        <f t="shared" si="94"/>
        <v>#DIV/0!</v>
      </c>
      <c r="F354" s="61"/>
      <c r="G354" s="61"/>
      <c r="H354" s="469" t="e">
        <f t="shared" si="95"/>
        <v>#DIV/0!</v>
      </c>
      <c r="I354" s="61">
        <f t="shared" si="96"/>
        <v>0</v>
      </c>
      <c r="J354" s="61">
        <f t="shared" si="97"/>
        <v>0</v>
      </c>
      <c r="K354" s="469" t="e">
        <f t="shared" si="98"/>
        <v>#DIV/0!</v>
      </c>
      <c r="L354" s="131"/>
    </row>
    <row r="355" spans="1:12" s="113" customFormat="1" ht="12.75">
      <c r="A355" s="467" t="s">
        <v>4862</v>
      </c>
      <c r="B355" s="61" t="s">
        <v>4863</v>
      </c>
      <c r="C355" s="119"/>
      <c r="D355" s="119">
        <v>39</v>
      </c>
      <c r="E355" s="469" t="e">
        <f t="shared" si="94"/>
        <v>#DIV/0!</v>
      </c>
      <c r="F355" s="61"/>
      <c r="G355" s="61">
        <v>76</v>
      </c>
      <c r="H355" s="469" t="e">
        <f t="shared" si="95"/>
        <v>#DIV/0!</v>
      </c>
      <c r="I355" s="61">
        <f t="shared" ref="I355:I357" si="104">C355+F355</f>
        <v>0</v>
      </c>
      <c r="J355" s="61">
        <f t="shared" ref="J355:J357" si="105">D355+G355</f>
        <v>115</v>
      </c>
      <c r="K355" s="469" t="e">
        <f t="shared" ref="K355:K357" si="106">J355/I355</f>
        <v>#DIV/0!</v>
      </c>
      <c r="L355" s="131"/>
    </row>
    <row r="356" spans="1:12" s="113" customFormat="1" ht="12.75">
      <c r="A356" s="467" t="s">
        <v>4864</v>
      </c>
      <c r="B356" s="61" t="s">
        <v>4865</v>
      </c>
      <c r="C356" s="119"/>
      <c r="D356" s="119">
        <v>39</v>
      </c>
      <c r="E356" s="469" t="e">
        <f t="shared" si="94"/>
        <v>#DIV/0!</v>
      </c>
      <c r="F356" s="61"/>
      <c r="G356" s="61">
        <v>76</v>
      </c>
      <c r="H356" s="469" t="e">
        <f t="shared" si="95"/>
        <v>#DIV/0!</v>
      </c>
      <c r="I356" s="61">
        <f t="shared" si="104"/>
        <v>0</v>
      </c>
      <c r="J356" s="61">
        <f t="shared" si="105"/>
        <v>115</v>
      </c>
      <c r="K356" s="469" t="e">
        <f t="shared" si="106"/>
        <v>#DIV/0!</v>
      </c>
      <c r="L356" s="131"/>
    </row>
    <row r="357" spans="1:12" s="113" customFormat="1" ht="12.75">
      <c r="A357" s="467" t="s">
        <v>4866</v>
      </c>
      <c r="B357" s="61" t="s">
        <v>4867</v>
      </c>
      <c r="C357" s="119"/>
      <c r="D357" s="119">
        <v>145</v>
      </c>
      <c r="E357" s="469" t="e">
        <f t="shared" si="94"/>
        <v>#DIV/0!</v>
      </c>
      <c r="F357" s="61"/>
      <c r="G357" s="61">
        <v>98</v>
      </c>
      <c r="H357" s="469" t="e">
        <f t="shared" si="95"/>
        <v>#DIV/0!</v>
      </c>
      <c r="I357" s="61">
        <f t="shared" si="104"/>
        <v>0</v>
      </c>
      <c r="J357" s="61">
        <f t="shared" si="105"/>
        <v>243</v>
      </c>
      <c r="K357" s="469" t="e">
        <f t="shared" si="106"/>
        <v>#DIV/0!</v>
      </c>
      <c r="L357" s="131"/>
    </row>
    <row r="358" spans="1:12" s="113" customFormat="1" ht="12.75">
      <c r="A358" s="467" t="s">
        <v>4847</v>
      </c>
      <c r="B358" s="61" t="s">
        <v>4848</v>
      </c>
      <c r="C358" s="119">
        <v>103</v>
      </c>
      <c r="D358" s="119">
        <v>10</v>
      </c>
      <c r="E358" s="469">
        <f t="shared" si="94"/>
        <v>9.7087378640776698E-2</v>
      </c>
      <c r="F358" s="61">
        <v>55</v>
      </c>
      <c r="G358" s="61">
        <v>2</v>
      </c>
      <c r="H358" s="469">
        <f t="shared" si="95"/>
        <v>3.6363636363636362E-2</v>
      </c>
      <c r="I358" s="61">
        <f t="shared" si="96"/>
        <v>158</v>
      </c>
      <c r="J358" s="61">
        <f t="shared" si="97"/>
        <v>12</v>
      </c>
      <c r="K358" s="469">
        <f t="shared" si="98"/>
        <v>7.5949367088607597E-2</v>
      </c>
      <c r="L358" s="131"/>
    </row>
    <row r="359" spans="1:12" s="113" customFormat="1" ht="12.75">
      <c r="A359" s="467" t="s">
        <v>4849</v>
      </c>
      <c r="B359" s="61" t="s">
        <v>4850</v>
      </c>
      <c r="C359" s="119">
        <v>52</v>
      </c>
      <c r="D359" s="119"/>
      <c r="E359" s="469">
        <f t="shared" si="94"/>
        <v>0</v>
      </c>
      <c r="F359" s="61">
        <v>9</v>
      </c>
      <c r="G359" s="61"/>
      <c r="H359" s="469">
        <f t="shared" si="95"/>
        <v>0</v>
      </c>
      <c r="I359" s="61">
        <f t="shared" si="96"/>
        <v>61</v>
      </c>
      <c r="J359" s="61">
        <f t="shared" si="97"/>
        <v>0</v>
      </c>
      <c r="K359" s="469">
        <f t="shared" si="98"/>
        <v>0</v>
      </c>
      <c r="L359" s="131"/>
    </row>
    <row r="360" spans="1:12" s="113" customFormat="1" ht="12.75">
      <c r="A360" s="467" t="s">
        <v>4851</v>
      </c>
      <c r="B360" s="61" t="s">
        <v>4852</v>
      </c>
      <c r="C360" s="119">
        <v>36</v>
      </c>
      <c r="D360" s="119"/>
      <c r="E360" s="469">
        <f t="shared" si="94"/>
        <v>0</v>
      </c>
      <c r="F360" s="61">
        <v>5</v>
      </c>
      <c r="G360" s="61"/>
      <c r="H360" s="469">
        <f t="shared" si="95"/>
        <v>0</v>
      </c>
      <c r="I360" s="61">
        <f t="shared" si="96"/>
        <v>41</v>
      </c>
      <c r="J360" s="61">
        <f t="shared" si="97"/>
        <v>0</v>
      </c>
      <c r="K360" s="469">
        <f t="shared" si="98"/>
        <v>0</v>
      </c>
      <c r="L360" s="131"/>
    </row>
    <row r="361" spans="1:12" s="113" customFormat="1" ht="12.75">
      <c r="A361" s="467" t="s">
        <v>4853</v>
      </c>
      <c r="B361" s="61" t="s">
        <v>4854</v>
      </c>
      <c r="C361" s="119">
        <v>12</v>
      </c>
      <c r="D361" s="119"/>
      <c r="E361" s="469">
        <f t="shared" si="94"/>
        <v>0</v>
      </c>
      <c r="F361" s="61">
        <v>0</v>
      </c>
      <c r="G361" s="61"/>
      <c r="H361" s="469" t="e">
        <f t="shared" si="95"/>
        <v>#DIV/0!</v>
      </c>
      <c r="I361" s="61">
        <f t="shared" si="96"/>
        <v>12</v>
      </c>
      <c r="J361" s="61">
        <f t="shared" si="97"/>
        <v>0</v>
      </c>
      <c r="K361" s="469">
        <f t="shared" si="98"/>
        <v>0</v>
      </c>
      <c r="L361" s="131"/>
    </row>
    <row r="362" spans="1:12" s="113" customFormat="1" ht="12.75">
      <c r="A362" s="467" t="s">
        <v>4855</v>
      </c>
      <c r="B362" s="61" t="s">
        <v>4856</v>
      </c>
      <c r="C362" s="119">
        <v>2</v>
      </c>
      <c r="D362" s="119"/>
      <c r="E362" s="469">
        <f t="shared" ref="E362:E369" si="107">D362/C362</f>
        <v>0</v>
      </c>
      <c r="F362" s="61">
        <v>0</v>
      </c>
      <c r="G362" s="61"/>
      <c r="H362" s="469" t="e">
        <f t="shared" ref="H362:H369" si="108">G362/F362</f>
        <v>#DIV/0!</v>
      </c>
      <c r="I362" s="61">
        <f t="shared" ref="I362:I369" si="109">C362+F362</f>
        <v>2</v>
      </c>
      <c r="J362" s="61">
        <f t="shared" ref="J362:J369" si="110">D362+G362</f>
        <v>0</v>
      </c>
      <c r="K362" s="469">
        <f t="shared" ref="K362:K369" si="111">J362/I362</f>
        <v>0</v>
      </c>
      <c r="L362" s="131"/>
    </row>
    <row r="363" spans="1:12" s="113" customFormat="1" ht="12.75">
      <c r="A363" s="467" t="s">
        <v>4857</v>
      </c>
      <c r="B363" s="61" t="s">
        <v>4858</v>
      </c>
      <c r="C363" s="119">
        <v>5</v>
      </c>
      <c r="D363" s="119"/>
      <c r="E363" s="469">
        <f t="shared" si="107"/>
        <v>0</v>
      </c>
      <c r="F363" s="61">
        <v>0</v>
      </c>
      <c r="G363" s="61"/>
      <c r="H363" s="469" t="e">
        <f t="shared" si="108"/>
        <v>#DIV/0!</v>
      </c>
      <c r="I363" s="61">
        <f t="shared" si="109"/>
        <v>5</v>
      </c>
      <c r="J363" s="61">
        <f t="shared" si="110"/>
        <v>0</v>
      </c>
      <c r="K363" s="469">
        <f t="shared" si="111"/>
        <v>0</v>
      </c>
      <c r="L363" s="131"/>
    </row>
    <row r="364" spans="1:12" s="113" customFormat="1" ht="12.75">
      <c r="A364" s="467" t="s">
        <v>4859</v>
      </c>
      <c r="B364" s="61" t="s">
        <v>4860</v>
      </c>
      <c r="C364" s="119">
        <v>5</v>
      </c>
      <c r="D364" s="119"/>
      <c r="E364" s="469">
        <f t="shared" si="107"/>
        <v>0</v>
      </c>
      <c r="F364" s="61">
        <v>0</v>
      </c>
      <c r="G364" s="61"/>
      <c r="H364" s="469" t="e">
        <f t="shared" si="108"/>
        <v>#DIV/0!</v>
      </c>
      <c r="I364" s="61">
        <f t="shared" si="109"/>
        <v>5</v>
      </c>
      <c r="J364" s="61">
        <f t="shared" si="110"/>
        <v>0</v>
      </c>
      <c r="K364" s="469">
        <f t="shared" si="111"/>
        <v>0</v>
      </c>
      <c r="L364" s="131"/>
    </row>
    <row r="365" spans="1:12" s="113" customFormat="1" ht="12.75">
      <c r="A365" s="467" t="s">
        <v>4291</v>
      </c>
      <c r="B365" s="61" t="s">
        <v>4292</v>
      </c>
      <c r="C365" s="119">
        <v>1492</v>
      </c>
      <c r="D365" s="119">
        <v>1523</v>
      </c>
      <c r="E365" s="469">
        <f t="shared" si="107"/>
        <v>1.0207774798927614</v>
      </c>
      <c r="F365" s="61">
        <v>1477</v>
      </c>
      <c r="G365" s="61">
        <v>1308</v>
      </c>
      <c r="H365" s="469">
        <f t="shared" si="108"/>
        <v>0.88557887610020314</v>
      </c>
      <c r="I365" s="61">
        <f t="shared" si="109"/>
        <v>2969</v>
      </c>
      <c r="J365" s="61">
        <f t="shared" si="110"/>
        <v>2831</v>
      </c>
      <c r="K365" s="469">
        <f t="shared" si="111"/>
        <v>0.95351970360390703</v>
      </c>
      <c r="L365" s="131"/>
    </row>
    <row r="366" spans="1:12" s="113" customFormat="1" ht="12.75">
      <c r="A366" s="467" t="s">
        <v>4297</v>
      </c>
      <c r="B366" s="61" t="s">
        <v>4298</v>
      </c>
      <c r="C366" s="119">
        <v>1296</v>
      </c>
      <c r="D366" s="119">
        <v>1846</v>
      </c>
      <c r="E366" s="469">
        <f t="shared" si="107"/>
        <v>1.4243827160493827</v>
      </c>
      <c r="F366" s="61">
        <v>1145</v>
      </c>
      <c r="G366" s="61">
        <v>977</v>
      </c>
      <c r="H366" s="469">
        <f t="shared" si="108"/>
        <v>0.85327510917030569</v>
      </c>
      <c r="I366" s="61">
        <f t="shared" si="109"/>
        <v>2441</v>
      </c>
      <c r="J366" s="61">
        <f t="shared" si="110"/>
        <v>2823</v>
      </c>
      <c r="K366" s="469">
        <f t="shared" si="111"/>
        <v>1.1564932404752151</v>
      </c>
      <c r="L366" s="131"/>
    </row>
    <row r="367" spans="1:12" s="113" customFormat="1" ht="12.75">
      <c r="A367" s="467" t="s">
        <v>4299</v>
      </c>
      <c r="B367" s="61" t="s">
        <v>4300</v>
      </c>
      <c r="C367" s="119">
        <v>1295</v>
      </c>
      <c r="D367" s="119">
        <v>1846</v>
      </c>
      <c r="E367" s="469">
        <f t="shared" si="107"/>
        <v>1.4254826254826254</v>
      </c>
      <c r="F367" s="61">
        <v>1144</v>
      </c>
      <c r="G367" s="61">
        <v>976</v>
      </c>
      <c r="H367" s="469">
        <f t="shared" si="108"/>
        <v>0.85314685314685312</v>
      </c>
      <c r="I367" s="61">
        <f t="shared" si="109"/>
        <v>2439</v>
      </c>
      <c r="J367" s="61">
        <f t="shared" si="110"/>
        <v>2822</v>
      </c>
      <c r="K367" s="469">
        <f t="shared" si="111"/>
        <v>1.1570315703157033</v>
      </c>
      <c r="L367" s="131"/>
    </row>
    <row r="368" spans="1:12" s="113" customFormat="1" ht="12.75">
      <c r="A368" s="467" t="s">
        <v>4301</v>
      </c>
      <c r="B368" s="61" t="s">
        <v>4302</v>
      </c>
      <c r="C368" s="119">
        <v>10900</v>
      </c>
      <c r="D368" s="119">
        <v>10469</v>
      </c>
      <c r="E368" s="469">
        <f t="shared" si="107"/>
        <v>0.96045871559633023</v>
      </c>
      <c r="F368" s="61">
        <v>2612</v>
      </c>
      <c r="G368" s="61">
        <v>1941</v>
      </c>
      <c r="H368" s="469">
        <f t="shared" si="108"/>
        <v>0.74310872894333846</v>
      </c>
      <c r="I368" s="61">
        <f t="shared" si="109"/>
        <v>13512</v>
      </c>
      <c r="J368" s="61">
        <f t="shared" si="110"/>
        <v>12410</v>
      </c>
      <c r="K368" s="469">
        <f t="shared" si="111"/>
        <v>0.91844286560094734</v>
      </c>
      <c r="L368" s="131"/>
    </row>
    <row r="369" spans="1:16" s="113" customFormat="1" ht="12.75">
      <c r="A369" s="467"/>
      <c r="B369" s="61"/>
      <c r="C369" s="119"/>
      <c r="D369" s="119"/>
      <c r="E369" s="469" t="e">
        <f t="shared" si="107"/>
        <v>#DIV/0!</v>
      </c>
      <c r="F369" s="61"/>
      <c r="G369" s="61"/>
      <c r="H369" s="469" t="e">
        <f t="shared" si="108"/>
        <v>#DIV/0!</v>
      </c>
      <c r="I369" s="61">
        <f t="shared" si="109"/>
        <v>0</v>
      </c>
      <c r="J369" s="61">
        <f t="shared" si="110"/>
        <v>0</v>
      </c>
      <c r="K369" s="469" t="e">
        <f t="shared" si="111"/>
        <v>#DIV/0!</v>
      </c>
      <c r="L369" s="131"/>
    </row>
    <row r="370" spans="1:16" s="113" customFormat="1" ht="12.75">
      <c r="A370" s="467" t="s">
        <v>4276</v>
      </c>
      <c r="B370" s="61" t="s">
        <v>4277</v>
      </c>
      <c r="C370" s="119">
        <v>14895</v>
      </c>
      <c r="D370" s="119">
        <v>14460</v>
      </c>
      <c r="E370" s="469">
        <f t="shared" ref="E370:E378" si="112">D370/C370</f>
        <v>0.97079556898288011</v>
      </c>
      <c r="F370" s="61">
        <v>4488</v>
      </c>
      <c r="G370" s="61">
        <v>3941</v>
      </c>
      <c r="H370" s="469">
        <f t="shared" ref="H370:H374" si="113">G370/F370</f>
        <v>0.87811942959001787</v>
      </c>
      <c r="I370" s="61">
        <f t="shared" ref="I370:I374" si="114">C370+F370</f>
        <v>19383</v>
      </c>
      <c r="J370" s="61">
        <f t="shared" ref="J370:J374" si="115">D370+G370</f>
        <v>18401</v>
      </c>
      <c r="K370" s="469">
        <f t="shared" ref="K370:K374" si="116">J370/I370</f>
        <v>0.94933704792859719</v>
      </c>
      <c r="L370" s="131"/>
    </row>
    <row r="371" spans="1:16" s="113" customFormat="1" ht="12.75">
      <c r="A371" s="467" t="s">
        <v>4282</v>
      </c>
      <c r="B371" s="61" t="s">
        <v>4283</v>
      </c>
      <c r="C371" s="119">
        <v>16409</v>
      </c>
      <c r="D371" s="119">
        <v>17413</v>
      </c>
      <c r="E371" s="469">
        <f t="shared" si="112"/>
        <v>1.0611859345481138</v>
      </c>
      <c r="F371" s="61">
        <v>9420</v>
      </c>
      <c r="G371" s="61">
        <v>5191</v>
      </c>
      <c r="H371" s="469">
        <f t="shared" si="113"/>
        <v>0.55106157112526544</v>
      </c>
      <c r="I371" s="61">
        <f t="shared" si="114"/>
        <v>25829</v>
      </c>
      <c r="J371" s="61">
        <f t="shared" si="115"/>
        <v>22604</v>
      </c>
      <c r="K371" s="469">
        <f t="shared" si="116"/>
        <v>0.87514034612257541</v>
      </c>
      <c r="L371" s="131"/>
    </row>
    <row r="372" spans="1:16" s="113" customFormat="1" ht="12.75">
      <c r="A372" s="467" t="s">
        <v>4280</v>
      </c>
      <c r="B372" s="61" t="s">
        <v>4868</v>
      </c>
      <c r="C372" s="119">
        <v>474</v>
      </c>
      <c r="D372" s="119">
        <v>213</v>
      </c>
      <c r="E372" s="469">
        <f t="shared" si="112"/>
        <v>0.44936708860759494</v>
      </c>
      <c r="F372" s="61">
        <v>50</v>
      </c>
      <c r="G372" s="61">
        <v>31</v>
      </c>
      <c r="H372" s="469">
        <f t="shared" si="113"/>
        <v>0.62</v>
      </c>
      <c r="I372" s="61">
        <f t="shared" si="114"/>
        <v>524</v>
      </c>
      <c r="J372" s="61">
        <f t="shared" si="115"/>
        <v>244</v>
      </c>
      <c r="K372" s="469">
        <f t="shared" si="116"/>
        <v>0.46564885496183206</v>
      </c>
      <c r="L372" s="131"/>
    </row>
    <row r="373" spans="1:16" s="113" customFormat="1" ht="12.75">
      <c r="A373" s="467" t="s">
        <v>4278</v>
      </c>
      <c r="B373" s="61" t="s">
        <v>4861</v>
      </c>
      <c r="C373" s="119">
        <v>19</v>
      </c>
      <c r="D373" s="119"/>
      <c r="E373" s="469">
        <f t="shared" si="112"/>
        <v>0</v>
      </c>
      <c r="F373" s="61">
        <v>935</v>
      </c>
      <c r="G373" s="61"/>
      <c r="H373" s="469">
        <f t="shared" si="113"/>
        <v>0</v>
      </c>
      <c r="I373" s="61">
        <f t="shared" si="114"/>
        <v>954</v>
      </c>
      <c r="J373" s="61">
        <f t="shared" si="115"/>
        <v>0</v>
      </c>
      <c r="K373" s="469">
        <f t="shared" si="116"/>
        <v>0</v>
      </c>
      <c r="L373" s="131"/>
    </row>
    <row r="374" spans="1:16" s="113" customFormat="1" ht="12.75">
      <c r="A374" s="467"/>
      <c r="B374" s="61"/>
      <c r="C374" s="119"/>
      <c r="D374" s="119"/>
      <c r="E374" s="469" t="e">
        <f t="shared" si="112"/>
        <v>#DIV/0!</v>
      </c>
      <c r="F374" s="61"/>
      <c r="G374" s="61"/>
      <c r="H374" s="469" t="e">
        <f t="shared" si="113"/>
        <v>#DIV/0!</v>
      </c>
      <c r="I374" s="61">
        <f t="shared" si="114"/>
        <v>0</v>
      </c>
      <c r="J374" s="61">
        <f t="shared" si="115"/>
        <v>0</v>
      </c>
      <c r="K374" s="469" t="e">
        <f t="shared" si="116"/>
        <v>#DIV/0!</v>
      </c>
      <c r="L374" s="131"/>
    </row>
    <row r="375" spans="1:16" s="113" customFormat="1" ht="13.5" thickBot="1">
      <c r="A375" s="60"/>
      <c r="B375" s="61"/>
      <c r="C375" s="129"/>
      <c r="D375" s="129"/>
      <c r="E375" s="129"/>
      <c r="F375" s="130"/>
      <c r="G375" s="130"/>
      <c r="H375" s="130"/>
      <c r="I375" s="130"/>
      <c r="J375" s="130"/>
      <c r="K375" s="61"/>
      <c r="L375" s="131"/>
    </row>
    <row r="376" spans="1:16" s="113" customFormat="1" ht="12.75">
      <c r="A376" s="517" t="s">
        <v>1703</v>
      </c>
      <c r="B376" s="518"/>
      <c r="C376" s="523">
        <f t="shared" ref="C376:D378" si="117">SUM(C8,C127,C219,C334)</f>
        <v>153405</v>
      </c>
      <c r="D376" s="523">
        <f t="shared" si="117"/>
        <v>148698</v>
      </c>
      <c r="E376" s="524">
        <f t="shared" si="112"/>
        <v>0.96931651510706951</v>
      </c>
      <c r="F376" s="523">
        <f t="shared" ref="F376:G378" si="118">SUM(F8,F127,F219,F334)</f>
        <v>29140</v>
      </c>
      <c r="G376" s="523">
        <f t="shared" si="118"/>
        <v>24119</v>
      </c>
      <c r="H376" s="524">
        <f t="shared" ref="H376:H378" si="119">G376/F376</f>
        <v>0.82769389155799589</v>
      </c>
      <c r="I376" s="525">
        <f t="shared" ref="I376:I378" si="120">C376+F376</f>
        <v>182545</v>
      </c>
      <c r="J376" s="526">
        <f t="shared" ref="J376:J378" si="121">D376+G376</f>
        <v>172817</v>
      </c>
      <c r="K376" s="527">
        <f t="shared" ref="K376:K378" si="122">J376/I376</f>
        <v>0.94670903064997669</v>
      </c>
      <c r="L376" s="131"/>
    </row>
    <row r="377" spans="1:16" s="113" customFormat="1" ht="12.75">
      <c r="A377" s="519" t="s">
        <v>1704</v>
      </c>
      <c r="B377" s="520"/>
      <c r="C377" s="528">
        <f t="shared" si="117"/>
        <v>353641</v>
      </c>
      <c r="D377" s="528">
        <f t="shared" si="117"/>
        <v>343826</v>
      </c>
      <c r="E377" s="529">
        <f t="shared" si="112"/>
        <v>0.97224586515703781</v>
      </c>
      <c r="F377" s="528">
        <f t="shared" si="118"/>
        <v>55835</v>
      </c>
      <c r="G377" s="528">
        <f t="shared" si="118"/>
        <v>48958</v>
      </c>
      <c r="H377" s="529">
        <f t="shared" si="119"/>
        <v>0.87683352735739228</v>
      </c>
      <c r="I377" s="530">
        <f t="shared" si="120"/>
        <v>409476</v>
      </c>
      <c r="J377" s="531">
        <f t="shared" si="121"/>
        <v>392784</v>
      </c>
      <c r="K377" s="527">
        <f t="shared" si="122"/>
        <v>0.95923570612197051</v>
      </c>
      <c r="L377" s="131"/>
    </row>
    <row r="378" spans="1:16" s="113" customFormat="1" ht="13.5" customHeight="1">
      <c r="A378" s="521" t="s">
        <v>1705</v>
      </c>
      <c r="B378" s="522"/>
      <c r="C378" s="532">
        <f t="shared" si="117"/>
        <v>1292228</v>
      </c>
      <c r="D378" s="532">
        <f t="shared" si="117"/>
        <v>1300341</v>
      </c>
      <c r="E378" s="533">
        <f t="shared" si="112"/>
        <v>1.0062783038287362</v>
      </c>
      <c r="F378" s="532">
        <f t="shared" si="118"/>
        <v>215898</v>
      </c>
      <c r="G378" s="532">
        <f t="shared" si="118"/>
        <v>198872</v>
      </c>
      <c r="H378" s="533">
        <f t="shared" si="119"/>
        <v>0.92113868586091585</v>
      </c>
      <c r="I378" s="534">
        <f t="shared" si="120"/>
        <v>1508126</v>
      </c>
      <c r="J378" s="535">
        <f t="shared" si="121"/>
        <v>1499213</v>
      </c>
      <c r="K378" s="527">
        <f t="shared" si="122"/>
        <v>0.99409001635141891</v>
      </c>
      <c r="L378" s="131"/>
    </row>
    <row r="379" spans="1:16" s="115" customFormat="1" ht="27" customHeight="1">
      <c r="A379" s="935" t="s">
        <v>1706</v>
      </c>
      <c r="B379" s="936"/>
      <c r="C379" s="936"/>
      <c r="D379" s="936"/>
      <c r="E379" s="936"/>
      <c r="F379" s="936"/>
      <c r="G379" s="936"/>
      <c r="H379" s="936"/>
      <c r="I379" s="936"/>
      <c r="J379" s="937"/>
      <c r="K379" s="342"/>
      <c r="L379" s="16"/>
      <c r="M379" s="16"/>
      <c r="N379" s="16"/>
      <c r="O379" s="133"/>
      <c r="P379" s="16"/>
    </row>
    <row r="380" spans="1:16" s="115" customFormat="1" ht="21.75" customHeight="1">
      <c r="A380" s="938" t="s">
        <v>1707</v>
      </c>
      <c r="B380" s="939"/>
      <c r="C380" s="939"/>
      <c r="D380" s="939"/>
      <c r="E380" s="939"/>
      <c r="F380" s="939"/>
      <c r="G380" s="939"/>
      <c r="H380" s="939"/>
      <c r="I380" s="939"/>
      <c r="J380" s="940"/>
      <c r="K380" s="342"/>
      <c r="L380" s="16"/>
      <c r="M380" s="16"/>
      <c r="N380" s="16"/>
      <c r="O380" s="133"/>
      <c r="P380" s="16"/>
    </row>
    <row r="381" spans="1:16" ht="15.95" customHeight="1"/>
    <row r="382" spans="1:16" ht="15.95" customHeight="1"/>
    <row r="383" spans="1:16" ht="15.95" customHeight="1"/>
    <row r="384" spans="1:16" ht="15.95" customHeight="1"/>
    <row r="385" ht="15.95" customHeight="1"/>
    <row r="386" ht="15.95" customHeight="1"/>
    <row r="387" ht="15.95" customHeight="1"/>
    <row r="388" ht="15.95" customHeight="1"/>
    <row r="389" ht="15.95" customHeight="1"/>
    <row r="390" ht="15.95" customHeight="1"/>
    <row r="391" ht="15.95" customHeight="1"/>
    <row r="392" ht="15.95" customHeight="1"/>
    <row r="393" ht="15.95" customHeight="1"/>
    <row r="394" ht="15.95" customHeight="1"/>
    <row r="395" ht="15.95" customHeight="1"/>
    <row r="396" ht="15.95" customHeight="1"/>
    <row r="397" ht="15.95" customHeight="1"/>
    <row r="398" ht="15.95" customHeight="1"/>
    <row r="399" ht="15.95" customHeight="1"/>
    <row r="400" ht="15.95" customHeight="1"/>
    <row r="401" ht="15.95" customHeight="1"/>
    <row r="402" ht="15.95" customHeight="1"/>
    <row r="403" ht="15.95" customHeight="1"/>
    <row r="404" ht="15.95" customHeight="1"/>
    <row r="405" ht="15.95" customHeight="1"/>
  </sheetData>
  <mergeCells count="11">
    <mergeCell ref="A379:J379"/>
    <mergeCell ref="A380:J380"/>
    <mergeCell ref="A6:A7"/>
    <mergeCell ref="B6:B7"/>
    <mergeCell ref="A323:J323"/>
    <mergeCell ref="C6:E6"/>
    <mergeCell ref="F6:H6"/>
    <mergeCell ref="I6:K6"/>
    <mergeCell ref="A8:B8"/>
    <mergeCell ref="A9:B9"/>
    <mergeCell ref="A10:B10"/>
  </mergeCells>
  <conditionalFormatting sqref="C8:C9 F8:F9">
    <cfRule type="expression" dxfId="0" priority="2" stopIfTrue="1">
      <formula>LEN(TRIM(C8))=0</formula>
    </cfRule>
  </conditionalFormatting>
  <printOptions horizontalCentered="1"/>
  <pageMargins left="0.74803149606299202" right="0.74803149606299202" top="0.59055118110236204" bottom="0.59055118110236204" header="0.511811023622047" footer="0.511811023622047"/>
  <pageSetup paperSize="9" scale="52" orientation="portrait" r:id="rId1"/>
  <headerFooter alignWithMargins="0">
    <oddFooter>&amp;R &amp;P</oddFooter>
  </headerFooter>
  <rowBreaks count="1" manualBreakCount="1">
    <brk id="290" max="1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V19"/>
  <sheetViews>
    <sheetView view="pageBreakPreview" workbookViewId="0">
      <selection activeCell="F26" sqref="F26"/>
    </sheetView>
  </sheetViews>
  <sheetFormatPr defaultColWidth="9" defaultRowHeight="12"/>
  <cols>
    <col min="1" max="1" width="9.85546875" customWidth="1"/>
    <col min="2" max="2" width="27.28515625" customWidth="1"/>
    <col min="3" max="3" width="6.5703125" customWidth="1"/>
    <col min="4" max="4" width="5.5703125" customWidth="1"/>
    <col min="5" max="5" width="5.140625" customWidth="1"/>
    <col min="6" max="6" width="5.28515625" customWidth="1"/>
    <col min="7" max="7" width="5.85546875" customWidth="1"/>
    <col min="8" max="8" width="6.140625" customWidth="1"/>
    <col min="9" max="9" width="5.28515625" customWidth="1"/>
    <col min="10" max="10" width="4.85546875" customWidth="1"/>
    <col min="11" max="11" width="8.28515625" customWidth="1"/>
    <col min="12" max="12" width="6.28515625" customWidth="1"/>
    <col min="13" max="13" width="5.5703125" customWidth="1"/>
    <col min="14" max="14" width="5.28515625" customWidth="1"/>
    <col min="15" max="15" width="5.5703125" customWidth="1"/>
    <col min="16" max="16" width="6.28515625" customWidth="1"/>
    <col min="17" max="17" width="5.5703125" customWidth="1"/>
    <col min="18" max="18" width="6.140625" customWidth="1"/>
    <col min="19" max="19" width="5.7109375" customWidth="1"/>
    <col min="20" max="20" width="7.28515625" customWidth="1"/>
    <col min="21" max="21" width="8.5703125" customWidth="1"/>
    <col min="22" max="22" width="7.28515625" customWidth="1"/>
  </cols>
  <sheetData>
    <row r="1" spans="1:22" ht="12.75">
      <c r="A1" s="1"/>
      <c r="B1" s="2" t="s">
        <v>51</v>
      </c>
      <c r="C1" s="3" t="str">
        <f>Kadar.ode.!C1</f>
        <v>Општа болница Јагодина</v>
      </c>
      <c r="D1" s="4"/>
      <c r="E1" s="4"/>
      <c r="F1" s="5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99"/>
    </row>
    <row r="2" spans="1:22" ht="12.75">
      <c r="A2" s="1"/>
      <c r="B2" s="2" t="s">
        <v>52</v>
      </c>
      <c r="C2" s="3">
        <f>Kadar.ode.!C2</f>
        <v>17688383</v>
      </c>
      <c r="D2" s="4"/>
      <c r="E2" s="4"/>
      <c r="F2" s="5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99"/>
    </row>
    <row r="3" spans="1:22" ht="12.75">
      <c r="A3" s="1"/>
      <c r="B3" s="2"/>
      <c r="C3" s="3"/>
      <c r="D3" s="4"/>
      <c r="E3" s="4"/>
      <c r="F3" s="5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99"/>
    </row>
    <row r="4" spans="1:22" ht="14.25">
      <c r="A4" s="1"/>
      <c r="B4" s="2" t="s">
        <v>1708</v>
      </c>
      <c r="C4" s="7" t="s">
        <v>38</v>
      </c>
      <c r="D4" s="8"/>
      <c r="E4" s="8"/>
      <c r="F4" s="9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0"/>
      <c r="V4" s="101"/>
    </row>
    <row r="5" spans="1:22" ht="12.7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101"/>
      <c r="V5" s="101"/>
    </row>
    <row r="6" spans="1:22" ht="12.75" customHeight="1">
      <c r="A6" s="915" t="s">
        <v>187</v>
      </c>
      <c r="B6" s="915" t="s">
        <v>1709</v>
      </c>
      <c r="C6" s="952" t="s">
        <v>1710</v>
      </c>
      <c r="D6" s="953"/>
      <c r="E6" s="953"/>
      <c r="F6" s="953"/>
      <c r="G6" s="953"/>
      <c r="H6" s="953"/>
      <c r="I6" s="953"/>
      <c r="J6" s="953"/>
      <c r="K6" s="304"/>
      <c r="L6" s="952" t="s">
        <v>1711</v>
      </c>
      <c r="M6" s="953"/>
      <c r="N6" s="953"/>
      <c r="O6" s="953"/>
      <c r="P6" s="953"/>
      <c r="Q6" s="953"/>
      <c r="R6" s="953"/>
      <c r="S6" s="953"/>
      <c r="T6" s="345"/>
      <c r="U6" s="949" t="s">
        <v>1712</v>
      </c>
      <c r="V6" s="949" t="s">
        <v>1713</v>
      </c>
    </row>
    <row r="7" spans="1:22" ht="24.95" customHeight="1">
      <c r="A7" s="916"/>
      <c r="B7" s="916"/>
      <c r="C7" s="954" t="s">
        <v>1896</v>
      </c>
      <c r="D7" s="955"/>
      <c r="E7" s="955"/>
      <c r="F7" s="956"/>
      <c r="G7" s="954" t="s">
        <v>1899</v>
      </c>
      <c r="H7" s="955"/>
      <c r="I7" s="955"/>
      <c r="J7" s="956"/>
      <c r="K7" s="315" t="s">
        <v>1903</v>
      </c>
      <c r="L7" s="954" t="s">
        <v>1896</v>
      </c>
      <c r="M7" s="955"/>
      <c r="N7" s="955"/>
      <c r="O7" s="956"/>
      <c r="P7" s="954" t="s">
        <v>1899</v>
      </c>
      <c r="Q7" s="955"/>
      <c r="R7" s="955"/>
      <c r="S7" s="956"/>
      <c r="T7" s="302" t="s">
        <v>1903</v>
      </c>
      <c r="U7" s="950"/>
      <c r="V7" s="950"/>
    </row>
    <row r="8" spans="1:22" ht="22.5">
      <c r="A8" s="82"/>
      <c r="B8" s="83"/>
      <c r="C8" s="84" t="s">
        <v>129</v>
      </c>
      <c r="D8" s="84" t="s">
        <v>1714</v>
      </c>
      <c r="E8" s="84" t="s">
        <v>1715</v>
      </c>
      <c r="F8" s="84" t="s">
        <v>1716</v>
      </c>
      <c r="G8" s="84" t="s">
        <v>129</v>
      </c>
      <c r="H8" s="84" t="s">
        <v>1714</v>
      </c>
      <c r="I8" s="84" t="s">
        <v>1715</v>
      </c>
      <c r="J8" s="84" t="s">
        <v>1716</v>
      </c>
      <c r="K8" s="84"/>
      <c r="L8" s="84" t="s">
        <v>129</v>
      </c>
      <c r="M8" s="84" t="s">
        <v>1714</v>
      </c>
      <c r="N8" s="84" t="s">
        <v>1715</v>
      </c>
      <c r="O8" s="84" t="s">
        <v>1716</v>
      </c>
      <c r="P8" s="84" t="s">
        <v>129</v>
      </c>
      <c r="Q8" s="84" t="s">
        <v>1714</v>
      </c>
      <c r="R8" s="84" t="s">
        <v>1715</v>
      </c>
      <c r="S8" s="346" t="s">
        <v>1716</v>
      </c>
      <c r="T8" s="306"/>
      <c r="U8" s="951"/>
      <c r="V8" s="951"/>
    </row>
    <row r="9" spans="1:22" ht="13.5" customHeight="1">
      <c r="A9" s="85" t="s">
        <v>1717</v>
      </c>
      <c r="B9" s="86"/>
      <c r="C9" s="87"/>
      <c r="D9" s="87"/>
      <c r="E9" s="87"/>
      <c r="F9" s="87"/>
      <c r="G9" s="87"/>
      <c r="H9" s="87"/>
      <c r="I9" s="87"/>
      <c r="J9" s="87"/>
      <c r="K9" s="87" t="e">
        <f>SUM(G9/C9*100)</f>
        <v>#DIV/0!</v>
      </c>
      <c r="L9" s="87"/>
      <c r="M9" s="87"/>
      <c r="N9" s="87"/>
      <c r="O9" s="87"/>
      <c r="P9" s="87"/>
      <c r="Q9" s="87"/>
      <c r="R9" s="87"/>
      <c r="S9" s="29"/>
      <c r="T9" s="87" t="e">
        <f>SUM(P9/L9*100)</f>
        <v>#DIV/0!</v>
      </c>
      <c r="U9" s="103"/>
      <c r="V9" s="104"/>
    </row>
    <row r="10" spans="1:22" ht="12.75">
      <c r="A10" s="88" t="s">
        <v>1718</v>
      </c>
      <c r="B10" s="88" t="s">
        <v>1719</v>
      </c>
      <c r="C10" s="89"/>
      <c r="D10" s="89"/>
      <c r="E10" s="89"/>
      <c r="F10" s="89"/>
      <c r="G10" s="89"/>
      <c r="H10" s="89"/>
      <c r="I10" s="89"/>
      <c r="J10" s="89"/>
      <c r="K10" s="87" t="e">
        <f t="shared" ref="K10:K19" si="0">SUM(G10/C10*100)</f>
        <v>#DIV/0!</v>
      </c>
      <c r="L10" s="89"/>
      <c r="M10" s="89"/>
      <c r="N10" s="89"/>
      <c r="O10" s="89"/>
      <c r="P10" s="89"/>
      <c r="Q10" s="89"/>
      <c r="R10" s="89"/>
      <c r="S10" s="29"/>
      <c r="T10" s="87" t="e">
        <f t="shared" ref="T10:T19" si="1">SUM(P10/L10*100)</f>
        <v>#DIV/0!</v>
      </c>
      <c r="U10" s="29"/>
      <c r="V10" s="106"/>
    </row>
    <row r="11" spans="1:22" ht="25.5">
      <c r="A11" s="88" t="s">
        <v>1718</v>
      </c>
      <c r="B11" s="88" t="s">
        <v>1720</v>
      </c>
      <c r="C11" s="90"/>
      <c r="D11" s="90"/>
      <c r="E11" s="90"/>
      <c r="F11" s="90"/>
      <c r="G11" s="90"/>
      <c r="H11" s="90"/>
      <c r="I11" s="90"/>
      <c r="J11" s="90"/>
      <c r="K11" s="87" t="e">
        <f t="shared" si="0"/>
        <v>#DIV/0!</v>
      </c>
      <c r="L11" s="90"/>
      <c r="M11" s="90"/>
      <c r="N11" s="90"/>
      <c r="O11" s="90"/>
      <c r="P11" s="90"/>
      <c r="Q11" s="90"/>
      <c r="R11" s="90"/>
      <c r="S11" s="29"/>
      <c r="T11" s="87" t="e">
        <f t="shared" si="1"/>
        <v>#DIV/0!</v>
      </c>
      <c r="U11" s="107"/>
      <c r="V11" s="106"/>
    </row>
    <row r="12" spans="1:22" ht="12.75">
      <c r="A12" s="88" t="s">
        <v>1721</v>
      </c>
      <c r="B12" s="88" t="s">
        <v>1722</v>
      </c>
      <c r="C12" s="89"/>
      <c r="D12" s="89"/>
      <c r="E12" s="89"/>
      <c r="F12" s="89"/>
      <c r="G12" s="89"/>
      <c r="H12" s="89"/>
      <c r="I12" s="89"/>
      <c r="J12" s="89"/>
      <c r="K12" s="87" t="e">
        <f t="shared" si="0"/>
        <v>#DIV/0!</v>
      </c>
      <c r="L12" s="89"/>
      <c r="M12" s="89"/>
      <c r="N12" s="89"/>
      <c r="O12" s="89"/>
      <c r="P12" s="89"/>
      <c r="Q12" s="89"/>
      <c r="R12" s="89"/>
      <c r="S12" s="29"/>
      <c r="T12" s="87" t="e">
        <f t="shared" si="1"/>
        <v>#DIV/0!</v>
      </c>
      <c r="U12" s="29"/>
      <c r="V12" s="106"/>
    </row>
    <row r="13" spans="1:22" ht="12.75">
      <c r="A13" s="91" t="s">
        <v>1723</v>
      </c>
      <c r="B13" s="92"/>
      <c r="C13" s="87"/>
      <c r="D13" s="87"/>
      <c r="E13" s="87"/>
      <c r="F13" s="87"/>
      <c r="G13" s="87"/>
      <c r="H13" s="87"/>
      <c r="I13" s="87"/>
      <c r="J13" s="87"/>
      <c r="K13" s="87" t="e">
        <f t="shared" si="0"/>
        <v>#DIV/0!</v>
      </c>
      <c r="L13" s="87"/>
      <c r="M13" s="87"/>
      <c r="N13" s="87"/>
      <c r="O13" s="87"/>
      <c r="P13" s="87"/>
      <c r="Q13" s="87"/>
      <c r="R13" s="87"/>
      <c r="S13" s="29"/>
      <c r="T13" s="87" t="e">
        <f t="shared" si="1"/>
        <v>#DIV/0!</v>
      </c>
      <c r="U13" s="103"/>
      <c r="V13" s="104"/>
    </row>
    <row r="14" spans="1:22" ht="38.25">
      <c r="A14" s="88" t="s">
        <v>1724</v>
      </c>
      <c r="B14" s="88" t="s">
        <v>1725</v>
      </c>
      <c r="C14" s="89"/>
      <c r="D14" s="89"/>
      <c r="E14" s="89"/>
      <c r="F14" s="89"/>
      <c r="G14" s="89"/>
      <c r="H14" s="89"/>
      <c r="I14" s="89"/>
      <c r="J14" s="89"/>
      <c r="K14" s="87" t="e">
        <f t="shared" si="0"/>
        <v>#DIV/0!</v>
      </c>
      <c r="L14" s="89"/>
      <c r="M14" s="89"/>
      <c r="N14" s="89"/>
      <c r="O14" s="89"/>
      <c r="P14" s="89"/>
      <c r="Q14" s="89"/>
      <c r="R14" s="89"/>
      <c r="S14" s="29"/>
      <c r="T14" s="87" t="e">
        <f t="shared" si="1"/>
        <v>#DIV/0!</v>
      </c>
      <c r="U14" s="29"/>
      <c r="V14" s="106"/>
    </row>
    <row r="15" spans="1:22" ht="25.5">
      <c r="A15" s="88" t="s">
        <v>1724</v>
      </c>
      <c r="B15" s="88" t="s">
        <v>1726</v>
      </c>
      <c r="C15" s="89"/>
      <c r="D15" s="89"/>
      <c r="E15" s="89"/>
      <c r="F15" s="89"/>
      <c r="G15" s="89"/>
      <c r="H15" s="89"/>
      <c r="I15" s="89"/>
      <c r="J15" s="89"/>
      <c r="K15" s="87" t="e">
        <f t="shared" si="0"/>
        <v>#DIV/0!</v>
      </c>
      <c r="L15" s="89"/>
      <c r="M15" s="89"/>
      <c r="N15" s="89"/>
      <c r="O15" s="89"/>
      <c r="P15" s="89"/>
      <c r="Q15" s="89"/>
      <c r="R15" s="89"/>
      <c r="S15" s="29"/>
      <c r="T15" s="87" t="e">
        <f t="shared" si="1"/>
        <v>#DIV/0!</v>
      </c>
      <c r="U15" s="29"/>
      <c r="V15" s="106"/>
    </row>
    <row r="16" spans="1:22" ht="51">
      <c r="A16" s="88" t="s">
        <v>1727</v>
      </c>
      <c r="B16" s="88" t="s">
        <v>1728</v>
      </c>
      <c r="C16" s="87"/>
      <c r="D16" s="87"/>
      <c r="E16" s="87"/>
      <c r="F16" s="87"/>
      <c r="G16" s="87"/>
      <c r="H16" s="87"/>
      <c r="I16" s="87"/>
      <c r="J16" s="87"/>
      <c r="K16" s="87" t="e">
        <f t="shared" si="0"/>
        <v>#DIV/0!</v>
      </c>
      <c r="L16" s="87"/>
      <c r="M16" s="87"/>
      <c r="N16" s="87"/>
      <c r="O16" s="87"/>
      <c r="P16" s="87"/>
      <c r="Q16" s="87"/>
      <c r="R16" s="87"/>
      <c r="S16" s="29"/>
      <c r="T16" s="87" t="e">
        <f t="shared" si="1"/>
        <v>#DIV/0!</v>
      </c>
      <c r="U16" s="103"/>
      <c r="V16" s="104"/>
    </row>
    <row r="17" spans="1:22" ht="12.75">
      <c r="A17" s="93" t="s">
        <v>1729</v>
      </c>
      <c r="B17" s="94"/>
      <c r="C17" s="95"/>
      <c r="D17" s="95"/>
      <c r="E17" s="95"/>
      <c r="F17" s="95"/>
      <c r="G17" s="95"/>
      <c r="H17" s="95"/>
      <c r="I17" s="95"/>
      <c r="J17" s="95"/>
      <c r="K17" s="87" t="e">
        <f t="shared" si="0"/>
        <v>#DIV/0!</v>
      </c>
      <c r="L17" s="95"/>
      <c r="M17" s="95"/>
      <c r="N17" s="95"/>
      <c r="O17" s="95"/>
      <c r="P17" s="95"/>
      <c r="Q17" s="95"/>
      <c r="R17" s="95"/>
      <c r="S17" s="96"/>
      <c r="T17" s="87" t="e">
        <f t="shared" si="1"/>
        <v>#DIV/0!</v>
      </c>
      <c r="U17" s="96"/>
      <c r="V17" s="108"/>
    </row>
    <row r="18" spans="1:22" ht="12.75">
      <c r="A18" s="63" t="s">
        <v>1730</v>
      </c>
      <c r="B18" s="96"/>
      <c r="C18" s="97"/>
      <c r="D18" s="97"/>
      <c r="E18" s="97"/>
      <c r="F18" s="97"/>
      <c r="G18" s="97"/>
      <c r="H18" s="97"/>
      <c r="I18" s="97"/>
      <c r="J18" s="97"/>
      <c r="K18" s="87" t="e">
        <f t="shared" si="0"/>
        <v>#DIV/0!</v>
      </c>
      <c r="L18" s="97"/>
      <c r="M18" s="97"/>
      <c r="N18" s="97"/>
      <c r="O18" s="97"/>
      <c r="P18" s="97"/>
      <c r="Q18" s="97"/>
      <c r="R18" s="97"/>
      <c r="S18" s="98"/>
      <c r="T18" s="87" t="e">
        <f t="shared" si="1"/>
        <v>#DIV/0!</v>
      </c>
      <c r="U18" s="98"/>
      <c r="V18" s="109"/>
    </row>
    <row r="19" spans="1:22" ht="12.75">
      <c r="A19" s="947" t="s">
        <v>129</v>
      </c>
      <c r="B19" s="948"/>
      <c r="C19" s="98"/>
      <c r="D19" s="98"/>
      <c r="E19" s="98"/>
      <c r="F19" s="98"/>
      <c r="G19" s="98"/>
      <c r="H19" s="98"/>
      <c r="I19" s="98"/>
      <c r="J19" s="98"/>
      <c r="K19" s="87" t="e">
        <f t="shared" si="0"/>
        <v>#DIV/0!</v>
      </c>
      <c r="L19" s="98"/>
      <c r="M19" s="98"/>
      <c r="N19" s="98"/>
      <c r="O19" s="98"/>
      <c r="P19" s="98"/>
      <c r="Q19" s="98"/>
      <c r="R19" s="98"/>
      <c r="S19" s="98"/>
      <c r="T19" s="87" t="e">
        <f t="shared" si="1"/>
        <v>#DIV/0!</v>
      </c>
      <c r="U19" s="110"/>
      <c r="V19" s="111"/>
    </row>
  </sheetData>
  <mergeCells count="11">
    <mergeCell ref="A19:B19"/>
    <mergeCell ref="A6:A7"/>
    <mergeCell ref="B6:B7"/>
    <mergeCell ref="U6:U8"/>
    <mergeCell ref="V6:V8"/>
    <mergeCell ref="C6:J6"/>
    <mergeCell ref="L6:S6"/>
    <mergeCell ref="C7:F7"/>
    <mergeCell ref="G7:J7"/>
    <mergeCell ref="L7:O7"/>
    <mergeCell ref="P7:S7"/>
  </mergeCells>
  <pageMargins left="0.23622047244094499" right="0.23622047244094499" top="0.35433070866141703" bottom="0.35433070866141703" header="0.31496062992126" footer="0.31496062992126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R73"/>
  <sheetViews>
    <sheetView topLeftCell="A55" zoomScaleSheetLayoutView="100" workbookViewId="0">
      <selection activeCell="L9" sqref="L9:L18"/>
    </sheetView>
  </sheetViews>
  <sheetFormatPr defaultColWidth="9.140625" defaultRowHeight="12.75"/>
  <cols>
    <col min="1" max="1" width="9" style="27" customWidth="1"/>
    <col min="2" max="2" width="43.140625" style="27" customWidth="1"/>
    <col min="3" max="3" width="14.140625" style="27" customWidth="1"/>
    <col min="4" max="4" width="11.28515625" style="27" customWidth="1"/>
    <col min="5" max="5" width="8.140625" style="27" customWidth="1"/>
    <col min="6" max="6" width="11.28515625" style="27" customWidth="1"/>
    <col min="7" max="7" width="8" style="27" customWidth="1"/>
    <col min="8" max="8" width="11" style="27" customWidth="1"/>
    <col min="9" max="9" width="11.42578125" style="27" customWidth="1"/>
    <col min="10" max="10" width="11" style="27" customWidth="1"/>
    <col min="11" max="11" width="12.5703125" style="27" customWidth="1"/>
    <col min="12" max="12" width="12.5703125" style="64" customWidth="1"/>
    <col min="13" max="13" width="8" style="64" customWidth="1"/>
    <col min="14" max="14" width="19.28515625" style="27" customWidth="1"/>
    <col min="15" max="15" width="8" style="27" customWidth="1"/>
    <col min="16" max="17" width="8" style="64" customWidth="1"/>
    <col min="18" max="16384" width="9.140625" style="64"/>
  </cols>
  <sheetData>
    <row r="1" spans="1:18" s="66" customFormat="1" ht="15.75">
      <c r="A1" s="1"/>
      <c r="B1" s="2" t="s">
        <v>51</v>
      </c>
      <c r="C1" s="3" t="str">
        <f>Kadar.ode.!C1</f>
        <v>Општа болница Јагодина</v>
      </c>
      <c r="D1" s="4"/>
      <c r="E1" s="4"/>
      <c r="F1" s="4"/>
      <c r="G1" s="4"/>
      <c r="H1" s="5"/>
      <c r="P1" s="25"/>
      <c r="Q1" s="25"/>
      <c r="R1" s="79"/>
    </row>
    <row r="2" spans="1:18" s="66" customFormat="1" ht="15.75">
      <c r="A2" s="1"/>
      <c r="B2" s="2" t="s">
        <v>52</v>
      </c>
      <c r="C2" s="3">
        <f>Kadar.ode.!C2</f>
        <v>17688383</v>
      </c>
      <c r="D2" s="4"/>
      <c r="E2" s="4"/>
      <c r="F2" s="4"/>
      <c r="G2" s="4"/>
      <c r="H2" s="5"/>
      <c r="P2" s="25"/>
      <c r="Q2" s="25"/>
      <c r="R2" s="79"/>
    </row>
    <row r="3" spans="1:18" s="66" customFormat="1" ht="15.75">
      <c r="A3" s="1"/>
      <c r="B3" s="2"/>
      <c r="C3" s="3"/>
      <c r="D3" s="4"/>
      <c r="E3" s="4"/>
      <c r="F3" s="4"/>
      <c r="G3" s="4"/>
      <c r="H3" s="5"/>
      <c r="P3" s="25"/>
      <c r="Q3" s="25"/>
      <c r="R3" s="79"/>
    </row>
    <row r="4" spans="1:18" s="66" customFormat="1" ht="15.75">
      <c r="A4" s="1"/>
      <c r="B4" s="2" t="s">
        <v>1731</v>
      </c>
      <c r="C4" s="7" t="s">
        <v>40</v>
      </c>
      <c r="D4" s="8"/>
      <c r="E4" s="8"/>
      <c r="F4" s="8"/>
      <c r="G4" s="8"/>
      <c r="H4" s="9"/>
      <c r="P4" s="25"/>
      <c r="Q4" s="25"/>
    </row>
    <row r="5" spans="1:18" s="66" customFormat="1" ht="15.75">
      <c r="A5" s="69"/>
      <c r="B5" s="69"/>
      <c r="C5" s="69"/>
      <c r="D5" s="69"/>
      <c r="E5" s="69"/>
      <c r="F5" s="69"/>
      <c r="G5" s="69"/>
      <c r="H5" s="70"/>
      <c r="I5" s="70"/>
      <c r="J5" s="70"/>
      <c r="K5" s="70"/>
      <c r="N5" s="70"/>
      <c r="O5" s="70"/>
      <c r="P5" s="25"/>
      <c r="Q5" s="25"/>
    </row>
    <row r="6" spans="1:18" s="66" customFormat="1" ht="12.75" customHeight="1">
      <c r="A6" s="963" t="s">
        <v>187</v>
      </c>
      <c r="B6" s="964" t="s">
        <v>188</v>
      </c>
      <c r="C6" s="964" t="s">
        <v>1732</v>
      </c>
      <c r="D6" s="965" t="s">
        <v>1733</v>
      </c>
      <c r="E6" s="958" t="s">
        <v>129</v>
      </c>
      <c r="F6" s="958"/>
      <c r="G6" s="958"/>
      <c r="H6" s="958"/>
      <c r="I6" s="958"/>
      <c r="J6" s="958"/>
    </row>
    <row r="7" spans="1:18" s="67" customFormat="1" ht="24.95" customHeight="1">
      <c r="A7" s="963"/>
      <c r="B7" s="964"/>
      <c r="C7" s="964"/>
      <c r="D7" s="965"/>
      <c r="E7" s="963" t="s">
        <v>1896</v>
      </c>
      <c r="F7" s="963"/>
      <c r="G7" s="963" t="s">
        <v>5263</v>
      </c>
      <c r="H7" s="963"/>
      <c r="I7" s="957" t="s">
        <v>1903</v>
      </c>
      <c r="J7" s="957"/>
    </row>
    <row r="8" spans="1:18" s="67" customFormat="1" ht="22.5">
      <c r="A8" s="963"/>
      <c r="B8" s="964"/>
      <c r="C8" s="964"/>
      <c r="D8" s="965"/>
      <c r="E8" s="306" t="s">
        <v>1734</v>
      </c>
      <c r="F8" s="306" t="s">
        <v>1735</v>
      </c>
      <c r="G8" s="306" t="s">
        <v>1734</v>
      </c>
      <c r="H8" s="306" t="s">
        <v>1735</v>
      </c>
      <c r="I8" s="306" t="s">
        <v>1734</v>
      </c>
      <c r="J8" s="306" t="s">
        <v>1735</v>
      </c>
    </row>
    <row r="9" spans="1:18" s="67" customFormat="1" ht="51" customHeight="1">
      <c r="A9" s="71"/>
      <c r="B9" s="959" t="s">
        <v>1736</v>
      </c>
      <c r="C9" s="960"/>
      <c r="D9" s="960"/>
      <c r="E9" s="960"/>
      <c r="F9" s="960"/>
      <c r="G9" s="960"/>
      <c r="H9" s="960"/>
      <c r="I9" s="960"/>
      <c r="J9" s="961"/>
    </row>
    <row r="10" spans="1:18" s="67" customFormat="1">
      <c r="A10" s="72" t="s">
        <v>1737</v>
      </c>
      <c r="B10" s="73" t="s">
        <v>1738</v>
      </c>
      <c r="C10" s="72" t="s">
        <v>1739</v>
      </c>
      <c r="D10" s="74">
        <v>5889.37</v>
      </c>
      <c r="E10" s="306"/>
      <c r="F10" s="611">
        <f t="shared" ref="F10:F16" si="0">D10*E10</f>
        <v>0</v>
      </c>
      <c r="G10" s="306"/>
      <c r="H10" s="611">
        <f t="shared" ref="H10:H16" si="1">D10*G10</f>
        <v>0</v>
      </c>
      <c r="I10" s="536" t="e">
        <f>G10/E10</f>
        <v>#DIV/0!</v>
      </c>
      <c r="J10" s="536" t="e">
        <f>H10/F10</f>
        <v>#DIV/0!</v>
      </c>
      <c r="L10" s="612"/>
    </row>
    <row r="11" spans="1:18" s="67" customFormat="1">
      <c r="A11" s="72" t="s">
        <v>1740</v>
      </c>
      <c r="B11" s="73" t="s">
        <v>1741</v>
      </c>
      <c r="C11" s="72" t="s">
        <v>1739</v>
      </c>
      <c r="D11" s="74">
        <v>5889.37</v>
      </c>
      <c r="E11" s="306"/>
      <c r="F11" s="611">
        <f t="shared" si="0"/>
        <v>0</v>
      </c>
      <c r="G11" s="306"/>
      <c r="H11" s="611">
        <f t="shared" si="1"/>
        <v>0</v>
      </c>
      <c r="I11" s="536" t="e">
        <f t="shared" ref="I11:J17" si="2">G11/E11</f>
        <v>#DIV/0!</v>
      </c>
      <c r="J11" s="536" t="e">
        <f t="shared" si="2"/>
        <v>#DIV/0!</v>
      </c>
    </row>
    <row r="12" spans="1:18" s="67" customFormat="1">
      <c r="A12" s="72" t="s">
        <v>1742</v>
      </c>
      <c r="B12" s="73" t="s">
        <v>1743</v>
      </c>
      <c r="C12" s="72" t="s">
        <v>1739</v>
      </c>
      <c r="D12" s="74">
        <v>7067.24</v>
      </c>
      <c r="E12" s="306">
        <v>1751</v>
      </c>
      <c r="F12" s="611">
        <f t="shared" si="0"/>
        <v>12374737.24</v>
      </c>
      <c r="G12" s="306">
        <v>1855.5</v>
      </c>
      <c r="H12" s="611">
        <f t="shared" si="1"/>
        <v>13113263.82</v>
      </c>
      <c r="I12" s="536">
        <f t="shared" si="2"/>
        <v>1.0596801827527127</v>
      </c>
      <c r="J12" s="536">
        <f t="shared" si="2"/>
        <v>1.0596801827527127</v>
      </c>
      <c r="K12" s="612"/>
      <c r="L12" s="612"/>
      <c r="N12" s="612"/>
    </row>
    <row r="13" spans="1:18" s="67" customFormat="1">
      <c r="A13" s="72" t="s">
        <v>1744</v>
      </c>
      <c r="B13" s="73" t="s">
        <v>1745</v>
      </c>
      <c r="C13" s="72" t="s">
        <v>1739</v>
      </c>
      <c r="D13" s="74">
        <v>3121.37</v>
      </c>
      <c r="E13" s="306">
        <v>172</v>
      </c>
      <c r="F13" s="611">
        <f t="shared" si="0"/>
        <v>536875.64</v>
      </c>
      <c r="G13" s="306">
        <v>169</v>
      </c>
      <c r="H13" s="611">
        <f t="shared" si="1"/>
        <v>527511.53</v>
      </c>
      <c r="I13" s="536">
        <f t="shared" si="2"/>
        <v>0.98255813953488369</v>
      </c>
      <c r="J13" s="536">
        <f t="shared" si="2"/>
        <v>0.9825581395348838</v>
      </c>
      <c r="K13" s="612"/>
      <c r="L13" s="612"/>
    </row>
    <row r="14" spans="1:18" s="67" customFormat="1">
      <c r="A14" s="72" t="s">
        <v>1746</v>
      </c>
      <c r="B14" s="73" t="s">
        <v>1747</v>
      </c>
      <c r="C14" s="72" t="s">
        <v>1739</v>
      </c>
      <c r="D14" s="74">
        <v>3710.3</v>
      </c>
      <c r="E14" s="306">
        <v>800</v>
      </c>
      <c r="F14" s="611">
        <f t="shared" si="0"/>
        <v>2968240</v>
      </c>
      <c r="G14" s="306">
        <v>795</v>
      </c>
      <c r="H14" s="611">
        <f t="shared" si="1"/>
        <v>2949688.5</v>
      </c>
      <c r="I14" s="536">
        <f t="shared" si="2"/>
        <v>0.99375000000000002</v>
      </c>
      <c r="J14" s="536">
        <f t="shared" si="2"/>
        <v>0.99375000000000002</v>
      </c>
    </row>
    <row r="15" spans="1:18" s="67" customFormat="1">
      <c r="A15" s="72" t="s">
        <v>1748</v>
      </c>
      <c r="B15" s="73" t="s">
        <v>1749</v>
      </c>
      <c r="C15" s="72" t="s">
        <v>1739</v>
      </c>
      <c r="D15" s="74">
        <v>2179.0700000000002</v>
      </c>
      <c r="E15" s="306"/>
      <c r="F15" s="611">
        <f t="shared" si="0"/>
        <v>0</v>
      </c>
      <c r="G15" s="306"/>
      <c r="H15" s="611">
        <f t="shared" si="1"/>
        <v>0</v>
      </c>
      <c r="I15" s="536" t="e">
        <f t="shared" si="2"/>
        <v>#DIV/0!</v>
      </c>
      <c r="J15" s="536" t="e">
        <f t="shared" si="2"/>
        <v>#DIV/0!</v>
      </c>
    </row>
    <row r="16" spans="1:18" s="67" customFormat="1">
      <c r="A16" s="72" t="s">
        <v>1750</v>
      </c>
      <c r="B16" s="73" t="s">
        <v>1751</v>
      </c>
      <c r="C16" s="72" t="s">
        <v>1739</v>
      </c>
      <c r="D16" s="74">
        <v>1177.8699999999999</v>
      </c>
      <c r="E16" s="306">
        <v>6</v>
      </c>
      <c r="F16" s="611">
        <f t="shared" si="0"/>
        <v>7067.2199999999993</v>
      </c>
      <c r="G16" s="306">
        <v>6</v>
      </c>
      <c r="H16" s="611">
        <f t="shared" si="1"/>
        <v>7067.2199999999993</v>
      </c>
      <c r="I16" s="536">
        <f t="shared" si="2"/>
        <v>1</v>
      </c>
      <c r="J16" s="536">
        <f t="shared" si="2"/>
        <v>1</v>
      </c>
    </row>
    <row r="17" spans="1:10" s="67" customFormat="1">
      <c r="A17" s="72" t="s">
        <v>1752</v>
      </c>
      <c r="B17" s="73" t="s">
        <v>1753</v>
      </c>
      <c r="C17" s="72" t="s">
        <v>1739</v>
      </c>
      <c r="D17" s="74">
        <v>1177.8699999999999</v>
      </c>
      <c r="E17" s="306"/>
      <c r="F17" s="611">
        <f t="shared" ref="F17:F45" si="3">D17*E17</f>
        <v>0</v>
      </c>
      <c r="G17" s="306"/>
      <c r="H17" s="611">
        <f t="shared" ref="H17:H45" si="4">D17*G17</f>
        <v>0</v>
      </c>
      <c r="I17" s="536" t="e">
        <f t="shared" si="2"/>
        <v>#DIV/0!</v>
      </c>
      <c r="J17" s="536" t="e">
        <f t="shared" si="2"/>
        <v>#DIV/0!</v>
      </c>
    </row>
    <row r="18" spans="1:10" s="67" customFormat="1" ht="51.75" customHeight="1">
      <c r="A18" s="71"/>
      <c r="B18" s="959" t="s">
        <v>1754</v>
      </c>
      <c r="C18" s="960"/>
      <c r="D18" s="960"/>
      <c r="E18" s="960"/>
      <c r="F18" s="960"/>
      <c r="G18" s="960"/>
      <c r="H18" s="960"/>
      <c r="I18" s="960"/>
      <c r="J18" s="961"/>
    </row>
    <row r="19" spans="1:10" s="68" customFormat="1">
      <c r="A19" s="72">
        <v>540100</v>
      </c>
      <c r="B19" s="75" t="s">
        <v>1738</v>
      </c>
      <c r="C19" s="72" t="s">
        <v>1755</v>
      </c>
      <c r="D19" s="74">
        <v>11.2</v>
      </c>
      <c r="E19" s="49"/>
      <c r="F19" s="49">
        <f t="shared" si="3"/>
        <v>0</v>
      </c>
      <c r="G19" s="49"/>
      <c r="H19" s="49">
        <f t="shared" si="4"/>
        <v>0</v>
      </c>
      <c r="I19" s="347"/>
      <c r="J19" s="347"/>
    </row>
    <row r="20" spans="1:10" s="68" customFormat="1">
      <c r="A20" s="72">
        <v>540101</v>
      </c>
      <c r="B20" s="75" t="s">
        <v>1756</v>
      </c>
      <c r="C20" s="72" t="s">
        <v>1755</v>
      </c>
      <c r="D20" s="74">
        <v>13.72</v>
      </c>
      <c r="E20" s="49"/>
      <c r="F20" s="49">
        <f t="shared" si="3"/>
        <v>0</v>
      </c>
      <c r="G20" s="49"/>
      <c r="H20" s="49">
        <f t="shared" si="4"/>
        <v>0</v>
      </c>
      <c r="I20" s="347"/>
      <c r="J20" s="347"/>
    </row>
    <row r="21" spans="1:10" s="68" customFormat="1">
      <c r="A21" s="72">
        <v>540102</v>
      </c>
      <c r="B21" s="75" t="s">
        <v>1757</v>
      </c>
      <c r="C21" s="72" t="s">
        <v>1755</v>
      </c>
      <c r="D21" s="74">
        <v>17.190000000000001</v>
      </c>
      <c r="E21" s="49"/>
      <c r="F21" s="49">
        <f t="shared" si="3"/>
        <v>0</v>
      </c>
      <c r="G21" s="49"/>
      <c r="H21" s="49">
        <f t="shared" si="4"/>
        <v>0</v>
      </c>
      <c r="I21" s="347"/>
      <c r="J21" s="347"/>
    </row>
    <row r="22" spans="1:10" s="68" customFormat="1">
      <c r="A22" s="72">
        <v>540103</v>
      </c>
      <c r="B22" s="75" t="s">
        <v>1758</v>
      </c>
      <c r="C22" s="72" t="s">
        <v>1755</v>
      </c>
      <c r="D22" s="74">
        <v>14.17</v>
      </c>
      <c r="E22" s="49"/>
      <c r="F22" s="49">
        <f t="shared" si="3"/>
        <v>0</v>
      </c>
      <c r="G22" s="49"/>
      <c r="H22" s="49">
        <f t="shared" si="4"/>
        <v>0</v>
      </c>
      <c r="I22" s="347"/>
      <c r="J22" s="347"/>
    </row>
    <row r="23" spans="1:10" s="68" customFormat="1">
      <c r="A23" s="72">
        <v>540104</v>
      </c>
      <c r="B23" s="75" t="s">
        <v>1759</v>
      </c>
      <c r="C23" s="72" t="s">
        <v>1755</v>
      </c>
      <c r="D23" s="74">
        <v>11.46</v>
      </c>
      <c r="E23" s="49"/>
      <c r="F23" s="49">
        <f t="shared" si="3"/>
        <v>0</v>
      </c>
      <c r="G23" s="49"/>
      <c r="H23" s="49">
        <f t="shared" si="4"/>
        <v>0</v>
      </c>
      <c r="I23" s="347"/>
      <c r="J23" s="347"/>
    </row>
    <row r="24" spans="1:10" s="68" customFormat="1" ht="22.5">
      <c r="A24" s="72">
        <v>540105</v>
      </c>
      <c r="B24" s="75" t="s">
        <v>1760</v>
      </c>
      <c r="C24" s="72" t="s">
        <v>1755</v>
      </c>
      <c r="D24" s="74">
        <v>12.08</v>
      </c>
      <c r="E24" s="49"/>
      <c r="F24" s="49">
        <f t="shared" si="3"/>
        <v>0</v>
      </c>
      <c r="G24" s="49"/>
      <c r="H24" s="49">
        <f t="shared" si="4"/>
        <v>0</v>
      </c>
      <c r="I24" s="347"/>
      <c r="J24" s="347"/>
    </row>
    <row r="25" spans="1:10" s="68" customFormat="1">
      <c r="A25" s="72">
        <v>560100</v>
      </c>
      <c r="B25" s="75" t="s">
        <v>1761</v>
      </c>
      <c r="C25" s="72" t="s">
        <v>1755</v>
      </c>
      <c r="D25" s="74">
        <v>11.2</v>
      </c>
      <c r="E25" s="49"/>
      <c r="F25" s="49">
        <f t="shared" si="3"/>
        <v>0</v>
      </c>
      <c r="G25" s="49"/>
      <c r="H25" s="49">
        <f t="shared" si="4"/>
        <v>0</v>
      </c>
      <c r="I25" s="347"/>
      <c r="J25" s="347"/>
    </row>
    <row r="26" spans="1:10" s="68" customFormat="1" ht="22.5">
      <c r="A26" s="72">
        <v>560101</v>
      </c>
      <c r="B26" s="75" t="s">
        <v>1762</v>
      </c>
      <c r="C26" s="72" t="s">
        <v>1755</v>
      </c>
      <c r="D26" s="74" t="s">
        <v>1763</v>
      </c>
      <c r="E26" s="49"/>
      <c r="F26" s="49" t="e">
        <f t="shared" si="3"/>
        <v>#VALUE!</v>
      </c>
      <c r="G26" s="49"/>
      <c r="H26" s="49" t="e">
        <f t="shared" si="4"/>
        <v>#VALUE!</v>
      </c>
      <c r="I26" s="347"/>
      <c r="J26" s="347"/>
    </row>
    <row r="27" spans="1:10" s="68" customFormat="1">
      <c r="A27" s="72">
        <v>560200</v>
      </c>
      <c r="B27" s="75" t="s">
        <v>1764</v>
      </c>
      <c r="C27" s="72" t="s">
        <v>1755</v>
      </c>
      <c r="D27" s="74">
        <v>17.27</v>
      </c>
      <c r="E27" s="49"/>
      <c r="F27" s="49">
        <f t="shared" si="3"/>
        <v>0</v>
      </c>
      <c r="G27" s="49"/>
      <c r="H27" s="49">
        <f t="shared" si="4"/>
        <v>0</v>
      </c>
      <c r="I27" s="347"/>
      <c r="J27" s="347"/>
    </row>
    <row r="28" spans="1:10" s="68" customFormat="1">
      <c r="A28" s="72">
        <v>560800</v>
      </c>
      <c r="B28" s="75" t="s">
        <v>1765</v>
      </c>
      <c r="C28" s="72" t="s">
        <v>1755</v>
      </c>
      <c r="D28" s="74">
        <v>18.78</v>
      </c>
      <c r="E28" s="49"/>
      <c r="F28" s="49">
        <f t="shared" si="3"/>
        <v>0</v>
      </c>
      <c r="G28" s="49"/>
      <c r="H28" s="49">
        <f t="shared" si="4"/>
        <v>0</v>
      </c>
      <c r="I28" s="347"/>
      <c r="J28" s="347"/>
    </row>
    <row r="29" spans="1:10" s="68" customFormat="1">
      <c r="A29" s="72">
        <v>560300</v>
      </c>
      <c r="B29" s="75" t="s">
        <v>1766</v>
      </c>
      <c r="C29" s="72" t="s">
        <v>1755</v>
      </c>
      <c r="D29" s="74">
        <v>12.08</v>
      </c>
      <c r="E29" s="49"/>
      <c r="F29" s="49">
        <f t="shared" si="3"/>
        <v>0</v>
      </c>
      <c r="G29" s="49"/>
      <c r="H29" s="49">
        <f t="shared" si="4"/>
        <v>0</v>
      </c>
      <c r="I29" s="347"/>
      <c r="J29" s="347"/>
    </row>
    <row r="30" spans="1:10" s="68" customFormat="1">
      <c r="A30" s="72">
        <v>560102</v>
      </c>
      <c r="B30" s="75" t="s">
        <v>1767</v>
      </c>
      <c r="C30" s="72" t="s">
        <v>1755</v>
      </c>
      <c r="D30" s="74">
        <v>19.89</v>
      </c>
      <c r="E30" s="49"/>
      <c r="F30" s="49">
        <f t="shared" si="3"/>
        <v>0</v>
      </c>
      <c r="G30" s="49"/>
      <c r="H30" s="49">
        <f t="shared" si="4"/>
        <v>0</v>
      </c>
      <c r="I30" s="347"/>
      <c r="J30" s="347"/>
    </row>
    <row r="31" spans="1:10" s="68" customFormat="1" ht="22.5">
      <c r="A31" s="72">
        <v>560301</v>
      </c>
      <c r="B31" s="75" t="s">
        <v>1768</v>
      </c>
      <c r="C31" s="72" t="s">
        <v>1755</v>
      </c>
      <c r="D31" s="74">
        <v>13.31</v>
      </c>
      <c r="E31" s="49"/>
      <c r="F31" s="49">
        <f t="shared" si="3"/>
        <v>0</v>
      </c>
      <c r="G31" s="49"/>
      <c r="H31" s="49">
        <f t="shared" si="4"/>
        <v>0</v>
      </c>
      <c r="I31" s="347"/>
      <c r="J31" s="347"/>
    </row>
    <row r="32" spans="1:10" s="68" customFormat="1" ht="22.5">
      <c r="A32" s="72">
        <v>510110</v>
      </c>
      <c r="B32" s="75" t="s">
        <v>1769</v>
      </c>
      <c r="C32" s="72" t="s">
        <v>1770</v>
      </c>
      <c r="D32" s="74" t="s">
        <v>1771</v>
      </c>
      <c r="E32" s="49"/>
      <c r="F32" s="49" t="e">
        <f t="shared" si="3"/>
        <v>#VALUE!</v>
      </c>
      <c r="G32" s="49"/>
      <c r="H32" s="49" t="e">
        <f t="shared" si="4"/>
        <v>#VALUE!</v>
      </c>
      <c r="I32" s="347"/>
      <c r="J32" s="347"/>
    </row>
    <row r="33" spans="1:10" s="68" customFormat="1" ht="22.5">
      <c r="A33" s="72">
        <v>510200</v>
      </c>
      <c r="B33" s="75" t="s">
        <v>1772</v>
      </c>
      <c r="C33" s="72" t="s">
        <v>1755</v>
      </c>
      <c r="D33" s="74" t="s">
        <v>1773</v>
      </c>
      <c r="E33" s="49"/>
      <c r="F33" s="49" t="e">
        <f t="shared" si="3"/>
        <v>#VALUE!</v>
      </c>
      <c r="G33" s="49"/>
      <c r="H33" s="49" t="e">
        <f t="shared" si="4"/>
        <v>#VALUE!</v>
      </c>
      <c r="I33" s="347"/>
      <c r="J33" s="347"/>
    </row>
    <row r="34" spans="1:10" s="68" customFormat="1" ht="22.5">
      <c r="A34" s="72">
        <v>510299</v>
      </c>
      <c r="B34" s="75" t="s">
        <v>1774</v>
      </c>
      <c r="C34" s="72" t="s">
        <v>1755</v>
      </c>
      <c r="D34" s="74" t="s">
        <v>1775</v>
      </c>
      <c r="E34" s="49"/>
      <c r="F34" s="49" t="e">
        <f t="shared" si="3"/>
        <v>#VALUE!</v>
      </c>
      <c r="G34" s="49"/>
      <c r="H34" s="49" t="e">
        <f t="shared" si="4"/>
        <v>#VALUE!</v>
      </c>
      <c r="I34" s="347"/>
      <c r="J34" s="347"/>
    </row>
    <row r="35" spans="1:10" s="68" customFormat="1" ht="22.5">
      <c r="A35" s="72">
        <v>510500</v>
      </c>
      <c r="B35" s="75" t="s">
        <v>1776</v>
      </c>
      <c r="C35" s="72" t="s">
        <v>1770</v>
      </c>
      <c r="D35" s="74" t="s">
        <v>1777</v>
      </c>
      <c r="E35" s="49"/>
      <c r="F35" s="49" t="e">
        <f t="shared" si="3"/>
        <v>#VALUE!</v>
      </c>
      <c r="G35" s="49"/>
      <c r="H35" s="49" t="e">
        <f t="shared" si="4"/>
        <v>#VALUE!</v>
      </c>
      <c r="I35" s="347"/>
      <c r="J35" s="347"/>
    </row>
    <row r="36" spans="1:10" s="68" customFormat="1">
      <c r="A36" s="72">
        <v>520100</v>
      </c>
      <c r="B36" s="75" t="s">
        <v>1778</v>
      </c>
      <c r="C36" s="72" t="s">
        <v>1755</v>
      </c>
      <c r="D36" s="74">
        <v>10.66</v>
      </c>
      <c r="E36" s="49"/>
      <c r="F36" s="49">
        <f t="shared" si="3"/>
        <v>0</v>
      </c>
      <c r="G36" s="49"/>
      <c r="H36" s="49">
        <f t="shared" si="4"/>
        <v>0</v>
      </c>
      <c r="I36" s="347"/>
      <c r="J36" s="347"/>
    </row>
    <row r="37" spans="1:10" s="68" customFormat="1">
      <c r="A37" s="72">
        <v>520101</v>
      </c>
      <c r="B37" s="75" t="s">
        <v>1779</v>
      </c>
      <c r="C37" s="72" t="s">
        <v>1755</v>
      </c>
      <c r="D37" s="74">
        <v>20.02</v>
      </c>
      <c r="E37" s="49"/>
      <c r="F37" s="49">
        <f t="shared" si="3"/>
        <v>0</v>
      </c>
      <c r="G37" s="49"/>
      <c r="H37" s="49">
        <f t="shared" si="4"/>
        <v>0</v>
      </c>
      <c r="I37" s="347"/>
      <c r="J37" s="347"/>
    </row>
    <row r="38" spans="1:10" s="68" customFormat="1">
      <c r="A38" s="72">
        <v>520102</v>
      </c>
      <c r="B38" s="75" t="s">
        <v>1780</v>
      </c>
      <c r="C38" s="72" t="s">
        <v>1755</v>
      </c>
      <c r="D38" s="74">
        <v>17.690000000000001</v>
      </c>
      <c r="E38" s="49"/>
      <c r="F38" s="49">
        <f t="shared" si="3"/>
        <v>0</v>
      </c>
      <c r="G38" s="49"/>
      <c r="H38" s="49">
        <f t="shared" si="4"/>
        <v>0</v>
      </c>
      <c r="I38" s="347"/>
      <c r="J38" s="347"/>
    </row>
    <row r="39" spans="1:10" s="68" customFormat="1">
      <c r="A39" s="72">
        <v>521000</v>
      </c>
      <c r="B39" s="75" t="s">
        <v>1749</v>
      </c>
      <c r="C39" s="72" t="s">
        <v>1770</v>
      </c>
      <c r="D39" s="76">
        <v>2950.57</v>
      </c>
      <c r="E39" s="49"/>
      <c r="F39" s="49">
        <f t="shared" si="3"/>
        <v>0</v>
      </c>
      <c r="G39" s="49"/>
      <c r="H39" s="49">
        <f t="shared" si="4"/>
        <v>0</v>
      </c>
      <c r="I39" s="347"/>
      <c r="J39" s="347"/>
    </row>
    <row r="40" spans="1:10" s="68" customFormat="1">
      <c r="A40" s="72">
        <v>510000</v>
      </c>
      <c r="B40" s="75" t="s">
        <v>1781</v>
      </c>
      <c r="C40" s="72" t="s">
        <v>1770</v>
      </c>
      <c r="D40" s="76">
        <v>7928.48</v>
      </c>
      <c r="E40" s="49"/>
      <c r="F40" s="49">
        <f t="shared" si="3"/>
        <v>0</v>
      </c>
      <c r="G40" s="49"/>
      <c r="H40" s="49">
        <f t="shared" si="4"/>
        <v>0</v>
      </c>
      <c r="I40" s="347"/>
      <c r="J40" s="347"/>
    </row>
    <row r="41" spans="1:10" s="68" customFormat="1" ht="22.5">
      <c r="A41" s="72">
        <v>570100</v>
      </c>
      <c r="B41" s="75" t="s">
        <v>1782</v>
      </c>
      <c r="C41" s="72" t="s">
        <v>1770</v>
      </c>
      <c r="D41" s="74" t="s">
        <v>1783</v>
      </c>
      <c r="E41" s="49"/>
      <c r="F41" s="49" t="e">
        <f t="shared" si="3"/>
        <v>#VALUE!</v>
      </c>
      <c r="G41" s="49"/>
      <c r="H41" s="49" t="e">
        <f t="shared" si="4"/>
        <v>#VALUE!</v>
      </c>
      <c r="I41" s="347"/>
      <c r="J41" s="347"/>
    </row>
    <row r="42" spans="1:10" s="68" customFormat="1">
      <c r="A42" s="72">
        <v>580100</v>
      </c>
      <c r="B42" s="75" t="s">
        <v>1784</v>
      </c>
      <c r="C42" s="72" t="s">
        <v>1755</v>
      </c>
      <c r="D42" s="74">
        <v>13.31</v>
      </c>
      <c r="E42" s="49"/>
      <c r="F42" s="49">
        <f t="shared" si="3"/>
        <v>0</v>
      </c>
      <c r="G42" s="49"/>
      <c r="H42" s="49">
        <f t="shared" si="4"/>
        <v>0</v>
      </c>
      <c r="I42" s="347"/>
      <c r="J42" s="347"/>
    </row>
    <row r="43" spans="1:10" s="68" customFormat="1">
      <c r="A43" s="72">
        <v>580101</v>
      </c>
      <c r="B43" s="75" t="s">
        <v>1785</v>
      </c>
      <c r="C43" s="72" t="s">
        <v>1755</v>
      </c>
      <c r="D43" s="74">
        <v>10.23</v>
      </c>
      <c r="E43" s="49"/>
      <c r="F43" s="49">
        <f t="shared" si="3"/>
        <v>0</v>
      </c>
      <c r="G43" s="49"/>
      <c r="H43" s="49">
        <f t="shared" si="4"/>
        <v>0</v>
      </c>
      <c r="I43" s="347"/>
      <c r="J43" s="347"/>
    </row>
    <row r="44" spans="1:10" s="68" customFormat="1">
      <c r="A44" s="72">
        <v>580102</v>
      </c>
      <c r="B44" s="75" t="s">
        <v>1786</v>
      </c>
      <c r="C44" s="72" t="s">
        <v>1755</v>
      </c>
      <c r="D44" s="74">
        <v>12.99</v>
      </c>
      <c r="E44" s="49"/>
      <c r="F44" s="49">
        <f t="shared" si="3"/>
        <v>0</v>
      </c>
      <c r="G44" s="49"/>
      <c r="H44" s="49">
        <f t="shared" si="4"/>
        <v>0</v>
      </c>
      <c r="I44" s="347"/>
      <c r="J44" s="347"/>
    </row>
    <row r="45" spans="1:10" s="68" customFormat="1" ht="22.5">
      <c r="A45" s="72">
        <v>590100</v>
      </c>
      <c r="B45" s="75" t="s">
        <v>1787</v>
      </c>
      <c r="C45" s="72" t="s">
        <v>1755</v>
      </c>
      <c r="D45" s="74">
        <v>26.6</v>
      </c>
      <c r="E45" s="49"/>
      <c r="F45" s="49">
        <f t="shared" si="3"/>
        <v>0</v>
      </c>
      <c r="G45" s="49"/>
      <c r="H45" s="49">
        <f t="shared" si="4"/>
        <v>0</v>
      </c>
      <c r="I45" s="347"/>
      <c r="J45" s="347"/>
    </row>
    <row r="46" spans="1:10" ht="48.75" customHeight="1">
      <c r="A46" s="71"/>
      <c r="B46" s="962" t="s">
        <v>1788</v>
      </c>
      <c r="C46" s="962"/>
      <c r="D46" s="962"/>
      <c r="E46" s="962"/>
      <c r="F46" s="962"/>
      <c r="G46" s="962"/>
      <c r="H46" s="962"/>
      <c r="I46" s="78"/>
      <c r="J46" s="78"/>
    </row>
    <row r="47" spans="1:10">
      <c r="A47" s="72">
        <v>590101</v>
      </c>
      <c r="B47" s="75" t="s">
        <v>1738</v>
      </c>
      <c r="C47" s="72" t="s">
        <v>1755</v>
      </c>
      <c r="D47" s="74">
        <v>6.38</v>
      </c>
      <c r="E47" s="77"/>
      <c r="F47" s="49">
        <f t="shared" ref="F47:F73" si="5">D47*E47</f>
        <v>0</v>
      </c>
      <c r="G47" s="77"/>
      <c r="H47" s="49">
        <f t="shared" ref="H47:H73" si="6">D47*G47</f>
        <v>0</v>
      </c>
      <c r="I47" s="78"/>
      <c r="J47" s="78"/>
    </row>
    <row r="48" spans="1:10">
      <c r="A48" s="72">
        <v>590102</v>
      </c>
      <c r="B48" s="75" t="s">
        <v>1756</v>
      </c>
      <c r="C48" s="72" t="s">
        <v>1755</v>
      </c>
      <c r="D48" s="74">
        <v>7.82</v>
      </c>
      <c r="E48" s="77"/>
      <c r="F48" s="49">
        <f t="shared" si="5"/>
        <v>0</v>
      </c>
      <c r="G48" s="77"/>
      <c r="H48" s="49">
        <f t="shared" si="6"/>
        <v>0</v>
      </c>
      <c r="I48" s="78"/>
      <c r="J48" s="78"/>
    </row>
    <row r="49" spans="1:10">
      <c r="A49" s="72">
        <v>590103</v>
      </c>
      <c r="B49" s="75" t="s">
        <v>1757</v>
      </c>
      <c r="C49" s="72" t="s">
        <v>1755</v>
      </c>
      <c r="D49" s="74">
        <v>9.8000000000000007</v>
      </c>
      <c r="E49" s="77"/>
      <c r="F49" s="49">
        <f t="shared" si="5"/>
        <v>0</v>
      </c>
      <c r="G49" s="77"/>
      <c r="H49" s="49">
        <f t="shared" si="6"/>
        <v>0</v>
      </c>
      <c r="I49" s="78"/>
      <c r="J49" s="78"/>
    </row>
    <row r="50" spans="1:10">
      <c r="A50" s="72">
        <v>590104</v>
      </c>
      <c r="B50" s="75" t="s">
        <v>1758</v>
      </c>
      <c r="C50" s="72" t="s">
        <v>1755</v>
      </c>
      <c r="D50" s="74">
        <v>8.08</v>
      </c>
      <c r="E50" s="78"/>
      <c r="F50" s="49">
        <f t="shared" si="5"/>
        <v>0</v>
      </c>
      <c r="G50" s="78"/>
      <c r="H50" s="49">
        <f t="shared" si="6"/>
        <v>0</v>
      </c>
      <c r="I50" s="78"/>
      <c r="J50" s="78"/>
    </row>
    <row r="51" spans="1:10">
      <c r="A51" s="72">
        <v>590105</v>
      </c>
      <c r="B51" s="75" t="s">
        <v>1759</v>
      </c>
      <c r="C51" s="72" t="s">
        <v>1755</v>
      </c>
      <c r="D51" s="74">
        <v>6.53</v>
      </c>
      <c r="E51" s="78"/>
      <c r="F51" s="49">
        <f t="shared" si="5"/>
        <v>0</v>
      </c>
      <c r="G51" s="78"/>
      <c r="H51" s="49">
        <f t="shared" si="6"/>
        <v>0</v>
      </c>
      <c r="I51" s="78"/>
      <c r="J51" s="78"/>
    </row>
    <row r="52" spans="1:10" ht="22.5">
      <c r="A52" s="72">
        <v>590106</v>
      </c>
      <c r="B52" s="75" t="s">
        <v>1760</v>
      </c>
      <c r="C52" s="72" t="s">
        <v>1755</v>
      </c>
      <c r="D52" s="74">
        <v>6.88</v>
      </c>
      <c r="E52" s="78"/>
      <c r="F52" s="49">
        <f t="shared" si="5"/>
        <v>0</v>
      </c>
      <c r="G52" s="78"/>
      <c r="H52" s="49">
        <f t="shared" si="6"/>
        <v>0</v>
      </c>
      <c r="I52" s="78"/>
      <c r="J52" s="78"/>
    </row>
    <row r="53" spans="1:10">
      <c r="A53" s="72">
        <v>590107</v>
      </c>
      <c r="B53" s="75" t="s">
        <v>1761</v>
      </c>
      <c r="C53" s="72" t="s">
        <v>1755</v>
      </c>
      <c r="D53" s="74">
        <v>6.38</v>
      </c>
      <c r="E53" s="78"/>
      <c r="F53" s="49">
        <f t="shared" si="5"/>
        <v>0</v>
      </c>
      <c r="G53" s="78"/>
      <c r="H53" s="49">
        <f t="shared" si="6"/>
        <v>0</v>
      </c>
      <c r="I53" s="78"/>
      <c r="J53" s="78"/>
    </row>
    <row r="54" spans="1:10" ht="22.5">
      <c r="A54" s="72">
        <v>590108</v>
      </c>
      <c r="B54" s="75" t="s">
        <v>1762</v>
      </c>
      <c r="C54" s="72" t="s">
        <v>1755</v>
      </c>
      <c r="D54" s="74" t="s">
        <v>1789</v>
      </c>
      <c r="E54" s="78"/>
      <c r="F54" s="49" t="e">
        <f t="shared" si="5"/>
        <v>#VALUE!</v>
      </c>
      <c r="G54" s="78"/>
      <c r="H54" s="49" t="e">
        <f t="shared" si="6"/>
        <v>#VALUE!</v>
      </c>
      <c r="I54" s="78"/>
      <c r="J54" s="78"/>
    </row>
    <row r="55" spans="1:10">
      <c r="A55" s="72">
        <v>590109</v>
      </c>
      <c r="B55" s="75" t="s">
        <v>1764</v>
      </c>
      <c r="C55" s="72" t="s">
        <v>1755</v>
      </c>
      <c r="D55" s="74">
        <v>9.84</v>
      </c>
      <c r="E55" s="78"/>
      <c r="F55" s="49">
        <f t="shared" si="5"/>
        <v>0</v>
      </c>
      <c r="G55" s="78"/>
      <c r="H55" s="49">
        <f t="shared" si="6"/>
        <v>0</v>
      </c>
      <c r="I55" s="78"/>
      <c r="J55" s="78"/>
    </row>
    <row r="56" spans="1:10">
      <c r="A56" s="72">
        <v>590110</v>
      </c>
      <c r="B56" s="75" t="s">
        <v>1765</v>
      </c>
      <c r="C56" s="72" t="s">
        <v>1755</v>
      </c>
      <c r="D56" s="74">
        <v>10.7</v>
      </c>
      <c r="E56" s="78"/>
      <c r="F56" s="49">
        <f t="shared" si="5"/>
        <v>0</v>
      </c>
      <c r="G56" s="78"/>
      <c r="H56" s="49">
        <f t="shared" si="6"/>
        <v>0</v>
      </c>
      <c r="I56" s="78"/>
      <c r="J56" s="78"/>
    </row>
    <row r="57" spans="1:10">
      <c r="A57" s="72">
        <v>590111</v>
      </c>
      <c r="B57" s="75" t="s">
        <v>1766</v>
      </c>
      <c r="C57" s="72" t="s">
        <v>1755</v>
      </c>
      <c r="D57" s="74">
        <v>6.88</v>
      </c>
      <c r="E57" s="78"/>
      <c r="F57" s="49">
        <f t="shared" si="5"/>
        <v>0</v>
      </c>
      <c r="G57" s="78"/>
      <c r="H57" s="49">
        <f t="shared" si="6"/>
        <v>0</v>
      </c>
      <c r="I57" s="78"/>
      <c r="J57" s="78"/>
    </row>
    <row r="58" spans="1:10">
      <c r="A58" s="72">
        <v>590112</v>
      </c>
      <c r="B58" s="75" t="s">
        <v>1767</v>
      </c>
      <c r="C58" s="72" t="s">
        <v>1755</v>
      </c>
      <c r="D58" s="74">
        <v>11.34</v>
      </c>
      <c r="E58" s="78"/>
      <c r="F58" s="49">
        <f t="shared" si="5"/>
        <v>0</v>
      </c>
      <c r="G58" s="78"/>
      <c r="H58" s="49">
        <f t="shared" si="6"/>
        <v>0</v>
      </c>
      <c r="I58" s="78"/>
      <c r="J58" s="78"/>
    </row>
    <row r="59" spans="1:10" ht="22.5">
      <c r="A59" s="72">
        <v>590113</v>
      </c>
      <c r="B59" s="75" t="s">
        <v>1768</v>
      </c>
      <c r="C59" s="72" t="s">
        <v>1755</v>
      </c>
      <c r="D59" s="74">
        <v>7.59</v>
      </c>
      <c r="E59" s="78"/>
      <c r="F59" s="49">
        <f t="shared" si="5"/>
        <v>0</v>
      </c>
      <c r="G59" s="78"/>
      <c r="H59" s="49">
        <f t="shared" si="6"/>
        <v>0</v>
      </c>
      <c r="I59" s="78"/>
      <c r="J59" s="78"/>
    </row>
    <row r="60" spans="1:10" ht="22.5">
      <c r="A60" s="72">
        <v>590114</v>
      </c>
      <c r="B60" s="75" t="s">
        <v>1769</v>
      </c>
      <c r="C60" s="72" t="s">
        <v>1770</v>
      </c>
      <c r="D60" s="74" t="s">
        <v>1790</v>
      </c>
      <c r="E60" s="78"/>
      <c r="F60" s="49" t="e">
        <f t="shared" si="5"/>
        <v>#VALUE!</v>
      </c>
      <c r="G60" s="78"/>
      <c r="H60" s="49" t="e">
        <f t="shared" si="6"/>
        <v>#VALUE!</v>
      </c>
      <c r="I60" s="78"/>
      <c r="J60" s="78"/>
    </row>
    <row r="61" spans="1:10" ht="22.5">
      <c r="A61" s="72">
        <v>590115</v>
      </c>
      <c r="B61" s="75" t="s">
        <v>1772</v>
      </c>
      <c r="C61" s="72" t="s">
        <v>1755</v>
      </c>
      <c r="D61" s="74" t="s">
        <v>1791</v>
      </c>
      <c r="E61" s="78"/>
      <c r="F61" s="49" t="e">
        <f t="shared" si="5"/>
        <v>#VALUE!</v>
      </c>
      <c r="G61" s="78"/>
      <c r="H61" s="49" t="e">
        <f t="shared" si="6"/>
        <v>#VALUE!</v>
      </c>
      <c r="I61" s="78"/>
      <c r="J61" s="78"/>
    </row>
    <row r="62" spans="1:10" ht="22.5">
      <c r="A62" s="72">
        <v>590116</v>
      </c>
      <c r="B62" s="75" t="s">
        <v>1774</v>
      </c>
      <c r="C62" s="72" t="s">
        <v>1755</v>
      </c>
      <c r="D62" s="74" t="s">
        <v>1792</v>
      </c>
      <c r="E62" s="78"/>
      <c r="F62" s="49" t="e">
        <f t="shared" si="5"/>
        <v>#VALUE!</v>
      </c>
      <c r="G62" s="78"/>
      <c r="H62" s="49" t="e">
        <f t="shared" si="6"/>
        <v>#VALUE!</v>
      </c>
      <c r="I62" s="78"/>
      <c r="J62" s="78"/>
    </row>
    <row r="63" spans="1:10" ht="22.5">
      <c r="A63" s="72">
        <v>590117</v>
      </c>
      <c r="B63" s="75" t="s">
        <v>1776</v>
      </c>
      <c r="C63" s="72" t="s">
        <v>1770</v>
      </c>
      <c r="D63" s="74" t="s">
        <v>1793</v>
      </c>
      <c r="E63" s="78"/>
      <c r="F63" s="49" t="e">
        <f t="shared" si="5"/>
        <v>#VALUE!</v>
      </c>
      <c r="G63" s="78"/>
      <c r="H63" s="49" t="e">
        <f t="shared" si="6"/>
        <v>#VALUE!</v>
      </c>
      <c r="I63" s="78"/>
      <c r="J63" s="78"/>
    </row>
    <row r="64" spans="1:10">
      <c r="A64" s="72">
        <v>590118</v>
      </c>
      <c r="B64" s="75" t="s">
        <v>1778</v>
      </c>
      <c r="C64" s="72" t="s">
        <v>1755</v>
      </c>
      <c r="D64" s="74">
        <v>6.07</v>
      </c>
      <c r="E64" s="78"/>
      <c r="F64" s="49">
        <f t="shared" si="5"/>
        <v>0</v>
      </c>
      <c r="G64" s="78"/>
      <c r="H64" s="49">
        <f t="shared" si="6"/>
        <v>0</v>
      </c>
      <c r="I64" s="78"/>
      <c r="J64" s="78"/>
    </row>
    <row r="65" spans="1:10">
      <c r="A65" s="72">
        <v>590119</v>
      </c>
      <c r="B65" s="75" t="s">
        <v>1779</v>
      </c>
      <c r="C65" s="72" t="s">
        <v>1755</v>
      </c>
      <c r="D65" s="74">
        <v>11.41</v>
      </c>
      <c r="E65" s="78"/>
      <c r="F65" s="49">
        <f t="shared" si="5"/>
        <v>0</v>
      </c>
      <c r="G65" s="78"/>
      <c r="H65" s="49">
        <f t="shared" si="6"/>
        <v>0</v>
      </c>
      <c r="I65" s="78"/>
      <c r="J65" s="78"/>
    </row>
    <row r="66" spans="1:10">
      <c r="A66" s="72">
        <v>590120</v>
      </c>
      <c r="B66" s="75" t="s">
        <v>1780</v>
      </c>
      <c r="C66" s="72" t="s">
        <v>1755</v>
      </c>
      <c r="D66" s="74">
        <v>10.08</v>
      </c>
      <c r="E66" s="78"/>
      <c r="F66" s="49">
        <f t="shared" si="5"/>
        <v>0</v>
      </c>
      <c r="G66" s="78"/>
      <c r="H66" s="49">
        <f t="shared" si="6"/>
        <v>0</v>
      </c>
      <c r="I66" s="78"/>
      <c r="J66" s="78"/>
    </row>
    <row r="67" spans="1:10">
      <c r="A67" s="72">
        <v>590121</v>
      </c>
      <c r="B67" s="75" t="s">
        <v>1749</v>
      </c>
      <c r="C67" s="72" t="s">
        <v>1770</v>
      </c>
      <c r="D67" s="74">
        <v>1681.83</v>
      </c>
      <c r="E67" s="78"/>
      <c r="F67" s="49">
        <f t="shared" si="5"/>
        <v>0</v>
      </c>
      <c r="G67" s="78"/>
      <c r="H67" s="49">
        <f t="shared" si="6"/>
        <v>0</v>
      </c>
      <c r="I67" s="78"/>
      <c r="J67" s="78"/>
    </row>
    <row r="68" spans="1:10">
      <c r="A68" s="72">
        <v>590122</v>
      </c>
      <c r="B68" s="75" t="s">
        <v>1781</v>
      </c>
      <c r="C68" s="72" t="s">
        <v>1770</v>
      </c>
      <c r="D68" s="74">
        <v>4519.2299999999996</v>
      </c>
      <c r="E68" s="78"/>
      <c r="F68" s="49">
        <f t="shared" si="5"/>
        <v>0</v>
      </c>
      <c r="G68" s="78"/>
      <c r="H68" s="49">
        <f t="shared" si="6"/>
        <v>0</v>
      </c>
      <c r="I68" s="78"/>
      <c r="J68" s="78"/>
    </row>
    <row r="69" spans="1:10" ht="22.5">
      <c r="A69" s="72">
        <v>590123</v>
      </c>
      <c r="B69" s="75" t="s">
        <v>1782</v>
      </c>
      <c r="C69" s="72" t="s">
        <v>1770</v>
      </c>
      <c r="D69" s="74" t="s">
        <v>1794</v>
      </c>
      <c r="E69" s="78"/>
      <c r="F69" s="49" t="e">
        <f t="shared" si="5"/>
        <v>#VALUE!</v>
      </c>
      <c r="G69" s="78"/>
      <c r="H69" s="49" t="e">
        <f t="shared" si="6"/>
        <v>#VALUE!</v>
      </c>
      <c r="I69" s="78"/>
      <c r="J69" s="78"/>
    </row>
    <row r="70" spans="1:10">
      <c r="A70" s="72">
        <v>590124</v>
      </c>
      <c r="B70" s="75" t="s">
        <v>1784</v>
      </c>
      <c r="C70" s="72" t="s">
        <v>1755</v>
      </c>
      <c r="D70" s="74">
        <v>7.59</v>
      </c>
      <c r="E70" s="78"/>
      <c r="F70" s="49">
        <f t="shared" si="5"/>
        <v>0</v>
      </c>
      <c r="G70" s="78"/>
      <c r="H70" s="49">
        <f t="shared" si="6"/>
        <v>0</v>
      </c>
      <c r="I70" s="78"/>
      <c r="J70" s="78"/>
    </row>
    <row r="71" spans="1:10">
      <c r="A71" s="72">
        <v>590125</v>
      </c>
      <c r="B71" s="75" t="s">
        <v>1785</v>
      </c>
      <c r="C71" s="72" t="s">
        <v>1755</v>
      </c>
      <c r="D71" s="74">
        <v>5.83</v>
      </c>
      <c r="E71" s="78"/>
      <c r="F71" s="49">
        <f t="shared" si="5"/>
        <v>0</v>
      </c>
      <c r="G71" s="78"/>
      <c r="H71" s="49">
        <f t="shared" si="6"/>
        <v>0</v>
      </c>
      <c r="I71" s="78"/>
      <c r="J71" s="78"/>
    </row>
    <row r="72" spans="1:10">
      <c r="A72" s="72">
        <v>590126</v>
      </c>
      <c r="B72" s="75" t="s">
        <v>1786</v>
      </c>
      <c r="C72" s="72" t="s">
        <v>1755</v>
      </c>
      <c r="D72" s="74">
        <v>7.4</v>
      </c>
      <c r="E72" s="78"/>
      <c r="F72" s="49">
        <f t="shared" si="5"/>
        <v>0</v>
      </c>
      <c r="G72" s="78"/>
      <c r="H72" s="49">
        <f t="shared" si="6"/>
        <v>0</v>
      </c>
      <c r="I72" s="78"/>
      <c r="J72" s="78"/>
    </row>
    <row r="73" spans="1:10" ht="22.5">
      <c r="A73" s="72">
        <v>590127</v>
      </c>
      <c r="B73" s="75" t="s">
        <v>1787</v>
      </c>
      <c r="C73" s="72" t="s">
        <v>1755</v>
      </c>
      <c r="D73" s="74">
        <v>15.16</v>
      </c>
      <c r="E73" s="78"/>
      <c r="F73" s="49">
        <f t="shared" si="5"/>
        <v>0</v>
      </c>
      <c r="G73" s="78"/>
      <c r="H73" s="49">
        <f t="shared" si="6"/>
        <v>0</v>
      </c>
      <c r="I73" s="78"/>
      <c r="J73" s="78"/>
    </row>
  </sheetData>
  <mergeCells count="11">
    <mergeCell ref="A6:A8"/>
    <mergeCell ref="B6:B8"/>
    <mergeCell ref="C6:C8"/>
    <mergeCell ref="D6:D8"/>
    <mergeCell ref="E7:F7"/>
    <mergeCell ref="I7:J7"/>
    <mergeCell ref="E6:J6"/>
    <mergeCell ref="B9:J9"/>
    <mergeCell ref="B18:J18"/>
    <mergeCell ref="B46:H46"/>
    <mergeCell ref="G7:H7"/>
  </mergeCells>
  <pageMargins left="0" right="0" top="0" bottom="0" header="0" footer="0"/>
  <pageSetup paperSize="9"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F36"/>
  <sheetViews>
    <sheetView view="pageBreakPreview" zoomScaleSheetLayoutView="100" workbookViewId="0">
      <selection activeCell="C1" sqref="C1:C2"/>
    </sheetView>
  </sheetViews>
  <sheetFormatPr defaultColWidth="9.140625" defaultRowHeight="15.75"/>
  <cols>
    <col min="1" max="1" width="21.42578125" style="567" customWidth="1"/>
    <col min="2" max="2" width="5.85546875" style="567" customWidth="1"/>
    <col min="3" max="3" width="7.7109375" style="567" customWidth="1"/>
    <col min="4" max="4" width="8.42578125" style="567" customWidth="1"/>
    <col min="5" max="11" width="4" style="567" customWidth="1"/>
    <col min="12" max="14" width="4" style="566" customWidth="1"/>
    <col min="15" max="15" width="4" style="266" customWidth="1"/>
    <col min="16" max="17" width="4" style="567" customWidth="1"/>
    <col min="18" max="19" width="4" style="566" customWidth="1"/>
    <col min="20" max="20" width="4" style="266" customWidth="1"/>
    <col min="21" max="22" width="4" style="567" customWidth="1"/>
    <col min="23" max="23" width="4" style="568" customWidth="1"/>
    <col min="24" max="30" width="4" style="567" customWidth="1"/>
    <col min="31" max="31" width="4.140625" style="567" customWidth="1"/>
    <col min="32" max="32" width="4" style="567" customWidth="1"/>
    <col min="33" max="16384" width="9.140625" style="567"/>
  </cols>
  <sheetData>
    <row r="1" spans="1:32" ht="15.75" customHeight="1">
      <c r="A1" s="561"/>
      <c r="B1" s="562" t="s">
        <v>51</v>
      </c>
      <c r="C1" s="3" t="s">
        <v>5271</v>
      </c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5"/>
    </row>
    <row r="2" spans="1:32" ht="15.75" customHeight="1">
      <c r="A2" s="561"/>
      <c r="B2" s="562" t="s">
        <v>52</v>
      </c>
      <c r="C2" s="3">
        <v>17688383</v>
      </c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5"/>
    </row>
    <row r="3" spans="1:32">
      <c r="A3" s="561"/>
      <c r="B3" s="562" t="s">
        <v>53</v>
      </c>
      <c r="C3" s="563" t="s">
        <v>5269</v>
      </c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5"/>
    </row>
    <row r="4" spans="1:32">
      <c r="A4" s="561"/>
      <c r="B4" s="562" t="s">
        <v>54</v>
      </c>
      <c r="C4" s="569" t="s">
        <v>8</v>
      </c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1"/>
    </row>
    <row r="5" spans="1:32" ht="12.75" customHeight="1">
      <c r="A5" s="39"/>
      <c r="C5" s="264"/>
      <c r="D5" s="572"/>
      <c r="E5" s="572"/>
      <c r="F5" s="572"/>
      <c r="G5" s="572"/>
      <c r="H5" s="572"/>
      <c r="I5" s="572"/>
      <c r="J5" s="572"/>
    </row>
    <row r="6" spans="1:32" s="573" customFormat="1" ht="34.5" customHeight="1">
      <c r="A6" s="883" t="s">
        <v>55</v>
      </c>
      <c r="B6" s="881" t="s">
        <v>5266</v>
      </c>
      <c r="C6" s="881" t="s">
        <v>5267</v>
      </c>
      <c r="D6" s="881" t="s">
        <v>5268</v>
      </c>
      <c r="E6" s="882" t="s">
        <v>56</v>
      </c>
      <c r="F6" s="882"/>
      <c r="G6" s="882"/>
      <c r="H6" s="882"/>
      <c r="I6" s="883" t="s">
        <v>57</v>
      </c>
      <c r="J6" s="883"/>
      <c r="K6" s="883"/>
      <c r="L6" s="883"/>
      <c r="M6" s="883"/>
      <c r="N6" s="883"/>
      <c r="O6" s="883"/>
      <c r="P6" s="883"/>
      <c r="Q6" s="883"/>
      <c r="R6" s="883"/>
      <c r="S6" s="883"/>
      <c r="T6" s="883"/>
      <c r="U6" s="883"/>
      <c r="V6" s="883"/>
      <c r="W6" s="883"/>
      <c r="X6" s="883"/>
      <c r="Y6" s="883"/>
      <c r="Z6" s="883"/>
      <c r="AA6" s="883"/>
      <c r="AB6" s="883"/>
      <c r="AC6" s="883"/>
      <c r="AD6" s="882" t="s">
        <v>58</v>
      </c>
      <c r="AE6" s="882"/>
      <c r="AF6" s="882"/>
    </row>
    <row r="7" spans="1:32" s="572" customFormat="1" ht="47.25" customHeight="1">
      <c r="A7" s="883"/>
      <c r="B7" s="881"/>
      <c r="C7" s="881"/>
      <c r="D7" s="881"/>
      <c r="E7" s="881" t="s">
        <v>59</v>
      </c>
      <c r="F7" s="881" t="s">
        <v>60</v>
      </c>
      <c r="G7" s="881" t="s">
        <v>61</v>
      </c>
      <c r="H7" s="885" t="s">
        <v>62</v>
      </c>
      <c r="I7" s="881" t="s">
        <v>63</v>
      </c>
      <c r="J7" s="881" t="s">
        <v>64</v>
      </c>
      <c r="K7" s="881" t="s">
        <v>65</v>
      </c>
      <c r="L7" s="884" t="s">
        <v>66</v>
      </c>
      <c r="M7" s="884"/>
      <c r="N7" s="884"/>
      <c r="O7" s="884"/>
      <c r="P7" s="884"/>
      <c r="Q7" s="881" t="s">
        <v>67</v>
      </c>
      <c r="R7" s="881" t="s">
        <v>68</v>
      </c>
      <c r="S7" s="882" t="s">
        <v>69</v>
      </c>
      <c r="T7" s="882"/>
      <c r="U7" s="882"/>
      <c r="V7" s="882"/>
      <c r="W7" s="882"/>
      <c r="X7" s="882"/>
      <c r="Y7" s="881" t="s">
        <v>70</v>
      </c>
      <c r="Z7" s="881" t="s">
        <v>71</v>
      </c>
      <c r="AA7" s="881" t="s">
        <v>72</v>
      </c>
      <c r="AB7" s="881" t="s">
        <v>73</v>
      </c>
      <c r="AC7" s="881" t="s">
        <v>74</v>
      </c>
      <c r="AD7" s="882"/>
      <c r="AE7" s="882"/>
      <c r="AF7" s="882"/>
    </row>
    <row r="8" spans="1:32" s="572" customFormat="1" ht="87" customHeight="1">
      <c r="A8" s="883"/>
      <c r="B8" s="881"/>
      <c r="C8" s="881"/>
      <c r="D8" s="881"/>
      <c r="E8" s="881"/>
      <c r="F8" s="881"/>
      <c r="G8" s="881"/>
      <c r="H8" s="885"/>
      <c r="I8" s="881"/>
      <c r="J8" s="881"/>
      <c r="K8" s="881"/>
      <c r="L8" s="719" t="s">
        <v>59</v>
      </c>
      <c r="M8" s="719" t="s">
        <v>60</v>
      </c>
      <c r="N8" s="719" t="s">
        <v>61</v>
      </c>
      <c r="O8" s="719" t="s">
        <v>73</v>
      </c>
      <c r="P8" s="724" t="s">
        <v>75</v>
      </c>
      <c r="Q8" s="881"/>
      <c r="R8" s="881"/>
      <c r="S8" s="719" t="s">
        <v>76</v>
      </c>
      <c r="T8" s="719" t="s">
        <v>60</v>
      </c>
      <c r="U8" s="719" t="s">
        <v>77</v>
      </c>
      <c r="V8" s="724" t="s">
        <v>78</v>
      </c>
      <c r="W8" s="724" t="s">
        <v>79</v>
      </c>
      <c r="X8" s="724" t="s">
        <v>80</v>
      </c>
      <c r="Y8" s="881"/>
      <c r="Z8" s="881"/>
      <c r="AA8" s="881"/>
      <c r="AB8" s="881"/>
      <c r="AC8" s="881"/>
      <c r="AD8" s="719" t="s">
        <v>81</v>
      </c>
      <c r="AE8" s="719" t="s">
        <v>82</v>
      </c>
      <c r="AF8" s="719" t="s">
        <v>83</v>
      </c>
    </row>
    <row r="9" spans="1:32" s="267" customFormat="1" ht="24">
      <c r="A9" s="574" t="s">
        <v>1965</v>
      </c>
      <c r="B9" s="725">
        <v>1785</v>
      </c>
      <c r="C9" s="725">
        <v>10526</v>
      </c>
      <c r="D9" s="725">
        <f>C9/H9/3.65</f>
        <v>40.053272450532731</v>
      </c>
      <c r="E9" s="575">
        <v>66</v>
      </c>
      <c r="F9" s="575">
        <v>6</v>
      </c>
      <c r="G9" s="726"/>
      <c r="H9" s="727">
        <f>SUM(E9:G9)</f>
        <v>72</v>
      </c>
      <c r="I9" s="578">
        <v>19</v>
      </c>
      <c r="J9" s="578">
        <v>11</v>
      </c>
      <c r="K9" s="578">
        <v>8</v>
      </c>
      <c r="L9" s="579">
        <v>12</v>
      </c>
      <c r="M9" s="579">
        <v>2</v>
      </c>
      <c r="N9" s="579"/>
      <c r="O9" s="579">
        <v>3</v>
      </c>
      <c r="P9" s="728">
        <f>SUM(L9:O9)</f>
        <v>17</v>
      </c>
      <c r="Q9" s="729">
        <f>I9-P9</f>
        <v>2</v>
      </c>
      <c r="R9" s="578">
        <v>46</v>
      </c>
      <c r="S9" s="580">
        <v>32</v>
      </c>
      <c r="T9" s="579">
        <v>11</v>
      </c>
      <c r="U9" s="579"/>
      <c r="V9" s="579">
        <v>5</v>
      </c>
      <c r="W9" s="579">
        <v>7</v>
      </c>
      <c r="X9" s="728">
        <f>SUM(S9:W9)</f>
        <v>55</v>
      </c>
      <c r="Y9" s="729">
        <f>R9-X9</f>
        <v>-9</v>
      </c>
      <c r="Z9" s="730"/>
      <c r="AA9" s="731"/>
      <c r="AB9" s="731"/>
      <c r="AC9" s="732">
        <f t="shared" ref="AC9:AC25" si="0">Z9-(AA9+AB9)</f>
        <v>0</v>
      </c>
      <c r="AD9" s="730"/>
      <c r="AE9" s="730"/>
      <c r="AF9" s="730"/>
    </row>
    <row r="10" spans="1:32" s="267" customFormat="1" ht="24">
      <c r="A10" s="574" t="s">
        <v>1961</v>
      </c>
      <c r="B10" s="725">
        <v>360</v>
      </c>
      <c r="C10" s="725">
        <v>2560</v>
      </c>
      <c r="D10" s="725">
        <f t="shared" ref="D10:D24" si="1">C10/H10/3.65</f>
        <v>30.49434187016081</v>
      </c>
      <c r="E10" s="575">
        <v>23</v>
      </c>
      <c r="F10" s="575"/>
      <c r="G10" s="731"/>
      <c r="H10" s="727">
        <f t="shared" ref="H10:H25" si="2">SUM(E10:G10)</f>
        <v>23</v>
      </c>
      <c r="I10" s="578">
        <v>5</v>
      </c>
      <c r="J10" s="578"/>
      <c r="K10" s="578">
        <v>5</v>
      </c>
      <c r="L10" s="579">
        <v>3</v>
      </c>
      <c r="M10" s="579"/>
      <c r="N10" s="579"/>
      <c r="O10" s="579">
        <v>2</v>
      </c>
      <c r="P10" s="728">
        <f t="shared" ref="P10:P25" si="3">SUM(L10:O10)</f>
        <v>5</v>
      </c>
      <c r="Q10" s="729">
        <f t="shared" ref="Q10:Q24" si="4">I10-P10</f>
        <v>0</v>
      </c>
      <c r="R10" s="578">
        <v>15</v>
      </c>
      <c r="S10" s="580">
        <v>10</v>
      </c>
      <c r="T10" s="579"/>
      <c r="U10" s="579"/>
      <c r="V10" s="579">
        <v>2</v>
      </c>
      <c r="W10" s="579">
        <v>4</v>
      </c>
      <c r="X10" s="728">
        <f t="shared" ref="X10:X25" si="5">SUM(S10:W10)</f>
        <v>16</v>
      </c>
      <c r="Y10" s="729">
        <f t="shared" ref="Y10:Y25" si="6">R10-X10</f>
        <v>-1</v>
      </c>
      <c r="Z10" s="730"/>
      <c r="AA10" s="731"/>
      <c r="AB10" s="731"/>
      <c r="AC10" s="732">
        <f t="shared" si="0"/>
        <v>0</v>
      </c>
      <c r="AD10" s="730"/>
      <c r="AE10" s="730"/>
      <c r="AF10" s="730"/>
    </row>
    <row r="11" spans="1:32" s="267" customFormat="1">
      <c r="A11" s="574" t="s">
        <v>5082</v>
      </c>
      <c r="B11" s="725">
        <v>421</v>
      </c>
      <c r="C11" s="725">
        <v>2506</v>
      </c>
      <c r="D11" s="725">
        <f t="shared" si="1"/>
        <v>34.328767123287669</v>
      </c>
      <c r="E11" s="575">
        <v>17</v>
      </c>
      <c r="F11" s="575">
        <v>3</v>
      </c>
      <c r="G11" s="731"/>
      <c r="H11" s="727">
        <f t="shared" si="2"/>
        <v>20</v>
      </c>
      <c r="I11" s="578">
        <v>8</v>
      </c>
      <c r="J11" s="578">
        <v>2</v>
      </c>
      <c r="K11" s="578">
        <v>6</v>
      </c>
      <c r="L11" s="579">
        <v>3</v>
      </c>
      <c r="M11" s="579">
        <v>1</v>
      </c>
      <c r="N11" s="579"/>
      <c r="O11" s="579">
        <v>2</v>
      </c>
      <c r="P11" s="728">
        <f t="shared" si="3"/>
        <v>6</v>
      </c>
      <c r="Q11" s="729">
        <f t="shared" si="4"/>
        <v>2</v>
      </c>
      <c r="R11" s="578">
        <v>17</v>
      </c>
      <c r="S11" s="580">
        <v>9</v>
      </c>
      <c r="T11" s="579">
        <v>7</v>
      </c>
      <c r="U11" s="579"/>
      <c r="V11" s="579">
        <v>2</v>
      </c>
      <c r="W11" s="579"/>
      <c r="X11" s="728">
        <f t="shared" si="5"/>
        <v>18</v>
      </c>
      <c r="Y11" s="729">
        <f t="shared" si="6"/>
        <v>-1</v>
      </c>
      <c r="Z11" s="730"/>
      <c r="AA11" s="731"/>
      <c r="AB11" s="731"/>
      <c r="AC11" s="732">
        <f t="shared" si="0"/>
        <v>0</v>
      </c>
      <c r="AD11" s="730"/>
      <c r="AE11" s="730"/>
      <c r="AF11" s="730"/>
    </row>
    <row r="12" spans="1:32" s="267" customFormat="1" ht="24">
      <c r="A12" s="574" t="s">
        <v>5083</v>
      </c>
      <c r="B12" s="725"/>
      <c r="C12" s="725"/>
      <c r="D12" s="725" t="e">
        <f t="shared" si="1"/>
        <v>#DIV/0!</v>
      </c>
      <c r="E12" s="575"/>
      <c r="F12" s="575"/>
      <c r="G12" s="731"/>
      <c r="H12" s="727">
        <f t="shared" si="2"/>
        <v>0</v>
      </c>
      <c r="I12" s="578">
        <v>5</v>
      </c>
      <c r="J12" s="578">
        <v>1</v>
      </c>
      <c r="K12" s="578">
        <v>4</v>
      </c>
      <c r="L12" s="579"/>
      <c r="M12" s="579"/>
      <c r="N12" s="579"/>
      <c r="O12" s="579">
        <v>3</v>
      </c>
      <c r="P12" s="728">
        <f t="shared" si="3"/>
        <v>3</v>
      </c>
      <c r="Q12" s="729">
        <f t="shared" si="4"/>
        <v>2</v>
      </c>
      <c r="R12" s="578">
        <v>6</v>
      </c>
      <c r="S12" s="580"/>
      <c r="T12" s="579"/>
      <c r="U12" s="579"/>
      <c r="V12" s="579"/>
      <c r="W12" s="579">
        <v>3</v>
      </c>
      <c r="X12" s="728">
        <f t="shared" si="5"/>
        <v>3</v>
      </c>
      <c r="Y12" s="729">
        <f t="shared" si="6"/>
        <v>3</v>
      </c>
      <c r="Z12" s="730"/>
      <c r="AA12" s="731"/>
      <c r="AB12" s="731"/>
      <c r="AC12" s="732">
        <f t="shared" si="0"/>
        <v>0</v>
      </c>
      <c r="AD12" s="730"/>
      <c r="AE12" s="730"/>
      <c r="AF12" s="730"/>
    </row>
    <row r="13" spans="1:32" s="267" customFormat="1" ht="24">
      <c r="A13" s="574" t="s">
        <v>5084</v>
      </c>
      <c r="B13" s="725">
        <v>871</v>
      </c>
      <c r="C13" s="725">
        <v>5653</v>
      </c>
      <c r="D13" s="725">
        <f t="shared" si="1"/>
        <v>29.222021194107004</v>
      </c>
      <c r="E13" s="575">
        <v>49</v>
      </c>
      <c r="F13" s="575">
        <v>4</v>
      </c>
      <c r="G13" s="731"/>
      <c r="H13" s="727">
        <f t="shared" si="2"/>
        <v>53</v>
      </c>
      <c r="I13" s="578">
        <v>16</v>
      </c>
      <c r="J13" s="578">
        <v>8</v>
      </c>
      <c r="K13" s="578">
        <v>8</v>
      </c>
      <c r="L13" s="579">
        <v>10</v>
      </c>
      <c r="M13" s="579">
        <v>2</v>
      </c>
      <c r="N13" s="579"/>
      <c r="O13" s="579"/>
      <c r="P13" s="728">
        <f t="shared" si="3"/>
        <v>12</v>
      </c>
      <c r="Q13" s="729">
        <f t="shared" si="4"/>
        <v>4</v>
      </c>
      <c r="R13" s="578">
        <v>55</v>
      </c>
      <c r="S13" s="580">
        <v>25</v>
      </c>
      <c r="T13" s="579">
        <v>8</v>
      </c>
      <c r="U13" s="579"/>
      <c r="V13" s="579">
        <v>15</v>
      </c>
      <c r="W13" s="579"/>
      <c r="X13" s="728">
        <f t="shared" si="5"/>
        <v>48</v>
      </c>
      <c r="Y13" s="729">
        <f t="shared" si="6"/>
        <v>7</v>
      </c>
      <c r="Z13" s="730"/>
      <c r="AA13" s="731"/>
      <c r="AB13" s="731"/>
      <c r="AC13" s="732">
        <f t="shared" si="0"/>
        <v>0</v>
      </c>
      <c r="AD13" s="730"/>
      <c r="AE13" s="730"/>
      <c r="AF13" s="730"/>
    </row>
    <row r="14" spans="1:32" s="267" customFormat="1" ht="24">
      <c r="A14" s="574" t="s">
        <v>1964</v>
      </c>
      <c r="B14" s="725">
        <v>378</v>
      </c>
      <c r="C14" s="725">
        <v>3371</v>
      </c>
      <c r="D14" s="725">
        <f t="shared" si="1"/>
        <v>61.570776255707763</v>
      </c>
      <c r="E14" s="575">
        <v>14</v>
      </c>
      <c r="F14" s="575">
        <v>1</v>
      </c>
      <c r="G14" s="731"/>
      <c r="H14" s="727">
        <f t="shared" si="2"/>
        <v>15</v>
      </c>
      <c r="I14" s="578">
        <v>5</v>
      </c>
      <c r="J14" s="578">
        <v>1</v>
      </c>
      <c r="K14" s="578">
        <v>4</v>
      </c>
      <c r="L14" s="579">
        <v>4</v>
      </c>
      <c r="M14" s="579">
        <v>1</v>
      </c>
      <c r="N14" s="579"/>
      <c r="O14" s="579"/>
      <c r="P14" s="728">
        <f t="shared" si="3"/>
        <v>5</v>
      </c>
      <c r="Q14" s="729">
        <f t="shared" si="4"/>
        <v>0</v>
      </c>
      <c r="R14" s="578">
        <v>19</v>
      </c>
      <c r="S14" s="580">
        <v>7</v>
      </c>
      <c r="T14" s="579">
        <v>2</v>
      </c>
      <c r="U14" s="579"/>
      <c r="V14" s="579">
        <v>4</v>
      </c>
      <c r="W14" s="579"/>
      <c r="X14" s="728">
        <f t="shared" si="5"/>
        <v>13</v>
      </c>
      <c r="Y14" s="729">
        <f t="shared" si="6"/>
        <v>6</v>
      </c>
      <c r="Z14" s="730"/>
      <c r="AA14" s="731"/>
      <c r="AB14" s="731"/>
      <c r="AC14" s="732">
        <f t="shared" si="0"/>
        <v>0</v>
      </c>
      <c r="AD14" s="730"/>
      <c r="AE14" s="730"/>
      <c r="AF14" s="730"/>
    </row>
    <row r="15" spans="1:32" s="267" customFormat="1" ht="24">
      <c r="A15" s="574" t="s">
        <v>5085</v>
      </c>
      <c r="B15" s="725"/>
      <c r="C15" s="725"/>
      <c r="D15" s="725" t="e">
        <f t="shared" si="1"/>
        <v>#DIV/0!</v>
      </c>
      <c r="E15" s="575"/>
      <c r="F15" s="575"/>
      <c r="G15" s="731"/>
      <c r="H15" s="727">
        <f t="shared" si="2"/>
        <v>0</v>
      </c>
      <c r="I15" s="578">
        <v>4</v>
      </c>
      <c r="J15" s="578">
        <v>1</v>
      </c>
      <c r="K15" s="578">
        <v>3</v>
      </c>
      <c r="L15" s="579"/>
      <c r="M15" s="579"/>
      <c r="N15" s="579"/>
      <c r="O15" s="579">
        <v>3</v>
      </c>
      <c r="P15" s="728">
        <f t="shared" si="3"/>
        <v>3</v>
      </c>
      <c r="Q15" s="729">
        <f t="shared" si="4"/>
        <v>1</v>
      </c>
      <c r="R15" s="578">
        <v>6</v>
      </c>
      <c r="S15" s="580"/>
      <c r="T15" s="579"/>
      <c r="U15" s="579"/>
      <c r="V15" s="579"/>
      <c r="W15" s="579">
        <v>3</v>
      </c>
      <c r="X15" s="728">
        <f t="shared" si="5"/>
        <v>3</v>
      </c>
      <c r="Y15" s="729">
        <f t="shared" si="6"/>
        <v>3</v>
      </c>
      <c r="Z15" s="730"/>
      <c r="AA15" s="731"/>
      <c r="AB15" s="731"/>
      <c r="AC15" s="732">
        <f t="shared" si="0"/>
        <v>0</v>
      </c>
      <c r="AD15" s="730"/>
      <c r="AE15" s="730"/>
      <c r="AF15" s="730"/>
    </row>
    <row r="16" spans="1:32" s="267" customFormat="1">
      <c r="A16" s="574" t="s">
        <v>1928</v>
      </c>
      <c r="B16" s="725"/>
      <c r="C16" s="725"/>
      <c r="D16" s="725" t="e">
        <f t="shared" si="1"/>
        <v>#DIV/0!</v>
      </c>
      <c r="E16" s="575"/>
      <c r="F16" s="575"/>
      <c r="G16" s="731"/>
      <c r="H16" s="727">
        <f t="shared" si="2"/>
        <v>0</v>
      </c>
      <c r="I16" s="578">
        <v>4</v>
      </c>
      <c r="J16" s="578">
        <v>1</v>
      </c>
      <c r="K16" s="578">
        <v>3</v>
      </c>
      <c r="L16" s="579"/>
      <c r="M16" s="579"/>
      <c r="N16" s="579"/>
      <c r="O16" s="579">
        <v>3</v>
      </c>
      <c r="P16" s="728">
        <f t="shared" si="3"/>
        <v>3</v>
      </c>
      <c r="Q16" s="729">
        <f t="shared" si="4"/>
        <v>1</v>
      </c>
      <c r="R16" s="578">
        <v>8</v>
      </c>
      <c r="S16" s="580"/>
      <c r="T16" s="579"/>
      <c r="U16" s="579"/>
      <c r="V16" s="579"/>
      <c r="W16" s="579">
        <v>3</v>
      </c>
      <c r="X16" s="728">
        <f t="shared" si="5"/>
        <v>3</v>
      </c>
      <c r="Y16" s="729">
        <f t="shared" si="6"/>
        <v>5</v>
      </c>
      <c r="Z16" s="730"/>
      <c r="AA16" s="731"/>
      <c r="AB16" s="731"/>
      <c r="AC16" s="732">
        <f t="shared" si="0"/>
        <v>0</v>
      </c>
      <c r="AD16" s="730"/>
      <c r="AE16" s="730"/>
      <c r="AF16" s="730"/>
    </row>
    <row r="17" spans="1:32" s="267" customFormat="1" ht="24">
      <c r="A17" s="581" t="s">
        <v>5086</v>
      </c>
      <c r="B17" s="725">
        <v>1416</v>
      </c>
      <c r="C17" s="725">
        <v>3960</v>
      </c>
      <c r="D17" s="725">
        <f t="shared" si="1"/>
        <v>24.657534246575342</v>
      </c>
      <c r="E17" s="575">
        <v>42</v>
      </c>
      <c r="F17" s="575">
        <v>2</v>
      </c>
      <c r="G17" s="731"/>
      <c r="H17" s="727">
        <f t="shared" si="2"/>
        <v>44</v>
      </c>
      <c r="I17" s="578">
        <v>11</v>
      </c>
      <c r="J17" s="578">
        <v>2</v>
      </c>
      <c r="K17" s="578">
        <v>9</v>
      </c>
      <c r="L17" s="579">
        <v>10</v>
      </c>
      <c r="M17" s="579">
        <v>1</v>
      </c>
      <c r="N17" s="579"/>
      <c r="O17" s="579"/>
      <c r="P17" s="728">
        <f t="shared" si="3"/>
        <v>11</v>
      </c>
      <c r="Q17" s="729">
        <f t="shared" si="4"/>
        <v>0</v>
      </c>
      <c r="R17" s="578">
        <v>45</v>
      </c>
      <c r="S17" s="580">
        <v>34</v>
      </c>
      <c r="T17" s="579">
        <v>4</v>
      </c>
      <c r="U17" s="579"/>
      <c r="V17" s="579">
        <v>8</v>
      </c>
      <c r="W17" s="579"/>
      <c r="X17" s="728">
        <f t="shared" si="5"/>
        <v>46</v>
      </c>
      <c r="Y17" s="729">
        <f t="shared" si="6"/>
        <v>-1</v>
      </c>
      <c r="Z17" s="730"/>
      <c r="AA17" s="731"/>
      <c r="AB17" s="731"/>
      <c r="AC17" s="732">
        <f t="shared" si="0"/>
        <v>0</v>
      </c>
      <c r="AD17" s="730"/>
      <c r="AE17" s="730"/>
      <c r="AF17" s="730"/>
    </row>
    <row r="18" spans="1:32" s="267" customFormat="1">
      <c r="A18" s="574" t="s">
        <v>1962</v>
      </c>
      <c r="B18" s="725">
        <v>848</v>
      </c>
      <c r="C18" s="725">
        <v>3094</v>
      </c>
      <c r="D18" s="725">
        <f t="shared" si="1"/>
        <v>31.395230847285642</v>
      </c>
      <c r="E18" s="575">
        <v>27</v>
      </c>
      <c r="F18" s="575"/>
      <c r="G18" s="731"/>
      <c r="H18" s="727">
        <f t="shared" si="2"/>
        <v>27</v>
      </c>
      <c r="I18" s="578">
        <v>7</v>
      </c>
      <c r="J18" s="578">
        <v>2</v>
      </c>
      <c r="K18" s="578">
        <v>5</v>
      </c>
      <c r="L18" s="579">
        <v>5</v>
      </c>
      <c r="M18" s="579"/>
      <c r="N18" s="579"/>
      <c r="O18" s="579"/>
      <c r="P18" s="728">
        <f t="shared" si="3"/>
        <v>5</v>
      </c>
      <c r="Q18" s="729">
        <f t="shared" si="4"/>
        <v>2</v>
      </c>
      <c r="R18" s="578">
        <v>16</v>
      </c>
      <c r="S18" s="580">
        <v>16</v>
      </c>
      <c r="T18" s="579"/>
      <c r="U18" s="579"/>
      <c r="V18" s="579">
        <v>3</v>
      </c>
      <c r="W18" s="579"/>
      <c r="X18" s="728">
        <f t="shared" si="5"/>
        <v>19</v>
      </c>
      <c r="Y18" s="729">
        <f t="shared" si="6"/>
        <v>-3</v>
      </c>
      <c r="Z18" s="730"/>
      <c r="AA18" s="731"/>
      <c r="AB18" s="731"/>
      <c r="AC18" s="732">
        <f t="shared" si="0"/>
        <v>0</v>
      </c>
      <c r="AD18" s="730"/>
      <c r="AE18" s="730">
        <v>1</v>
      </c>
      <c r="AF18" s="730"/>
    </row>
    <row r="19" spans="1:32" s="267" customFormat="1">
      <c r="A19" s="574" t="s">
        <v>1943</v>
      </c>
      <c r="B19" s="725">
        <v>256</v>
      </c>
      <c r="C19" s="725">
        <v>2751</v>
      </c>
      <c r="D19" s="725">
        <f t="shared" si="1"/>
        <v>47.106164383561648</v>
      </c>
      <c r="E19" s="575">
        <v>16</v>
      </c>
      <c r="F19" s="575"/>
      <c r="G19" s="731"/>
      <c r="H19" s="727">
        <f t="shared" si="2"/>
        <v>16</v>
      </c>
      <c r="I19" s="578">
        <v>4</v>
      </c>
      <c r="J19" s="578">
        <v>1</v>
      </c>
      <c r="K19" s="578">
        <v>3</v>
      </c>
      <c r="L19" s="579">
        <v>2</v>
      </c>
      <c r="M19" s="579"/>
      <c r="N19" s="579"/>
      <c r="O19" s="579">
        <v>2</v>
      </c>
      <c r="P19" s="728">
        <f t="shared" si="3"/>
        <v>4</v>
      </c>
      <c r="Q19" s="729">
        <f t="shared" si="4"/>
        <v>0</v>
      </c>
      <c r="R19" s="578">
        <v>13</v>
      </c>
      <c r="S19" s="580">
        <v>6</v>
      </c>
      <c r="T19" s="579"/>
      <c r="U19" s="579"/>
      <c r="V19" s="579">
        <v>2</v>
      </c>
      <c r="W19" s="579">
        <v>2</v>
      </c>
      <c r="X19" s="728">
        <f t="shared" si="5"/>
        <v>10</v>
      </c>
      <c r="Y19" s="729">
        <f t="shared" si="6"/>
        <v>3</v>
      </c>
      <c r="Z19" s="730"/>
      <c r="AA19" s="731"/>
      <c r="AB19" s="731"/>
      <c r="AC19" s="732">
        <f t="shared" si="0"/>
        <v>0</v>
      </c>
      <c r="AD19" s="730"/>
      <c r="AE19" s="730"/>
      <c r="AF19" s="730"/>
    </row>
    <row r="20" spans="1:32" s="267" customFormat="1" ht="24">
      <c r="A20" s="581" t="s">
        <v>5087</v>
      </c>
      <c r="B20" s="725"/>
      <c r="C20" s="725"/>
      <c r="D20" s="725" t="e">
        <f t="shared" si="1"/>
        <v>#DIV/0!</v>
      </c>
      <c r="E20" s="731"/>
      <c r="F20" s="731"/>
      <c r="G20" s="731"/>
      <c r="H20" s="727">
        <f t="shared" si="2"/>
        <v>0</v>
      </c>
      <c r="I20" s="578">
        <v>8</v>
      </c>
      <c r="J20" s="578">
        <v>3</v>
      </c>
      <c r="K20" s="578">
        <v>3</v>
      </c>
      <c r="L20" s="579">
        <v>7</v>
      </c>
      <c r="M20" s="579"/>
      <c r="N20" s="579"/>
      <c r="O20" s="579"/>
      <c r="P20" s="728">
        <f t="shared" si="3"/>
        <v>7</v>
      </c>
      <c r="Q20" s="729">
        <f t="shared" si="4"/>
        <v>1</v>
      </c>
      <c r="R20" s="578">
        <v>22</v>
      </c>
      <c r="S20" s="580"/>
      <c r="T20" s="579"/>
      <c r="U20" s="579"/>
      <c r="V20" s="579">
        <v>12</v>
      </c>
      <c r="W20" s="579"/>
      <c r="X20" s="728">
        <f t="shared" si="5"/>
        <v>12</v>
      </c>
      <c r="Y20" s="729">
        <f t="shared" si="6"/>
        <v>10</v>
      </c>
      <c r="Z20" s="730"/>
      <c r="AA20" s="731"/>
      <c r="AB20" s="731"/>
      <c r="AC20" s="732">
        <f t="shared" si="0"/>
        <v>0</v>
      </c>
      <c r="AD20" s="730"/>
      <c r="AE20" s="730"/>
      <c r="AF20" s="730"/>
    </row>
    <row r="21" spans="1:32" s="267" customFormat="1">
      <c r="A21" s="574" t="s">
        <v>5088</v>
      </c>
      <c r="B21" s="725"/>
      <c r="C21" s="725"/>
      <c r="D21" s="725" t="e">
        <f t="shared" si="1"/>
        <v>#DIV/0!</v>
      </c>
      <c r="E21" s="731"/>
      <c r="F21" s="731"/>
      <c r="G21" s="731"/>
      <c r="H21" s="727">
        <f t="shared" si="2"/>
        <v>0</v>
      </c>
      <c r="I21" s="730"/>
      <c r="J21" s="730"/>
      <c r="K21" s="730"/>
      <c r="L21" s="726"/>
      <c r="M21" s="726"/>
      <c r="N21" s="726"/>
      <c r="O21" s="726"/>
      <c r="P21" s="728">
        <f t="shared" si="3"/>
        <v>0</v>
      </c>
      <c r="Q21" s="729">
        <f t="shared" si="4"/>
        <v>0</v>
      </c>
      <c r="R21" s="578">
        <v>2</v>
      </c>
      <c r="S21" s="582"/>
      <c r="T21" s="576"/>
      <c r="U21" s="576"/>
      <c r="V21" s="576"/>
      <c r="W21" s="576"/>
      <c r="X21" s="728">
        <f t="shared" si="5"/>
        <v>0</v>
      </c>
      <c r="Y21" s="729">
        <f t="shared" si="6"/>
        <v>2</v>
      </c>
      <c r="Z21" s="730"/>
      <c r="AA21" s="731"/>
      <c r="AB21" s="731"/>
      <c r="AC21" s="732">
        <f t="shared" si="0"/>
        <v>0</v>
      </c>
      <c r="AD21" s="730"/>
      <c r="AE21" s="730"/>
      <c r="AF21" s="730"/>
    </row>
    <row r="22" spans="1:32" s="267" customFormat="1">
      <c r="A22" s="725"/>
      <c r="B22" s="725"/>
      <c r="C22" s="725"/>
      <c r="D22" s="725" t="e">
        <f t="shared" si="1"/>
        <v>#DIV/0!</v>
      </c>
      <c r="E22" s="731"/>
      <c r="F22" s="731"/>
      <c r="G22" s="731"/>
      <c r="H22" s="727">
        <f t="shared" si="2"/>
        <v>0</v>
      </c>
      <c r="I22" s="730"/>
      <c r="J22" s="730"/>
      <c r="K22" s="730"/>
      <c r="L22" s="726"/>
      <c r="M22" s="726"/>
      <c r="N22" s="726"/>
      <c r="O22" s="726"/>
      <c r="P22" s="728">
        <f t="shared" si="3"/>
        <v>0</v>
      </c>
      <c r="Q22" s="729">
        <f t="shared" si="4"/>
        <v>0</v>
      </c>
      <c r="R22" s="730"/>
      <c r="S22" s="733"/>
      <c r="T22" s="726"/>
      <c r="U22" s="726"/>
      <c r="V22" s="726"/>
      <c r="W22" s="726"/>
      <c r="X22" s="728">
        <f t="shared" si="5"/>
        <v>0</v>
      </c>
      <c r="Y22" s="729">
        <f t="shared" si="6"/>
        <v>0</v>
      </c>
      <c r="Z22" s="730"/>
      <c r="AA22" s="731"/>
      <c r="AB22" s="731"/>
      <c r="AC22" s="732">
        <f t="shared" si="0"/>
        <v>0</v>
      </c>
      <c r="AD22" s="730"/>
      <c r="AE22" s="730"/>
      <c r="AF22" s="730"/>
    </row>
    <row r="23" spans="1:32" s="267" customFormat="1">
      <c r="A23" s="725"/>
      <c r="B23" s="725"/>
      <c r="C23" s="725"/>
      <c r="D23" s="725" t="e">
        <f t="shared" si="1"/>
        <v>#DIV/0!</v>
      </c>
      <c r="E23" s="731"/>
      <c r="F23" s="731"/>
      <c r="G23" s="731"/>
      <c r="H23" s="727">
        <f t="shared" si="2"/>
        <v>0</v>
      </c>
      <c r="I23" s="730"/>
      <c r="J23" s="730"/>
      <c r="K23" s="730"/>
      <c r="L23" s="726"/>
      <c r="M23" s="726"/>
      <c r="N23" s="726"/>
      <c r="O23" s="726"/>
      <c r="P23" s="728">
        <f t="shared" si="3"/>
        <v>0</v>
      </c>
      <c r="Q23" s="729">
        <f t="shared" si="4"/>
        <v>0</v>
      </c>
      <c r="R23" s="730"/>
      <c r="S23" s="733"/>
      <c r="T23" s="726"/>
      <c r="U23" s="726"/>
      <c r="V23" s="726"/>
      <c r="W23" s="726"/>
      <c r="X23" s="728">
        <f t="shared" si="5"/>
        <v>0</v>
      </c>
      <c r="Y23" s="729">
        <f t="shared" si="6"/>
        <v>0</v>
      </c>
      <c r="Z23" s="730"/>
      <c r="AA23" s="731"/>
      <c r="AB23" s="731"/>
      <c r="AC23" s="732">
        <f t="shared" si="0"/>
        <v>0</v>
      </c>
      <c r="AD23" s="730"/>
      <c r="AE23" s="730"/>
      <c r="AF23" s="730"/>
    </row>
    <row r="24" spans="1:32" s="267" customFormat="1">
      <c r="A24" s="725"/>
      <c r="B24" s="725"/>
      <c r="C24" s="725"/>
      <c r="D24" s="725" t="e">
        <f t="shared" si="1"/>
        <v>#DIV/0!</v>
      </c>
      <c r="E24" s="731"/>
      <c r="F24" s="731"/>
      <c r="G24" s="731"/>
      <c r="H24" s="727">
        <f t="shared" si="2"/>
        <v>0</v>
      </c>
      <c r="I24" s="730"/>
      <c r="J24" s="730"/>
      <c r="K24" s="730"/>
      <c r="L24" s="726"/>
      <c r="M24" s="726"/>
      <c r="N24" s="726"/>
      <c r="O24" s="726"/>
      <c r="P24" s="728">
        <f t="shared" si="3"/>
        <v>0</v>
      </c>
      <c r="Q24" s="729">
        <f t="shared" si="4"/>
        <v>0</v>
      </c>
      <c r="R24" s="730"/>
      <c r="S24" s="733"/>
      <c r="T24" s="726"/>
      <c r="U24" s="726"/>
      <c r="V24" s="726"/>
      <c r="W24" s="726"/>
      <c r="X24" s="728">
        <f t="shared" si="5"/>
        <v>0</v>
      </c>
      <c r="Y24" s="729">
        <f t="shared" si="6"/>
        <v>0</v>
      </c>
      <c r="Z24" s="730"/>
      <c r="AA24" s="731"/>
      <c r="AB24" s="731"/>
      <c r="AC24" s="732">
        <f t="shared" si="0"/>
        <v>0</v>
      </c>
      <c r="AD24" s="730"/>
      <c r="AE24" s="730"/>
      <c r="AF24" s="730"/>
    </row>
    <row r="25" spans="1:32" ht="15.75" customHeight="1">
      <c r="A25" s="734"/>
      <c r="B25" s="727">
        <f>SUM(B9:B24)</f>
        <v>6335</v>
      </c>
      <c r="C25" s="727">
        <f>SUM(C9:C24)</f>
        <v>34421</v>
      </c>
      <c r="D25" s="727">
        <f>C25/H25/3.65</f>
        <v>34.927447995941151</v>
      </c>
      <c r="E25" s="727">
        <f>SUM(E9:E24)</f>
        <v>254</v>
      </c>
      <c r="F25" s="727">
        <f>SUM(F9:F24)</f>
        <v>16</v>
      </c>
      <c r="G25" s="727">
        <f>SUM(G9:G24)</f>
        <v>0</v>
      </c>
      <c r="H25" s="727">
        <f t="shared" si="2"/>
        <v>270</v>
      </c>
      <c r="I25" s="727">
        <f t="shared" ref="I25:O25" si="7">SUM(I9:I24)</f>
        <v>96</v>
      </c>
      <c r="J25" s="727">
        <f t="shared" si="7"/>
        <v>33</v>
      </c>
      <c r="K25" s="727">
        <f t="shared" si="7"/>
        <v>61</v>
      </c>
      <c r="L25" s="727">
        <f t="shared" si="7"/>
        <v>56</v>
      </c>
      <c r="M25" s="727">
        <f t="shared" si="7"/>
        <v>7</v>
      </c>
      <c r="N25" s="727">
        <f t="shared" si="7"/>
        <v>0</v>
      </c>
      <c r="O25" s="727">
        <f t="shared" si="7"/>
        <v>18</v>
      </c>
      <c r="P25" s="728">
        <f t="shared" si="3"/>
        <v>81</v>
      </c>
      <c r="Q25" s="735">
        <f>I25-P25</f>
        <v>15</v>
      </c>
      <c r="R25" s="727">
        <f t="shared" ref="R25:W25" si="8">SUM(R9:R24)</f>
        <v>270</v>
      </c>
      <c r="S25" s="727">
        <f t="shared" si="8"/>
        <v>139</v>
      </c>
      <c r="T25" s="727">
        <f t="shared" si="8"/>
        <v>32</v>
      </c>
      <c r="U25" s="727">
        <f t="shared" si="8"/>
        <v>0</v>
      </c>
      <c r="V25" s="727">
        <f t="shared" si="8"/>
        <v>53</v>
      </c>
      <c r="W25" s="727">
        <f t="shared" si="8"/>
        <v>22</v>
      </c>
      <c r="X25" s="728">
        <f t="shared" si="5"/>
        <v>246</v>
      </c>
      <c r="Y25" s="735">
        <f t="shared" si="6"/>
        <v>24</v>
      </c>
      <c r="Z25" s="727">
        <f>SUM(Z9:Z24)</f>
        <v>0</v>
      </c>
      <c r="AA25" s="727">
        <f>SUM(AA9:AA24)</f>
        <v>0</v>
      </c>
      <c r="AB25" s="727">
        <f>SUM(AB9:AB24)</f>
        <v>0</v>
      </c>
      <c r="AC25" s="736">
        <f t="shared" si="0"/>
        <v>0</v>
      </c>
      <c r="AD25" s="727">
        <f>SUM(AD9:AD24)</f>
        <v>0</v>
      </c>
      <c r="AE25" s="727">
        <f>SUM(AE9:AE24)</f>
        <v>1</v>
      </c>
      <c r="AF25" s="727">
        <f>SUM(AF9:AF24)</f>
        <v>0</v>
      </c>
    </row>
    <row r="26" spans="1:32">
      <c r="A26" s="583"/>
      <c r="B26" s="583"/>
      <c r="C26" s="583"/>
      <c r="D26" s="583"/>
      <c r="E26" s="583"/>
      <c r="F26" s="583"/>
      <c r="G26" s="568"/>
      <c r="H26" s="568"/>
      <c r="L26" s="584"/>
      <c r="M26" s="584"/>
      <c r="N26" s="584"/>
      <c r="O26" s="269"/>
      <c r="R26" s="584"/>
      <c r="S26" s="584"/>
      <c r="T26" s="269"/>
    </row>
    <row r="27" spans="1:32">
      <c r="A27" s="583"/>
      <c r="B27" s="583"/>
      <c r="C27" s="583"/>
      <c r="D27" s="583"/>
      <c r="E27" s="583"/>
      <c r="F27" s="583"/>
      <c r="G27" s="568"/>
      <c r="H27" s="568"/>
      <c r="L27" s="584"/>
      <c r="M27" s="584"/>
      <c r="N27" s="584"/>
      <c r="O27" s="269"/>
      <c r="R27" s="584"/>
      <c r="S27" s="584"/>
      <c r="T27" s="269"/>
    </row>
    <row r="28" spans="1:32">
      <c r="A28" s="585"/>
      <c r="B28" s="585"/>
      <c r="C28" s="585"/>
      <c r="D28" s="585"/>
      <c r="E28" s="585"/>
      <c r="F28" s="585"/>
      <c r="G28" s="586"/>
      <c r="H28" s="586"/>
      <c r="L28" s="587"/>
      <c r="M28" s="587"/>
      <c r="N28" s="587"/>
      <c r="O28" s="270"/>
      <c r="R28" s="587"/>
      <c r="S28" s="587"/>
      <c r="T28" s="270"/>
    </row>
    <row r="29" spans="1:32">
      <c r="A29" s="585"/>
      <c r="B29" s="585"/>
      <c r="C29" s="585"/>
      <c r="D29" s="585"/>
      <c r="E29" s="585"/>
      <c r="F29" s="585"/>
      <c r="G29" s="586"/>
      <c r="H29" s="586"/>
      <c r="L29" s="587"/>
      <c r="M29" s="587"/>
      <c r="N29" s="587"/>
      <c r="O29" s="270"/>
      <c r="R29" s="587"/>
      <c r="S29" s="587"/>
      <c r="T29" s="270"/>
    </row>
    <row r="30" spans="1:32">
      <c r="A30" s="585"/>
      <c r="B30" s="585"/>
      <c r="C30" s="585"/>
      <c r="D30" s="585"/>
      <c r="E30" s="585"/>
      <c r="F30" s="585"/>
      <c r="G30" s="586"/>
      <c r="H30" s="586"/>
      <c r="L30" s="587"/>
      <c r="M30" s="587"/>
      <c r="N30" s="587"/>
      <c r="O30" s="270"/>
      <c r="R30" s="587"/>
      <c r="S30" s="587"/>
      <c r="T30" s="270"/>
    </row>
    <row r="31" spans="1:32">
      <c r="A31" s="585"/>
      <c r="B31" s="585"/>
      <c r="C31" s="585"/>
      <c r="D31" s="585"/>
      <c r="E31" s="585"/>
      <c r="F31" s="585"/>
      <c r="G31" s="586"/>
      <c r="H31" s="586"/>
      <c r="L31" s="587"/>
      <c r="M31" s="587"/>
      <c r="N31" s="587"/>
      <c r="O31" s="270"/>
      <c r="R31" s="587"/>
      <c r="S31" s="587"/>
      <c r="T31" s="270"/>
    </row>
    <row r="32" spans="1:32">
      <c r="A32" s="588"/>
      <c r="B32" s="588"/>
      <c r="C32" s="588"/>
      <c r="D32" s="588"/>
      <c r="E32" s="588"/>
      <c r="F32" s="588"/>
    </row>
    <row r="33" spans="1:6">
      <c r="A33" s="588"/>
      <c r="B33" s="588"/>
      <c r="C33" s="588"/>
      <c r="D33" s="588"/>
      <c r="E33" s="588"/>
      <c r="F33" s="588"/>
    </row>
    <row r="34" spans="1:6">
      <c r="A34" s="588"/>
      <c r="B34" s="588"/>
      <c r="C34" s="588"/>
      <c r="D34" s="588"/>
      <c r="E34" s="588"/>
      <c r="F34" s="588"/>
    </row>
    <row r="35" spans="1:6">
      <c r="A35" s="588"/>
      <c r="B35" s="588"/>
      <c r="C35" s="588"/>
      <c r="D35" s="588"/>
      <c r="E35" s="588"/>
      <c r="F35" s="588"/>
    </row>
    <row r="36" spans="1:6">
      <c r="A36" s="588"/>
      <c r="B36" s="588"/>
      <c r="C36" s="588"/>
      <c r="D36" s="588"/>
      <c r="E36" s="588"/>
      <c r="F36" s="588"/>
    </row>
  </sheetData>
  <mergeCells count="23">
    <mergeCell ref="E6:H6"/>
    <mergeCell ref="I6:AC6"/>
    <mergeCell ref="L7:P7"/>
    <mergeCell ref="S7:X7"/>
    <mergeCell ref="A6:A8"/>
    <mergeCell ref="B6:B8"/>
    <mergeCell ref="C6:C8"/>
    <mergeCell ref="D6:D8"/>
    <mergeCell ref="E7:E8"/>
    <mergeCell ref="F7:F8"/>
    <mergeCell ref="G7:G8"/>
    <mergeCell ref="H7:H8"/>
    <mergeCell ref="I7:I8"/>
    <mergeCell ref="J7:J8"/>
    <mergeCell ref="K7:K8"/>
    <mergeCell ref="Q7:Q8"/>
    <mergeCell ref="AC7:AC8"/>
    <mergeCell ref="AD6:AF7"/>
    <mergeCell ref="R7:R8"/>
    <mergeCell ref="Y7:Y8"/>
    <mergeCell ref="Z7:Z8"/>
    <mergeCell ref="AA7:AA8"/>
    <mergeCell ref="AB7:AB8"/>
  </mergeCells>
  <pageMargins left="0.23622047244094499" right="0.23622047244094499" top="0.35433070866141703" bottom="0.35433070866141703" header="0.31496062992126" footer="0.31496062992126"/>
  <pageSetup paperSize="9" scale="91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M95"/>
  <sheetViews>
    <sheetView view="pageBreakPreview" zoomScaleSheetLayoutView="100" workbookViewId="0">
      <selection activeCell="P14" sqref="P14"/>
    </sheetView>
  </sheetViews>
  <sheetFormatPr defaultColWidth="9.140625" defaultRowHeight="16.5" customHeight="1"/>
  <cols>
    <col min="1" max="1" width="8.42578125" style="616" customWidth="1"/>
    <col min="2" max="2" width="8.85546875" style="27" customWidth="1"/>
    <col min="3" max="3" width="22.7109375" style="27" customWidth="1"/>
    <col min="4" max="4" width="7.85546875" style="27" customWidth="1"/>
    <col min="5" max="5" width="11.7109375" style="27" customWidth="1"/>
    <col min="6" max="6" width="10.5703125" style="27" customWidth="1"/>
    <col min="7" max="7" width="10" style="27" customWidth="1"/>
    <col min="8" max="8" width="16" style="27" customWidth="1"/>
    <col min="9" max="9" width="8.85546875" style="27" customWidth="1"/>
    <col min="10" max="10" width="9.140625" style="615" customWidth="1"/>
    <col min="11" max="11" width="15.7109375" style="615" customWidth="1"/>
    <col min="12" max="12" width="12" style="27" customWidth="1"/>
    <col min="13" max="15" width="9.140625" style="27"/>
    <col min="16" max="16" width="14.140625" style="27" customWidth="1"/>
    <col min="17" max="16384" width="9.140625" style="27"/>
  </cols>
  <sheetData>
    <row r="1" spans="1:12" ht="16.5" customHeight="1">
      <c r="A1" s="668" t="s">
        <v>51</v>
      </c>
      <c r="B1" s="668"/>
      <c r="C1" s="590" t="s">
        <v>5271</v>
      </c>
      <c r="D1" s="591"/>
      <c r="E1" s="591"/>
      <c r="F1" s="591"/>
      <c r="G1" s="592"/>
    </row>
    <row r="2" spans="1:12" ht="16.5" customHeight="1">
      <c r="A2" s="668" t="s">
        <v>52</v>
      </c>
      <c r="B2" s="668"/>
      <c r="C2" s="590"/>
      <c r="D2" s="591"/>
      <c r="E2" s="591"/>
      <c r="F2" s="591"/>
      <c r="G2" s="592"/>
    </row>
    <row r="3" spans="1:12" ht="16.5" customHeight="1">
      <c r="A3" s="669"/>
      <c r="B3" s="668"/>
      <c r="C3" s="590"/>
      <c r="D3" s="591"/>
      <c r="E3" s="591"/>
      <c r="F3" s="591"/>
      <c r="G3" s="592"/>
    </row>
    <row r="4" spans="1:12" ht="16.5" customHeight="1">
      <c r="A4" s="614"/>
      <c r="B4" s="589" t="s">
        <v>1795</v>
      </c>
      <c r="C4" s="569" t="s">
        <v>42</v>
      </c>
      <c r="D4" s="593"/>
      <c r="E4" s="593"/>
      <c r="F4" s="593"/>
      <c r="G4" s="594"/>
    </row>
    <row r="5" spans="1:12" ht="16.5" customHeight="1">
      <c r="J5" s="617"/>
      <c r="K5" s="617"/>
      <c r="L5" s="65"/>
    </row>
    <row r="6" spans="1:12" ht="16.5" customHeight="1">
      <c r="A6" s="976" t="s">
        <v>1796</v>
      </c>
      <c r="B6" s="977" t="s">
        <v>1797</v>
      </c>
      <c r="C6" s="977" t="s">
        <v>1798</v>
      </c>
      <c r="D6" s="977" t="s">
        <v>1799</v>
      </c>
      <c r="E6" s="977" t="s">
        <v>1800</v>
      </c>
      <c r="F6" s="966" t="s">
        <v>1896</v>
      </c>
      <c r="G6" s="966"/>
      <c r="H6" s="966"/>
      <c r="I6" s="966" t="s">
        <v>5263</v>
      </c>
      <c r="J6" s="966"/>
      <c r="K6" s="966"/>
      <c r="L6" s="540" t="s">
        <v>1903</v>
      </c>
    </row>
    <row r="7" spans="1:12" ht="16.5" customHeight="1">
      <c r="A7" s="976"/>
      <c r="B7" s="977"/>
      <c r="C7" s="977"/>
      <c r="D7" s="977"/>
      <c r="E7" s="977"/>
      <c r="F7" s="834" t="s">
        <v>1734</v>
      </c>
      <c r="G7" s="670" t="s">
        <v>1801</v>
      </c>
      <c r="H7" s="671" t="s">
        <v>1802</v>
      </c>
      <c r="I7" s="834" t="s">
        <v>1734</v>
      </c>
      <c r="J7" s="671" t="s">
        <v>1801</v>
      </c>
      <c r="K7" s="671" t="s">
        <v>1802</v>
      </c>
      <c r="L7" s="541"/>
    </row>
    <row r="8" spans="1:12" ht="16.5" customHeight="1">
      <c r="A8" s="973" t="s">
        <v>1803</v>
      </c>
      <c r="B8" s="974"/>
      <c r="C8" s="974"/>
      <c r="D8" s="974"/>
      <c r="E8" s="975"/>
      <c r="F8" s="618"/>
      <c r="G8" s="619"/>
      <c r="H8" s="620">
        <v>20657899.51752216</v>
      </c>
      <c r="I8" s="621"/>
      <c r="J8" s="622"/>
      <c r="K8" s="623">
        <v>18709484.580000002</v>
      </c>
      <c r="L8" s="542">
        <f t="shared" ref="L8:L67" si="0">SUM(K8/H8*100)</f>
        <v>90.568184650770036</v>
      </c>
    </row>
    <row r="9" spans="1:12" ht="16.5" customHeight="1">
      <c r="A9" s="672" t="s">
        <v>4871</v>
      </c>
      <c r="B9" s="672" t="s">
        <v>4872</v>
      </c>
      <c r="C9" s="673" t="s">
        <v>4873</v>
      </c>
      <c r="D9" s="672" t="s">
        <v>4874</v>
      </c>
      <c r="E9" s="544" t="s">
        <v>4875</v>
      </c>
      <c r="F9" s="674">
        <v>219</v>
      </c>
      <c r="G9" s="675">
        <v>484.69</v>
      </c>
      <c r="H9" s="676">
        <f t="shared" ref="H9:H68" si="1">SUM(F9*G9)</f>
        <v>106147.11</v>
      </c>
      <c r="I9" s="677">
        <v>219</v>
      </c>
      <c r="J9" s="678">
        <v>484.69</v>
      </c>
      <c r="K9" s="678">
        <v>106147.25</v>
      </c>
      <c r="L9" s="542">
        <f t="shared" si="0"/>
        <v>100.0001318924274</v>
      </c>
    </row>
    <row r="10" spans="1:12" ht="16.5" customHeight="1">
      <c r="A10" s="672" t="s">
        <v>4876</v>
      </c>
      <c r="B10" s="672" t="s">
        <v>4872</v>
      </c>
      <c r="C10" s="673" t="s">
        <v>4877</v>
      </c>
      <c r="D10" s="672" t="s">
        <v>4874</v>
      </c>
      <c r="E10" s="544" t="s">
        <v>4878</v>
      </c>
      <c r="F10" s="674">
        <v>121</v>
      </c>
      <c r="G10" s="675">
        <v>877.80000000000007</v>
      </c>
      <c r="H10" s="676">
        <f t="shared" si="1"/>
        <v>106213.8</v>
      </c>
      <c r="I10" s="677">
        <v>121</v>
      </c>
      <c r="J10" s="678">
        <v>877.80000000000007</v>
      </c>
      <c r="K10" s="678">
        <v>106213.8</v>
      </c>
      <c r="L10" s="542">
        <f t="shared" si="0"/>
        <v>100</v>
      </c>
    </row>
    <row r="11" spans="1:12" ht="16.5" customHeight="1">
      <c r="A11" s="679" t="s">
        <v>5193</v>
      </c>
      <c r="B11" s="672" t="s">
        <v>4879</v>
      </c>
      <c r="C11" s="680" t="s">
        <v>4880</v>
      </c>
      <c r="D11" s="672" t="s">
        <v>4874</v>
      </c>
      <c r="E11" s="544" t="s">
        <v>4881</v>
      </c>
      <c r="F11" s="681"/>
      <c r="G11" s="675"/>
      <c r="H11" s="676">
        <f t="shared" si="1"/>
        <v>0</v>
      </c>
      <c r="I11" s="682"/>
      <c r="J11" s="678"/>
      <c r="K11" s="683">
        <v>0</v>
      </c>
      <c r="L11" s="542" t="e">
        <f t="shared" si="0"/>
        <v>#DIV/0!</v>
      </c>
    </row>
    <row r="12" spans="1:12" ht="16.5" customHeight="1">
      <c r="A12" s="835" t="s">
        <v>5378</v>
      </c>
      <c r="B12" s="672" t="s">
        <v>4879</v>
      </c>
      <c r="C12" s="680" t="s">
        <v>5379</v>
      </c>
      <c r="D12" s="672" t="s">
        <v>4874</v>
      </c>
      <c r="E12" s="544" t="s">
        <v>5380</v>
      </c>
      <c r="F12" s="681">
        <v>5</v>
      </c>
      <c r="G12" s="675">
        <v>7040</v>
      </c>
      <c r="H12" s="676">
        <f t="shared" si="1"/>
        <v>35200</v>
      </c>
      <c r="I12" s="682">
        <v>5</v>
      </c>
      <c r="J12" s="678">
        <v>7040</v>
      </c>
      <c r="K12" s="683">
        <v>35200</v>
      </c>
      <c r="L12" s="542"/>
    </row>
    <row r="13" spans="1:12" ht="16.5" customHeight="1">
      <c r="A13" s="672" t="s">
        <v>4882</v>
      </c>
      <c r="B13" s="672" t="s">
        <v>4883</v>
      </c>
      <c r="C13" s="673" t="s">
        <v>4884</v>
      </c>
      <c r="D13" s="672" t="s">
        <v>4874</v>
      </c>
      <c r="E13" s="544" t="s">
        <v>4885</v>
      </c>
      <c r="F13" s="674">
        <v>25</v>
      </c>
      <c r="G13" s="675">
        <v>388.35599999999999</v>
      </c>
      <c r="H13" s="676">
        <f t="shared" si="1"/>
        <v>9708.9</v>
      </c>
      <c r="I13" s="677">
        <v>25</v>
      </c>
      <c r="J13" s="678">
        <v>388.35599999999999</v>
      </c>
      <c r="K13" s="678">
        <v>9708.9</v>
      </c>
      <c r="L13" s="542">
        <f t="shared" si="0"/>
        <v>100</v>
      </c>
    </row>
    <row r="14" spans="1:12" ht="16.5" customHeight="1">
      <c r="A14" s="672" t="s">
        <v>4886</v>
      </c>
      <c r="B14" s="544" t="s">
        <v>4887</v>
      </c>
      <c r="C14" s="673" t="s">
        <v>4888</v>
      </c>
      <c r="D14" s="672" t="s">
        <v>4874</v>
      </c>
      <c r="E14" s="544" t="s">
        <v>4889</v>
      </c>
      <c r="F14" s="674">
        <v>42</v>
      </c>
      <c r="G14" s="675">
        <v>306.39404761904763</v>
      </c>
      <c r="H14" s="676">
        <f t="shared" si="1"/>
        <v>12868.550000000001</v>
      </c>
      <c r="I14" s="677">
        <v>42</v>
      </c>
      <c r="J14" s="678">
        <v>306.39404761904763</v>
      </c>
      <c r="K14" s="678">
        <v>12868.55</v>
      </c>
      <c r="L14" s="542">
        <f t="shared" si="0"/>
        <v>99.999999999999986</v>
      </c>
    </row>
    <row r="15" spans="1:12" ht="16.5" customHeight="1">
      <c r="A15" s="679" t="s">
        <v>5194</v>
      </c>
      <c r="B15" s="544" t="s">
        <v>4887</v>
      </c>
      <c r="C15" s="673" t="s">
        <v>5097</v>
      </c>
      <c r="D15" s="672" t="s">
        <v>4874</v>
      </c>
      <c r="E15" s="544" t="s">
        <v>4890</v>
      </c>
      <c r="F15" s="674">
        <v>21</v>
      </c>
      <c r="G15" s="675">
        <v>1952.39</v>
      </c>
      <c r="H15" s="676">
        <f t="shared" si="1"/>
        <v>41000.19</v>
      </c>
      <c r="I15" s="677">
        <v>21</v>
      </c>
      <c r="J15" s="678">
        <v>1952.39</v>
      </c>
      <c r="K15" s="678">
        <v>41000.19</v>
      </c>
      <c r="L15" s="542"/>
    </row>
    <row r="16" spans="1:12" ht="16.5" customHeight="1">
      <c r="A16" s="679" t="s">
        <v>5195</v>
      </c>
      <c r="B16" s="544" t="s">
        <v>4887</v>
      </c>
      <c r="C16" s="673" t="s">
        <v>5098</v>
      </c>
      <c r="D16" s="672" t="s">
        <v>4874</v>
      </c>
      <c r="E16" s="544" t="s">
        <v>4891</v>
      </c>
      <c r="F16" s="674">
        <v>115</v>
      </c>
      <c r="G16" s="675">
        <v>1952.39</v>
      </c>
      <c r="H16" s="676">
        <f t="shared" si="1"/>
        <v>224524.85</v>
      </c>
      <c r="I16" s="677">
        <v>115</v>
      </c>
      <c r="J16" s="678">
        <v>1952.39</v>
      </c>
      <c r="K16" s="678">
        <v>224524.85</v>
      </c>
      <c r="L16" s="542">
        <f t="shared" si="0"/>
        <v>100</v>
      </c>
    </row>
    <row r="17" spans="1:12" ht="16.5" customHeight="1">
      <c r="A17" s="677" t="s">
        <v>5099</v>
      </c>
      <c r="B17" s="544" t="s">
        <v>4887</v>
      </c>
      <c r="C17" s="677" t="s">
        <v>5100</v>
      </c>
      <c r="D17" s="672" t="s">
        <v>4874</v>
      </c>
      <c r="E17" s="544" t="s">
        <v>5101</v>
      </c>
      <c r="F17" s="674">
        <v>85</v>
      </c>
      <c r="G17" s="675">
        <v>1952.3899999999999</v>
      </c>
      <c r="H17" s="676">
        <f t="shared" si="1"/>
        <v>165953.15</v>
      </c>
      <c r="I17" s="677">
        <v>85</v>
      </c>
      <c r="J17" s="678">
        <v>1952.3899999999999</v>
      </c>
      <c r="K17" s="678">
        <v>165953.15</v>
      </c>
      <c r="L17" s="542"/>
    </row>
    <row r="18" spans="1:12" ht="16.5" customHeight="1">
      <c r="A18" s="672" t="s">
        <v>4892</v>
      </c>
      <c r="B18" s="672" t="s">
        <v>4893</v>
      </c>
      <c r="C18" s="673" t="s">
        <v>4894</v>
      </c>
      <c r="D18" s="672" t="s">
        <v>4874</v>
      </c>
      <c r="E18" s="544" t="s">
        <v>4895</v>
      </c>
      <c r="F18" s="681">
        <v>105</v>
      </c>
      <c r="G18" s="675">
        <v>567.58000000000004</v>
      </c>
      <c r="H18" s="676">
        <f t="shared" si="1"/>
        <v>59595.9</v>
      </c>
      <c r="I18" s="677">
        <v>105</v>
      </c>
      <c r="J18" s="678">
        <v>567.58000000000004</v>
      </c>
      <c r="K18" s="678">
        <v>59595.91</v>
      </c>
      <c r="L18" s="542">
        <f t="shared" si="0"/>
        <v>100.00001677967781</v>
      </c>
    </row>
    <row r="19" spans="1:12" ht="16.5" customHeight="1">
      <c r="A19" s="672" t="s">
        <v>4896</v>
      </c>
      <c r="B19" s="672" t="s">
        <v>4893</v>
      </c>
      <c r="C19" s="673" t="s">
        <v>4897</v>
      </c>
      <c r="D19" s="672" t="s">
        <v>4874</v>
      </c>
      <c r="E19" s="544" t="s">
        <v>4898</v>
      </c>
      <c r="F19" s="681">
        <v>98</v>
      </c>
      <c r="G19" s="675">
        <v>1773.4089795918367</v>
      </c>
      <c r="H19" s="676">
        <f t="shared" si="1"/>
        <v>173794.08</v>
      </c>
      <c r="I19" s="677">
        <v>98</v>
      </c>
      <c r="J19" s="678">
        <v>1773.4089795918367</v>
      </c>
      <c r="K19" s="678">
        <v>173794.08</v>
      </c>
      <c r="L19" s="542">
        <f t="shared" si="0"/>
        <v>100</v>
      </c>
    </row>
    <row r="20" spans="1:12" ht="16.5" customHeight="1">
      <c r="A20" s="672" t="s">
        <v>4899</v>
      </c>
      <c r="B20" s="672" t="s">
        <v>4893</v>
      </c>
      <c r="C20" s="673" t="s">
        <v>4900</v>
      </c>
      <c r="D20" s="672" t="s">
        <v>4874</v>
      </c>
      <c r="E20" s="544" t="s">
        <v>4901</v>
      </c>
      <c r="F20" s="681">
        <v>166</v>
      </c>
      <c r="G20" s="675">
        <v>1888.95</v>
      </c>
      <c r="H20" s="676">
        <f t="shared" si="1"/>
        <v>313565.7</v>
      </c>
      <c r="I20" s="677">
        <v>166</v>
      </c>
      <c r="J20" s="678">
        <v>1888.95</v>
      </c>
      <c r="K20" s="678">
        <v>313565.71999999997</v>
      </c>
      <c r="L20" s="542">
        <f t="shared" si="0"/>
        <v>100.00000637824861</v>
      </c>
    </row>
    <row r="21" spans="1:12" ht="16.5" customHeight="1">
      <c r="A21" s="672" t="s">
        <v>4902</v>
      </c>
      <c r="B21" s="672" t="s">
        <v>4893</v>
      </c>
      <c r="C21" s="673" t="s">
        <v>4903</v>
      </c>
      <c r="D21" s="672" t="s">
        <v>4874</v>
      </c>
      <c r="E21" s="544" t="s">
        <v>4904</v>
      </c>
      <c r="F21" s="681">
        <v>55</v>
      </c>
      <c r="G21" s="675">
        <v>565.24599999999998</v>
      </c>
      <c r="H21" s="676">
        <f t="shared" si="1"/>
        <v>31088.53</v>
      </c>
      <c r="I21" s="677">
        <v>55</v>
      </c>
      <c r="J21" s="678">
        <v>565.24599999999998</v>
      </c>
      <c r="K21" s="678">
        <v>31088.53</v>
      </c>
      <c r="L21" s="542">
        <f t="shared" si="0"/>
        <v>100</v>
      </c>
    </row>
    <row r="22" spans="1:12" ht="16.5" customHeight="1">
      <c r="A22" s="672">
        <v>1034343</v>
      </c>
      <c r="B22" s="672" t="s">
        <v>4905</v>
      </c>
      <c r="C22" s="673" t="s">
        <v>5102</v>
      </c>
      <c r="D22" s="672" t="s">
        <v>4906</v>
      </c>
      <c r="E22" s="544" t="s">
        <v>4907</v>
      </c>
      <c r="F22" s="674">
        <v>3000</v>
      </c>
      <c r="G22" s="675">
        <v>82.07</v>
      </c>
      <c r="H22" s="676">
        <f t="shared" si="1"/>
        <v>246209.99999999997</v>
      </c>
      <c r="I22" s="677">
        <v>3000</v>
      </c>
      <c r="J22" s="678">
        <v>82.07</v>
      </c>
      <c r="K22" s="678">
        <v>246228.84</v>
      </c>
      <c r="L22" s="542">
        <f t="shared" si="0"/>
        <v>100.0076520043865</v>
      </c>
    </row>
    <row r="23" spans="1:12" ht="16.5" customHeight="1">
      <c r="A23" s="672" t="s">
        <v>4908</v>
      </c>
      <c r="B23" s="672" t="s">
        <v>4905</v>
      </c>
      <c r="C23" s="673" t="s">
        <v>4909</v>
      </c>
      <c r="D23" s="672" t="s">
        <v>4910</v>
      </c>
      <c r="E23" s="544" t="s">
        <v>4907</v>
      </c>
      <c r="F23" s="674">
        <v>20000</v>
      </c>
      <c r="G23" s="675">
        <v>81.48</v>
      </c>
      <c r="H23" s="676">
        <f t="shared" si="1"/>
        <v>1629600</v>
      </c>
      <c r="I23" s="677">
        <v>15000</v>
      </c>
      <c r="J23" s="678">
        <v>81.48</v>
      </c>
      <c r="K23" s="678">
        <v>1222293.6000000001</v>
      </c>
      <c r="L23" s="542">
        <f t="shared" si="0"/>
        <v>75.005743740795296</v>
      </c>
    </row>
    <row r="24" spans="1:12" ht="16.5" customHeight="1">
      <c r="A24" s="672">
        <v>1034445</v>
      </c>
      <c r="B24" s="672" t="s">
        <v>4905</v>
      </c>
      <c r="C24" s="673" t="s">
        <v>5103</v>
      </c>
      <c r="D24" s="672" t="s">
        <v>4906</v>
      </c>
      <c r="E24" s="544" t="s">
        <v>4907</v>
      </c>
      <c r="F24" s="674">
        <v>7500</v>
      </c>
      <c r="G24" s="675">
        <v>81.73</v>
      </c>
      <c r="H24" s="676">
        <f t="shared" si="1"/>
        <v>612975</v>
      </c>
      <c r="I24" s="677">
        <v>7320</v>
      </c>
      <c r="J24" s="678">
        <v>81.73</v>
      </c>
      <c r="K24" s="678">
        <v>598296.6</v>
      </c>
      <c r="L24" s="542"/>
    </row>
    <row r="25" spans="1:12" ht="16.5" customHeight="1">
      <c r="A25" s="672" t="s">
        <v>4911</v>
      </c>
      <c r="B25" s="672" t="s">
        <v>4912</v>
      </c>
      <c r="C25" s="673" t="s">
        <v>4913</v>
      </c>
      <c r="D25" s="672" t="s">
        <v>4874</v>
      </c>
      <c r="E25" s="544" t="s">
        <v>4914</v>
      </c>
      <c r="F25" s="681">
        <v>10</v>
      </c>
      <c r="G25" s="676">
        <v>646.41599999999994</v>
      </c>
      <c r="H25" s="676">
        <f t="shared" si="1"/>
        <v>6464.16</v>
      </c>
      <c r="I25" s="677">
        <v>10</v>
      </c>
      <c r="J25" s="678">
        <v>646.41599999999994</v>
      </c>
      <c r="K25" s="678">
        <v>6476.09</v>
      </c>
      <c r="L25" s="542">
        <f t="shared" si="0"/>
        <v>100.18455607534466</v>
      </c>
    </row>
    <row r="26" spans="1:12" ht="16.5" customHeight="1">
      <c r="A26" s="672" t="s">
        <v>4919</v>
      </c>
      <c r="B26" s="672" t="s">
        <v>4916</v>
      </c>
      <c r="C26" s="684" t="s">
        <v>5104</v>
      </c>
      <c r="D26" s="672" t="s">
        <v>4874</v>
      </c>
      <c r="E26" s="544" t="s">
        <v>4918</v>
      </c>
      <c r="F26" s="674">
        <v>28</v>
      </c>
      <c r="G26" s="675">
        <v>7015.03</v>
      </c>
      <c r="H26" s="676">
        <f t="shared" si="1"/>
        <v>196420.84</v>
      </c>
      <c r="I26" s="677">
        <v>28</v>
      </c>
      <c r="J26" s="678">
        <v>7015.03</v>
      </c>
      <c r="K26" s="678">
        <v>196420.84</v>
      </c>
      <c r="L26" s="542">
        <f t="shared" si="0"/>
        <v>100</v>
      </c>
    </row>
    <row r="27" spans="1:12" ht="16.5" customHeight="1">
      <c r="A27" s="672" t="s">
        <v>4915</v>
      </c>
      <c r="B27" s="672" t="s">
        <v>4916</v>
      </c>
      <c r="C27" s="673" t="s">
        <v>4917</v>
      </c>
      <c r="D27" s="672" t="s">
        <v>4874</v>
      </c>
      <c r="E27" s="544" t="s">
        <v>4918</v>
      </c>
      <c r="F27" s="674">
        <v>30</v>
      </c>
      <c r="G27" s="675">
        <v>7015.03</v>
      </c>
      <c r="H27" s="676">
        <f t="shared" si="1"/>
        <v>210450.9</v>
      </c>
      <c r="I27" s="677">
        <v>29</v>
      </c>
      <c r="J27" s="678">
        <v>7015.03</v>
      </c>
      <c r="K27" s="678">
        <v>203435.87</v>
      </c>
      <c r="L27" s="542">
        <f t="shared" si="0"/>
        <v>96.666666666666671</v>
      </c>
    </row>
    <row r="28" spans="1:12" ht="16.5" customHeight="1">
      <c r="A28" s="672" t="s">
        <v>5105</v>
      </c>
      <c r="B28" s="672" t="s">
        <v>4920</v>
      </c>
      <c r="C28" s="673" t="s">
        <v>5106</v>
      </c>
      <c r="D28" s="672" t="s">
        <v>4874</v>
      </c>
      <c r="E28" s="544" t="s">
        <v>4921</v>
      </c>
      <c r="F28" s="674">
        <v>300</v>
      </c>
      <c r="G28" s="675">
        <v>732.33600775193804</v>
      </c>
      <c r="H28" s="676">
        <f t="shared" si="1"/>
        <v>219700.8023255814</v>
      </c>
      <c r="I28" s="677">
        <v>297</v>
      </c>
      <c r="J28" s="678">
        <v>732.33600775193804</v>
      </c>
      <c r="K28" s="678">
        <v>217503.79</v>
      </c>
      <c r="L28" s="542">
        <f t="shared" si="0"/>
        <v>98.999998041734244</v>
      </c>
    </row>
    <row r="29" spans="1:12" ht="16.5" customHeight="1">
      <c r="A29" s="672" t="s">
        <v>5107</v>
      </c>
      <c r="B29" s="672" t="s">
        <v>4920</v>
      </c>
      <c r="C29" s="673" t="s">
        <v>5108</v>
      </c>
      <c r="D29" s="672" t="s">
        <v>4874</v>
      </c>
      <c r="E29" s="544" t="s">
        <v>4921</v>
      </c>
      <c r="F29" s="674">
        <v>130</v>
      </c>
      <c r="G29" s="675">
        <v>734.92</v>
      </c>
      <c r="H29" s="676">
        <f t="shared" si="1"/>
        <v>95539.599999999991</v>
      </c>
      <c r="I29" s="677">
        <v>124</v>
      </c>
      <c r="J29" s="678">
        <v>734.92</v>
      </c>
      <c r="K29" s="678">
        <v>91130.31</v>
      </c>
      <c r="L29" s="542"/>
    </row>
    <row r="30" spans="1:12" ht="16.5" customHeight="1">
      <c r="A30" s="672" t="s">
        <v>4922</v>
      </c>
      <c r="B30" s="672" t="s">
        <v>4920</v>
      </c>
      <c r="C30" s="673" t="s">
        <v>4923</v>
      </c>
      <c r="D30" s="672" t="s">
        <v>4874</v>
      </c>
      <c r="E30" s="544" t="s">
        <v>4924</v>
      </c>
      <c r="F30" s="674"/>
      <c r="G30" s="675"/>
      <c r="H30" s="676">
        <f t="shared" si="1"/>
        <v>0</v>
      </c>
      <c r="I30" s="685"/>
      <c r="J30" s="678"/>
      <c r="K30" s="683">
        <v>0</v>
      </c>
      <c r="L30" s="542" t="e">
        <f t="shared" si="0"/>
        <v>#DIV/0!</v>
      </c>
    </row>
    <row r="31" spans="1:12" ht="16.5" customHeight="1">
      <c r="A31" s="686" t="s">
        <v>4929</v>
      </c>
      <c r="B31" s="672" t="s">
        <v>4926</v>
      </c>
      <c r="C31" s="673" t="s">
        <v>4930</v>
      </c>
      <c r="D31" s="672" t="s">
        <v>4874</v>
      </c>
      <c r="E31" s="544" t="s">
        <v>4931</v>
      </c>
      <c r="F31" s="674">
        <v>100</v>
      </c>
      <c r="G31" s="675">
        <v>489.5</v>
      </c>
      <c r="H31" s="676">
        <f t="shared" si="1"/>
        <v>48950</v>
      </c>
      <c r="I31" s="677">
        <v>93</v>
      </c>
      <c r="J31" s="678">
        <v>489.5</v>
      </c>
      <c r="K31" s="678">
        <v>45523.5</v>
      </c>
      <c r="L31" s="542">
        <f t="shared" si="0"/>
        <v>93</v>
      </c>
    </row>
    <row r="32" spans="1:12" ht="16.5" customHeight="1">
      <c r="A32" s="686" t="s">
        <v>4925</v>
      </c>
      <c r="B32" s="672" t="s">
        <v>4926</v>
      </c>
      <c r="C32" s="673" t="s">
        <v>4927</v>
      </c>
      <c r="D32" s="672" t="s">
        <v>4874</v>
      </c>
      <c r="E32" s="544" t="s">
        <v>4928</v>
      </c>
      <c r="F32" s="674">
        <v>400</v>
      </c>
      <c r="G32" s="675">
        <v>984.5</v>
      </c>
      <c r="H32" s="676">
        <f t="shared" si="1"/>
        <v>393800</v>
      </c>
      <c r="I32" s="677">
        <v>377</v>
      </c>
      <c r="J32" s="678">
        <v>984.5</v>
      </c>
      <c r="K32" s="678">
        <v>371156.5</v>
      </c>
      <c r="L32" s="542">
        <f t="shared" si="0"/>
        <v>94.25</v>
      </c>
    </row>
    <row r="33" spans="1:13" ht="16.5" customHeight="1">
      <c r="A33" s="672" t="s">
        <v>4932</v>
      </c>
      <c r="B33" s="672" t="s">
        <v>4933</v>
      </c>
      <c r="C33" s="673" t="s">
        <v>4934</v>
      </c>
      <c r="D33" s="672" t="s">
        <v>4874</v>
      </c>
      <c r="E33" s="544" t="s">
        <v>4935</v>
      </c>
      <c r="F33" s="674">
        <v>60</v>
      </c>
      <c r="G33" s="675">
        <v>2527.8000000000002</v>
      </c>
      <c r="H33" s="676">
        <f t="shared" si="1"/>
        <v>151668</v>
      </c>
      <c r="I33" s="677">
        <v>60</v>
      </c>
      <c r="J33" s="678">
        <v>2527.8000000000002</v>
      </c>
      <c r="K33" s="678">
        <v>151668</v>
      </c>
      <c r="L33" s="542">
        <f t="shared" si="0"/>
        <v>100</v>
      </c>
    </row>
    <row r="34" spans="1:13" s="25" customFormat="1" ht="16.5" customHeight="1">
      <c r="A34" s="672" t="s">
        <v>4936</v>
      </c>
      <c r="B34" s="672" t="s">
        <v>4933</v>
      </c>
      <c r="C34" s="673" t="s">
        <v>4937</v>
      </c>
      <c r="D34" s="672" t="s">
        <v>4874</v>
      </c>
      <c r="E34" s="544" t="s">
        <v>4938</v>
      </c>
      <c r="F34" s="674">
        <v>47</v>
      </c>
      <c r="G34" s="675">
        <v>9382.8900000000012</v>
      </c>
      <c r="H34" s="676">
        <f t="shared" si="1"/>
        <v>440995.83000000007</v>
      </c>
      <c r="I34" s="677">
        <v>47</v>
      </c>
      <c r="J34" s="678">
        <v>9382.8900000000012</v>
      </c>
      <c r="K34" s="678">
        <v>440995.83</v>
      </c>
      <c r="L34" s="542">
        <f t="shared" si="0"/>
        <v>99.999999999999986</v>
      </c>
    </row>
    <row r="35" spans="1:13" ht="16.5" customHeight="1">
      <c r="A35" s="672" t="s">
        <v>4939</v>
      </c>
      <c r="B35" s="672" t="s">
        <v>4940</v>
      </c>
      <c r="C35" s="673" t="s">
        <v>4941</v>
      </c>
      <c r="D35" s="672" t="s">
        <v>4874</v>
      </c>
      <c r="E35" s="544" t="s">
        <v>4942</v>
      </c>
      <c r="F35" s="674">
        <v>290</v>
      </c>
      <c r="G35" s="675">
        <v>1865.8640157480315</v>
      </c>
      <c r="H35" s="676">
        <f t="shared" si="1"/>
        <v>541100.56456692913</v>
      </c>
      <c r="I35" s="677">
        <v>284</v>
      </c>
      <c r="J35" s="678">
        <v>1865.8640157480315</v>
      </c>
      <c r="K35" s="678">
        <v>529905.38</v>
      </c>
      <c r="L35" s="542">
        <f t="shared" si="0"/>
        <v>97.931034395447497</v>
      </c>
    </row>
    <row r="36" spans="1:13" ht="16.5" customHeight="1">
      <c r="A36" s="672" t="s">
        <v>4943</v>
      </c>
      <c r="B36" s="672" t="s">
        <v>4940</v>
      </c>
      <c r="C36" s="673" t="s">
        <v>4944</v>
      </c>
      <c r="D36" s="672" t="s">
        <v>4874</v>
      </c>
      <c r="E36" s="544" t="s">
        <v>4945</v>
      </c>
      <c r="F36" s="674">
        <v>22</v>
      </c>
      <c r="G36" s="675">
        <v>578.69899999999996</v>
      </c>
      <c r="H36" s="676">
        <f t="shared" si="1"/>
        <v>12731.377999999999</v>
      </c>
      <c r="I36" s="677">
        <v>22</v>
      </c>
      <c r="J36" s="678">
        <v>578.69899999999996</v>
      </c>
      <c r="K36" s="678">
        <v>12731.38</v>
      </c>
      <c r="L36" s="542">
        <f t="shared" si="0"/>
        <v>100.00001570921859</v>
      </c>
    </row>
    <row r="37" spans="1:13" ht="16.5" customHeight="1">
      <c r="A37" s="687" t="s">
        <v>5196</v>
      </c>
      <c r="B37" s="672" t="s">
        <v>4946</v>
      </c>
      <c r="C37" s="680" t="s">
        <v>4947</v>
      </c>
      <c r="D37" s="672" t="s">
        <v>4874</v>
      </c>
      <c r="E37" s="544" t="s">
        <v>4948</v>
      </c>
      <c r="F37" s="674"/>
      <c r="G37" s="675"/>
      <c r="H37" s="676">
        <f t="shared" si="1"/>
        <v>0</v>
      </c>
      <c r="I37" s="685"/>
      <c r="J37" s="678"/>
      <c r="K37" s="683">
        <v>0</v>
      </c>
      <c r="L37" s="542" t="e">
        <f t="shared" si="0"/>
        <v>#DIV/0!</v>
      </c>
    </row>
    <row r="38" spans="1:13" ht="16.5" customHeight="1">
      <c r="A38" s="687" t="s">
        <v>5197</v>
      </c>
      <c r="B38" s="672" t="s">
        <v>4946</v>
      </c>
      <c r="C38" s="680" t="s">
        <v>4949</v>
      </c>
      <c r="D38" s="672" t="s">
        <v>4874</v>
      </c>
      <c r="E38" s="544" t="s">
        <v>4950</v>
      </c>
      <c r="F38" s="681">
        <v>33</v>
      </c>
      <c r="G38" s="675">
        <v>13569.38</v>
      </c>
      <c r="H38" s="676">
        <f t="shared" si="1"/>
        <v>447789.54</v>
      </c>
      <c r="I38" s="677">
        <v>32</v>
      </c>
      <c r="J38" s="678">
        <v>13569.38</v>
      </c>
      <c r="K38" s="678">
        <v>434220.16</v>
      </c>
      <c r="L38" s="542">
        <f t="shared" si="0"/>
        <v>96.969696969696969</v>
      </c>
    </row>
    <row r="39" spans="1:13" ht="16.5" customHeight="1">
      <c r="A39" s="672" t="s">
        <v>4951</v>
      </c>
      <c r="B39" s="672" t="s">
        <v>4952</v>
      </c>
      <c r="C39" s="673" t="s">
        <v>4953</v>
      </c>
      <c r="D39" s="672" t="s">
        <v>4874</v>
      </c>
      <c r="E39" s="544" t="s">
        <v>4954</v>
      </c>
      <c r="F39" s="681"/>
      <c r="G39" s="675"/>
      <c r="H39" s="676">
        <f t="shared" si="1"/>
        <v>0</v>
      </c>
      <c r="I39" s="682"/>
      <c r="J39" s="678"/>
      <c r="K39" s="683">
        <v>0</v>
      </c>
      <c r="L39" s="542" t="e">
        <f t="shared" si="0"/>
        <v>#DIV/0!</v>
      </c>
    </row>
    <row r="40" spans="1:13" ht="16.5" customHeight="1">
      <c r="A40" s="672" t="s">
        <v>4959</v>
      </c>
      <c r="B40" s="672" t="s">
        <v>4956</v>
      </c>
      <c r="C40" s="673" t="s">
        <v>4960</v>
      </c>
      <c r="D40" s="672" t="s">
        <v>4874</v>
      </c>
      <c r="E40" s="544" t="s">
        <v>4961</v>
      </c>
      <c r="F40" s="674"/>
      <c r="G40" s="675"/>
      <c r="H40" s="676">
        <f t="shared" si="1"/>
        <v>0</v>
      </c>
      <c r="I40" s="685"/>
      <c r="J40" s="678"/>
      <c r="K40" s="683">
        <v>0</v>
      </c>
      <c r="L40" s="542" t="e">
        <f t="shared" si="0"/>
        <v>#DIV/0!</v>
      </c>
    </row>
    <row r="41" spans="1:13" ht="16.5" customHeight="1">
      <c r="A41" s="672" t="s">
        <v>4962</v>
      </c>
      <c r="B41" s="672" t="s">
        <v>4956</v>
      </c>
      <c r="C41" s="673" t="s">
        <v>4963</v>
      </c>
      <c r="D41" s="672" t="s">
        <v>4874</v>
      </c>
      <c r="E41" s="544" t="s">
        <v>4964</v>
      </c>
      <c r="F41" s="674">
        <v>82</v>
      </c>
      <c r="G41" s="675">
        <v>1441.7886419753088</v>
      </c>
      <c r="H41" s="676">
        <f t="shared" si="1"/>
        <v>118226.66864197532</v>
      </c>
      <c r="I41" s="677">
        <v>81</v>
      </c>
      <c r="J41" s="678">
        <v>1441.7886419753088</v>
      </c>
      <c r="K41" s="678">
        <v>116784.88</v>
      </c>
      <c r="L41" s="542">
        <f t="shared" si="0"/>
        <v>98.780487804878035</v>
      </c>
    </row>
    <row r="42" spans="1:13" ht="16.5" customHeight="1">
      <c r="A42" s="672" t="s">
        <v>4955</v>
      </c>
      <c r="B42" s="672" t="s">
        <v>4956</v>
      </c>
      <c r="C42" s="673" t="s">
        <v>4957</v>
      </c>
      <c r="D42" s="672" t="s">
        <v>4874</v>
      </c>
      <c r="E42" s="544" t="s">
        <v>4958</v>
      </c>
      <c r="F42" s="674">
        <v>230</v>
      </c>
      <c r="G42" s="675">
        <v>1418.1970000000001</v>
      </c>
      <c r="H42" s="676">
        <f t="shared" si="1"/>
        <v>326185.31000000006</v>
      </c>
      <c r="I42" s="677">
        <v>230</v>
      </c>
      <c r="J42" s="678">
        <v>1418.1970000000001</v>
      </c>
      <c r="K42" s="678">
        <v>326175.08</v>
      </c>
      <c r="L42" s="542">
        <f t="shared" si="0"/>
        <v>99.996863745948573</v>
      </c>
    </row>
    <row r="43" spans="1:13" ht="16.5" customHeight="1">
      <c r="A43" s="677" t="s">
        <v>5198</v>
      </c>
      <c r="B43" s="544" t="s">
        <v>4965</v>
      </c>
      <c r="C43" s="673" t="s">
        <v>5109</v>
      </c>
      <c r="D43" s="672" t="s">
        <v>4874</v>
      </c>
      <c r="E43" s="544" t="s">
        <v>4966</v>
      </c>
      <c r="F43" s="674">
        <v>62</v>
      </c>
      <c r="G43" s="675">
        <v>1641.7169444444444</v>
      </c>
      <c r="H43" s="676">
        <f t="shared" si="1"/>
        <v>101786.45055555555</v>
      </c>
      <c r="I43" s="677">
        <v>62</v>
      </c>
      <c r="J43" s="678">
        <v>1641.7169444444444</v>
      </c>
      <c r="K43" s="678">
        <v>101786.45</v>
      </c>
      <c r="L43" s="542">
        <f t="shared" si="0"/>
        <v>99.999999454194992</v>
      </c>
    </row>
    <row r="44" spans="1:13" ht="16.5" customHeight="1">
      <c r="A44" s="677" t="s">
        <v>5199</v>
      </c>
      <c r="B44" s="544" t="s">
        <v>4965</v>
      </c>
      <c r="C44" s="673" t="s">
        <v>5110</v>
      </c>
      <c r="D44" s="672" t="s">
        <v>4874</v>
      </c>
      <c r="E44" s="544" t="s">
        <v>4967</v>
      </c>
      <c r="F44" s="674">
        <v>121</v>
      </c>
      <c r="G44" s="675">
        <v>5621.0879611650489</v>
      </c>
      <c r="H44" s="676">
        <f t="shared" si="1"/>
        <v>680151.6433009709</v>
      </c>
      <c r="I44" s="677">
        <v>121</v>
      </c>
      <c r="J44" s="678">
        <v>5621.0879611650489</v>
      </c>
      <c r="K44" s="678">
        <v>680151.64</v>
      </c>
      <c r="L44" s="542"/>
    </row>
    <row r="45" spans="1:13" ht="16.5" customHeight="1">
      <c r="A45" s="677" t="s">
        <v>5200</v>
      </c>
      <c r="B45" s="544" t="s">
        <v>4965</v>
      </c>
      <c r="C45" s="673" t="s">
        <v>5111</v>
      </c>
      <c r="D45" s="672" t="s">
        <v>4874</v>
      </c>
      <c r="E45" s="624" t="s">
        <v>4966</v>
      </c>
      <c r="F45" s="688">
        <v>16</v>
      </c>
      <c r="G45" s="688">
        <v>1641.7175</v>
      </c>
      <c r="H45" s="676">
        <f t="shared" si="1"/>
        <v>26267.48</v>
      </c>
      <c r="I45" s="677">
        <v>16</v>
      </c>
      <c r="J45" s="678">
        <v>1641.7175</v>
      </c>
      <c r="K45" s="678">
        <v>26267.48</v>
      </c>
      <c r="L45" s="542"/>
      <c r="M45" s="547"/>
    </row>
    <row r="46" spans="1:13" ht="16.5" customHeight="1">
      <c r="A46" s="677" t="s">
        <v>5201</v>
      </c>
      <c r="B46" s="544" t="s">
        <v>4965</v>
      </c>
      <c r="C46" s="673" t="s">
        <v>5112</v>
      </c>
      <c r="D46" s="672" t="s">
        <v>4874</v>
      </c>
      <c r="E46" s="544" t="s">
        <v>4967</v>
      </c>
      <c r="F46" s="674">
        <v>17</v>
      </c>
      <c r="G46" s="675">
        <v>5621.088235294118</v>
      </c>
      <c r="H46" s="676">
        <f t="shared" si="1"/>
        <v>95558.5</v>
      </c>
      <c r="I46" s="677">
        <v>17</v>
      </c>
      <c r="J46" s="678">
        <v>5621.088235294118</v>
      </c>
      <c r="K46" s="678">
        <v>95558.5</v>
      </c>
      <c r="L46" s="542">
        <f t="shared" si="0"/>
        <v>100</v>
      </c>
    </row>
    <row r="47" spans="1:13" ht="16.5" customHeight="1">
      <c r="A47" s="677" t="s">
        <v>5202</v>
      </c>
      <c r="B47" s="672" t="s">
        <v>4968</v>
      </c>
      <c r="C47" s="680" t="s">
        <v>5113</v>
      </c>
      <c r="D47" s="672" t="s">
        <v>4874</v>
      </c>
      <c r="E47" s="544" t="s">
        <v>4969</v>
      </c>
      <c r="F47" s="674">
        <v>65</v>
      </c>
      <c r="G47" s="675">
        <v>1070.7511475409835</v>
      </c>
      <c r="H47" s="676">
        <f t="shared" si="1"/>
        <v>69598.824590163931</v>
      </c>
      <c r="I47" s="677">
        <v>61</v>
      </c>
      <c r="J47" s="678">
        <v>1070.7511475409835</v>
      </c>
      <c r="K47" s="678">
        <v>65315.82</v>
      </c>
      <c r="L47" s="542">
        <f t="shared" si="0"/>
        <v>93.84615384615384</v>
      </c>
    </row>
    <row r="48" spans="1:13" ht="16.5" customHeight="1">
      <c r="A48" s="677" t="s">
        <v>5203</v>
      </c>
      <c r="B48" s="672" t="s">
        <v>4968</v>
      </c>
      <c r="C48" s="680" t="s">
        <v>5115</v>
      </c>
      <c r="D48" s="672" t="s">
        <v>4874</v>
      </c>
      <c r="E48" s="544" t="s">
        <v>4970</v>
      </c>
      <c r="F48" s="674">
        <v>70</v>
      </c>
      <c r="G48" s="675">
        <v>1939.8939705882353</v>
      </c>
      <c r="H48" s="676">
        <f t="shared" si="1"/>
        <v>135792.57794117648</v>
      </c>
      <c r="I48" s="677">
        <v>68</v>
      </c>
      <c r="J48" s="678">
        <v>1939.8939705882353</v>
      </c>
      <c r="K48" s="678">
        <v>131912.79</v>
      </c>
      <c r="L48" s="542">
        <f t="shared" si="0"/>
        <v>97.142857142857139</v>
      </c>
    </row>
    <row r="49" spans="1:12" ht="38.25">
      <c r="A49" s="677" t="s">
        <v>5204</v>
      </c>
      <c r="B49" s="672" t="s">
        <v>4968</v>
      </c>
      <c r="C49" s="680" t="s">
        <v>5114</v>
      </c>
      <c r="D49" s="672" t="s">
        <v>4874</v>
      </c>
      <c r="E49" s="544" t="s">
        <v>4969</v>
      </c>
      <c r="F49" s="674">
        <v>70</v>
      </c>
      <c r="G49" s="675">
        <v>1070.7511111111112</v>
      </c>
      <c r="H49" s="676">
        <f t="shared" si="1"/>
        <v>74952.577777777784</v>
      </c>
      <c r="I49" s="677">
        <v>65</v>
      </c>
      <c r="J49" s="678">
        <v>1070.7511111111112</v>
      </c>
      <c r="K49" s="678">
        <v>69598.820000000007</v>
      </c>
      <c r="L49" s="542"/>
    </row>
    <row r="50" spans="1:12" ht="38.25">
      <c r="A50" s="677" t="s">
        <v>5205</v>
      </c>
      <c r="B50" s="672" t="s">
        <v>4968</v>
      </c>
      <c r="C50" s="680" t="s">
        <v>5114</v>
      </c>
      <c r="D50" s="672" t="s">
        <v>4874</v>
      </c>
      <c r="E50" s="544" t="s">
        <v>4970</v>
      </c>
      <c r="F50" s="674">
        <v>115</v>
      </c>
      <c r="G50" s="675">
        <v>1939.8940217391305</v>
      </c>
      <c r="H50" s="676">
        <f t="shared" si="1"/>
        <v>223087.8125</v>
      </c>
      <c r="I50" s="677">
        <v>112</v>
      </c>
      <c r="J50" s="678">
        <v>1939.8940217391305</v>
      </c>
      <c r="K50" s="678">
        <v>217268.13</v>
      </c>
      <c r="L50" s="542"/>
    </row>
    <row r="51" spans="1:12" ht="25.5">
      <c r="A51" s="672" t="s">
        <v>4975</v>
      </c>
      <c r="B51" s="689" t="s">
        <v>5206</v>
      </c>
      <c r="C51" s="673" t="s">
        <v>4976</v>
      </c>
      <c r="D51" s="672" t="s">
        <v>4906</v>
      </c>
      <c r="E51" s="544" t="s">
        <v>4977</v>
      </c>
      <c r="F51" s="674">
        <v>720</v>
      </c>
      <c r="G51" s="675">
        <v>227.33333333333334</v>
      </c>
      <c r="H51" s="676">
        <f t="shared" si="1"/>
        <v>163680</v>
      </c>
      <c r="I51" s="690">
        <v>720</v>
      </c>
      <c r="J51" s="690">
        <v>227.33333333333334</v>
      </c>
      <c r="K51" s="691">
        <v>163680</v>
      </c>
      <c r="L51" s="542">
        <f t="shared" si="0"/>
        <v>100</v>
      </c>
    </row>
    <row r="52" spans="1:12" ht="25.5">
      <c r="A52" s="692" t="s">
        <v>4972</v>
      </c>
      <c r="B52" s="689" t="s">
        <v>5206</v>
      </c>
      <c r="C52" s="673" t="s">
        <v>4973</v>
      </c>
      <c r="D52" s="672" t="s">
        <v>4906</v>
      </c>
      <c r="E52" s="544" t="s">
        <v>4974</v>
      </c>
      <c r="F52" s="674">
        <v>1600</v>
      </c>
      <c r="G52" s="675">
        <v>830.2</v>
      </c>
      <c r="H52" s="676">
        <f t="shared" si="1"/>
        <v>1328320</v>
      </c>
      <c r="I52" s="690">
        <v>1560</v>
      </c>
      <c r="J52" s="690">
        <v>830.2</v>
      </c>
      <c r="K52" s="691">
        <v>1295118</v>
      </c>
      <c r="L52" s="542">
        <f t="shared" si="0"/>
        <v>97.50045169838593</v>
      </c>
    </row>
    <row r="53" spans="1:12" ht="25.5">
      <c r="A53" s="693">
        <v>1039414</v>
      </c>
      <c r="B53" s="689" t="s">
        <v>5206</v>
      </c>
      <c r="C53" s="680" t="s">
        <v>5207</v>
      </c>
      <c r="D53" s="672" t="s">
        <v>4906</v>
      </c>
      <c r="E53" s="544" t="s">
        <v>4971</v>
      </c>
      <c r="F53" s="674">
        <v>150</v>
      </c>
      <c r="G53" s="675">
        <v>954.8</v>
      </c>
      <c r="H53" s="676">
        <f t="shared" si="1"/>
        <v>143220</v>
      </c>
      <c r="I53" s="677">
        <v>150</v>
      </c>
      <c r="J53" s="678">
        <v>954.8</v>
      </c>
      <c r="K53" s="683">
        <v>143220</v>
      </c>
      <c r="L53" s="542">
        <f t="shared" si="0"/>
        <v>100</v>
      </c>
    </row>
    <row r="54" spans="1:12" ht="38.25">
      <c r="A54" s="672" t="s">
        <v>4981</v>
      </c>
      <c r="B54" s="672" t="s">
        <v>4979</v>
      </c>
      <c r="C54" s="673" t="s">
        <v>4982</v>
      </c>
      <c r="D54" s="672" t="s">
        <v>4874</v>
      </c>
      <c r="E54" s="544" t="s">
        <v>4983</v>
      </c>
      <c r="F54" s="674">
        <v>101</v>
      </c>
      <c r="G54" s="675">
        <v>968</v>
      </c>
      <c r="H54" s="676">
        <f t="shared" si="1"/>
        <v>97768</v>
      </c>
      <c r="I54" s="677">
        <v>101</v>
      </c>
      <c r="J54" s="678">
        <v>968</v>
      </c>
      <c r="K54" s="678">
        <v>95744</v>
      </c>
      <c r="L54" s="542">
        <f t="shared" si="0"/>
        <v>97.929792979297929</v>
      </c>
    </row>
    <row r="55" spans="1:12" ht="38.25">
      <c r="A55" s="672" t="s">
        <v>4978</v>
      </c>
      <c r="B55" s="672" t="s">
        <v>4979</v>
      </c>
      <c r="C55" s="673" t="s">
        <v>4980</v>
      </c>
      <c r="D55" s="672" t="s">
        <v>4874</v>
      </c>
      <c r="E55" s="544" t="s">
        <v>4924</v>
      </c>
      <c r="F55" s="674"/>
      <c r="G55" s="675"/>
      <c r="H55" s="676">
        <f t="shared" si="1"/>
        <v>0</v>
      </c>
      <c r="I55" s="685"/>
      <c r="J55" s="678"/>
      <c r="K55" s="683">
        <v>0</v>
      </c>
      <c r="L55" s="542" t="e">
        <f t="shared" si="0"/>
        <v>#DIV/0!</v>
      </c>
    </row>
    <row r="56" spans="1:12" ht="38.25">
      <c r="A56" s="672" t="s">
        <v>4984</v>
      </c>
      <c r="B56" s="672" t="s">
        <v>4979</v>
      </c>
      <c r="C56" s="673" t="s">
        <v>4985</v>
      </c>
      <c r="D56" s="672" t="s">
        <v>4874</v>
      </c>
      <c r="E56" s="544" t="s">
        <v>4986</v>
      </c>
      <c r="F56" s="674"/>
      <c r="G56" s="675"/>
      <c r="H56" s="676">
        <f t="shared" si="1"/>
        <v>0</v>
      </c>
      <c r="I56" s="685"/>
      <c r="J56" s="678"/>
      <c r="K56" s="683">
        <v>0</v>
      </c>
      <c r="L56" s="542" t="e">
        <f t="shared" si="0"/>
        <v>#DIV/0!</v>
      </c>
    </row>
    <row r="57" spans="1:12" ht="63.75">
      <c r="A57" s="677" t="s">
        <v>5116</v>
      </c>
      <c r="B57" s="672" t="s">
        <v>4988</v>
      </c>
      <c r="C57" s="677" t="s">
        <v>5117</v>
      </c>
      <c r="D57" s="672" t="s">
        <v>4990</v>
      </c>
      <c r="E57" s="675" t="s">
        <v>5118</v>
      </c>
      <c r="F57" s="674">
        <v>40</v>
      </c>
      <c r="G57" s="675">
        <v>8393.9699999999993</v>
      </c>
      <c r="H57" s="676">
        <f t="shared" si="1"/>
        <v>335758.8</v>
      </c>
      <c r="I57" s="677">
        <v>39</v>
      </c>
      <c r="J57" s="678">
        <v>8393.9699999999993</v>
      </c>
      <c r="K57" s="678">
        <v>327364.96999999997</v>
      </c>
      <c r="L57" s="542"/>
    </row>
    <row r="58" spans="1:12" ht="63.75">
      <c r="A58" s="672" t="s">
        <v>4987</v>
      </c>
      <c r="B58" s="672" t="s">
        <v>4988</v>
      </c>
      <c r="C58" s="680" t="s">
        <v>4989</v>
      </c>
      <c r="D58" s="672" t="s">
        <v>4990</v>
      </c>
      <c r="E58" s="544" t="s">
        <v>4991</v>
      </c>
      <c r="F58" s="674">
        <v>65</v>
      </c>
      <c r="G58" s="675">
        <v>22642.091836734693</v>
      </c>
      <c r="H58" s="676">
        <f t="shared" si="1"/>
        <v>1471735.969387755</v>
      </c>
      <c r="I58" s="677">
        <v>62</v>
      </c>
      <c r="J58" s="678">
        <v>22642.091836734693</v>
      </c>
      <c r="K58" s="678">
        <v>1403427.89</v>
      </c>
      <c r="L58" s="542">
        <f t="shared" si="0"/>
        <v>95.358672967939256</v>
      </c>
    </row>
    <row r="59" spans="1:12" ht="38.25">
      <c r="A59" s="672" t="s">
        <v>4993</v>
      </c>
      <c r="B59" s="672" t="s">
        <v>4992</v>
      </c>
      <c r="C59" s="673" t="s">
        <v>4994</v>
      </c>
      <c r="D59" s="672" t="s">
        <v>4990</v>
      </c>
      <c r="E59" s="544" t="s">
        <v>4995</v>
      </c>
      <c r="F59" s="674">
        <v>155</v>
      </c>
      <c r="G59" s="675">
        <v>10954.193943661972</v>
      </c>
      <c r="H59" s="676">
        <f t="shared" si="1"/>
        <v>1697900.0612676057</v>
      </c>
      <c r="I59" s="677">
        <v>145</v>
      </c>
      <c r="J59" s="678">
        <v>10954.193943661972</v>
      </c>
      <c r="K59" s="678">
        <v>1588202.17</v>
      </c>
      <c r="L59" s="542">
        <f t="shared" si="0"/>
        <v>93.539202113832985</v>
      </c>
    </row>
    <row r="60" spans="1:12" ht="89.25">
      <c r="A60" s="673" t="s">
        <v>5381</v>
      </c>
      <c r="B60" s="672" t="s">
        <v>4988</v>
      </c>
      <c r="C60" s="673" t="s">
        <v>5382</v>
      </c>
      <c r="D60" s="672"/>
      <c r="E60" s="544"/>
      <c r="F60" s="674">
        <v>2</v>
      </c>
      <c r="G60" s="675">
        <v>58816.23</v>
      </c>
      <c r="H60" s="676">
        <f t="shared" si="1"/>
        <v>117632.46</v>
      </c>
      <c r="I60" s="677">
        <v>1</v>
      </c>
      <c r="J60" s="678">
        <v>58816.23</v>
      </c>
      <c r="K60" s="678">
        <v>58816.23</v>
      </c>
      <c r="L60" s="542"/>
    </row>
    <row r="61" spans="1:12" ht="38.25">
      <c r="A61" s="672" t="s">
        <v>5000</v>
      </c>
      <c r="B61" s="672" t="s">
        <v>4997</v>
      </c>
      <c r="C61" s="673" t="s">
        <v>5001</v>
      </c>
      <c r="D61" s="672" t="s">
        <v>4874</v>
      </c>
      <c r="E61" s="544" t="s">
        <v>5002</v>
      </c>
      <c r="F61" s="836">
        <v>95</v>
      </c>
      <c r="G61" s="837">
        <v>11120.523333333333</v>
      </c>
      <c r="H61" s="676">
        <f t="shared" si="1"/>
        <v>1056449.7166666666</v>
      </c>
      <c r="I61" s="677">
        <v>85</v>
      </c>
      <c r="J61" s="678">
        <v>11120.523333333333</v>
      </c>
      <c r="K61" s="678">
        <v>945043.55</v>
      </c>
      <c r="L61" s="542">
        <f t="shared" si="0"/>
        <v>89.454664532621791</v>
      </c>
    </row>
    <row r="62" spans="1:12" ht="38.25">
      <c r="A62" s="672" t="s">
        <v>4996</v>
      </c>
      <c r="B62" s="672" t="s">
        <v>4997</v>
      </c>
      <c r="C62" s="673" t="s">
        <v>4998</v>
      </c>
      <c r="D62" s="672" t="s">
        <v>4874</v>
      </c>
      <c r="E62" s="544" t="s">
        <v>4999</v>
      </c>
      <c r="F62" s="836">
        <v>95</v>
      </c>
      <c r="G62" s="837">
        <v>33336.799999999996</v>
      </c>
      <c r="H62" s="676">
        <f t="shared" si="1"/>
        <v>3166995.9999999995</v>
      </c>
      <c r="I62" s="677">
        <v>76</v>
      </c>
      <c r="J62" s="678">
        <v>33336.799999999996</v>
      </c>
      <c r="K62" s="678">
        <v>2533240.6</v>
      </c>
      <c r="L62" s="542">
        <f t="shared" si="0"/>
        <v>79.988752748661511</v>
      </c>
    </row>
    <row r="63" spans="1:12" ht="38.25">
      <c r="A63" s="677" t="s">
        <v>5208</v>
      </c>
      <c r="B63" s="672" t="s">
        <v>4997</v>
      </c>
      <c r="C63" s="673" t="s">
        <v>5119</v>
      </c>
      <c r="D63" s="672" t="s">
        <v>4874</v>
      </c>
      <c r="E63" s="544" t="s">
        <v>5003</v>
      </c>
      <c r="F63" s="674">
        <v>4</v>
      </c>
      <c r="G63" s="675">
        <v>66692.972500000003</v>
      </c>
      <c r="H63" s="676">
        <f t="shared" si="1"/>
        <v>266771.89</v>
      </c>
      <c r="I63" s="677">
        <v>4</v>
      </c>
      <c r="J63" s="678">
        <v>66692.972500000003</v>
      </c>
      <c r="K63" s="678">
        <v>266771.89</v>
      </c>
      <c r="L63" s="542"/>
    </row>
    <row r="64" spans="1:12" ht="38.25">
      <c r="A64" s="692" t="s">
        <v>5013</v>
      </c>
      <c r="B64" s="684" t="s">
        <v>5209</v>
      </c>
      <c r="C64" s="694" t="s">
        <v>5014</v>
      </c>
      <c r="D64" s="689" t="s">
        <v>4990</v>
      </c>
      <c r="E64" s="545" t="s">
        <v>5015</v>
      </c>
      <c r="F64" s="681">
        <v>16</v>
      </c>
      <c r="G64" s="675">
        <v>0</v>
      </c>
      <c r="H64" s="676">
        <f t="shared" si="1"/>
        <v>0</v>
      </c>
      <c r="I64" s="695">
        <v>16</v>
      </c>
      <c r="J64" s="678">
        <v>0</v>
      </c>
      <c r="K64" s="683">
        <v>0</v>
      </c>
      <c r="L64" s="542" t="e">
        <f t="shared" si="0"/>
        <v>#DIV/0!</v>
      </c>
    </row>
    <row r="65" spans="1:13" ht="38.25">
      <c r="A65" s="692" t="s">
        <v>5016</v>
      </c>
      <c r="B65" s="684" t="s">
        <v>5209</v>
      </c>
      <c r="C65" s="694" t="s">
        <v>5017</v>
      </c>
      <c r="D65" s="689" t="s">
        <v>4990</v>
      </c>
      <c r="E65" s="545" t="s">
        <v>5015</v>
      </c>
      <c r="F65" s="674">
        <v>80</v>
      </c>
      <c r="G65" s="675">
        <v>24389.87</v>
      </c>
      <c r="H65" s="676">
        <f t="shared" si="1"/>
        <v>1951189.5999999999</v>
      </c>
      <c r="I65" s="677">
        <v>64</v>
      </c>
      <c r="J65" s="678">
        <v>24389.87</v>
      </c>
      <c r="K65" s="678">
        <v>1560951.94</v>
      </c>
      <c r="L65" s="542">
        <f t="shared" si="0"/>
        <v>80.000013325204279</v>
      </c>
    </row>
    <row r="66" spans="1:13" ht="76.5">
      <c r="A66" s="672" t="s">
        <v>5004</v>
      </c>
      <c r="B66" s="672" t="s">
        <v>5005</v>
      </c>
      <c r="C66" s="673" t="s">
        <v>5006</v>
      </c>
      <c r="D66" s="672" t="s">
        <v>4874</v>
      </c>
      <c r="E66" s="544" t="s">
        <v>5007</v>
      </c>
      <c r="F66" s="674"/>
      <c r="G66" s="675"/>
      <c r="H66" s="676">
        <f t="shared" si="1"/>
        <v>0</v>
      </c>
      <c r="I66" s="685"/>
      <c r="J66" s="678"/>
      <c r="K66" s="683">
        <v>0</v>
      </c>
      <c r="L66" s="542" t="e">
        <f t="shared" si="0"/>
        <v>#DIV/0!</v>
      </c>
    </row>
    <row r="67" spans="1:13" ht="51">
      <c r="A67" s="838" t="s">
        <v>5008</v>
      </c>
      <c r="B67" s="838" t="s">
        <v>5009</v>
      </c>
      <c r="C67" s="839" t="s">
        <v>5010</v>
      </c>
      <c r="D67" s="838" t="s">
        <v>5011</v>
      </c>
      <c r="E67" s="840" t="s">
        <v>5012</v>
      </c>
      <c r="F67" s="841">
        <v>2295</v>
      </c>
      <c r="G67" s="842">
        <v>186.04</v>
      </c>
      <c r="H67" s="676">
        <f t="shared" si="1"/>
        <v>426961.8</v>
      </c>
      <c r="I67" s="843">
        <v>2210</v>
      </c>
      <c r="J67" s="844">
        <v>186.04</v>
      </c>
      <c r="K67" s="844">
        <v>411156.13</v>
      </c>
      <c r="L67" s="542">
        <f t="shared" si="0"/>
        <v>96.298106762712735</v>
      </c>
    </row>
    <row r="68" spans="1:13" ht="12.75" customHeight="1">
      <c r="A68" s="845" t="s">
        <v>5383</v>
      </c>
      <c r="B68" s="684"/>
      <c r="C68" s="845" t="s">
        <v>5384</v>
      </c>
      <c r="D68" s="672" t="s">
        <v>5011</v>
      </c>
      <c r="E68" s="845" t="s">
        <v>5385</v>
      </c>
      <c r="F68" s="674">
        <v>5</v>
      </c>
      <c r="G68" s="675">
        <v>9570</v>
      </c>
      <c r="H68" s="676">
        <f t="shared" si="1"/>
        <v>47850</v>
      </c>
      <c r="I68" s="677">
        <v>4</v>
      </c>
      <c r="J68" s="678">
        <v>9570</v>
      </c>
      <c r="K68" s="678">
        <v>38280</v>
      </c>
      <c r="L68" s="542"/>
    </row>
    <row r="69" spans="1:13" ht="12.75">
      <c r="A69" s="625"/>
      <c r="B69" s="626"/>
      <c r="C69" s="627"/>
      <c r="D69" s="628"/>
      <c r="E69" s="629"/>
      <c r="F69" s="630"/>
      <c r="G69" s="631"/>
      <c r="H69" s="632"/>
      <c r="I69" s="633"/>
      <c r="J69" s="634"/>
      <c r="K69" s="635">
        <f>SUM(K9:K68)</f>
        <v>18709484.580000002</v>
      </c>
      <c r="L69" s="542"/>
    </row>
    <row r="70" spans="1:13" ht="12.75">
      <c r="A70" s="976" t="s">
        <v>1796</v>
      </c>
      <c r="B70" s="977" t="s">
        <v>1797</v>
      </c>
      <c r="C70" s="977" t="s">
        <v>1798</v>
      </c>
      <c r="D70" s="977" t="s">
        <v>1799</v>
      </c>
      <c r="E70" s="977" t="s">
        <v>1800</v>
      </c>
      <c r="F70" s="966" t="s">
        <v>1896</v>
      </c>
      <c r="G70" s="966"/>
      <c r="H70" s="966"/>
      <c r="I70" s="966" t="s">
        <v>5263</v>
      </c>
      <c r="J70" s="966"/>
      <c r="K70" s="966"/>
      <c r="L70" s="542"/>
    </row>
    <row r="71" spans="1:13" ht="25.5">
      <c r="A71" s="976"/>
      <c r="B71" s="977"/>
      <c r="C71" s="977"/>
      <c r="D71" s="977"/>
      <c r="E71" s="977"/>
      <c r="F71" s="834" t="s">
        <v>1734</v>
      </c>
      <c r="G71" s="670" t="s">
        <v>5120</v>
      </c>
      <c r="H71" s="671" t="s">
        <v>1802</v>
      </c>
      <c r="I71" s="834" t="s">
        <v>1734</v>
      </c>
      <c r="J71" s="671" t="s">
        <v>5120</v>
      </c>
      <c r="K71" s="671" t="s">
        <v>1802</v>
      </c>
      <c r="L71" s="540" t="s">
        <v>1903</v>
      </c>
    </row>
    <row r="72" spans="1:13" ht="15">
      <c r="A72" s="967" t="s">
        <v>1804</v>
      </c>
      <c r="B72" s="968"/>
      <c r="C72" s="968"/>
      <c r="D72" s="968"/>
      <c r="E72" s="969"/>
      <c r="F72" s="846"/>
      <c r="G72" s="699"/>
      <c r="H72" s="847">
        <v>19536942.948600605</v>
      </c>
      <c r="I72" s="696"/>
      <c r="J72" s="697"/>
      <c r="K72" s="698">
        <v>15429524</v>
      </c>
      <c r="L72" s="542">
        <f>SUM(K72/H72*100)</f>
        <v>78.976142995315385</v>
      </c>
    </row>
    <row r="73" spans="1:13" s="857" customFormat="1" ht="89.25">
      <c r="A73" s="848" t="s">
        <v>5386</v>
      </c>
      <c r="B73" s="849" t="s">
        <v>5018</v>
      </c>
      <c r="C73" s="849" t="s">
        <v>5387</v>
      </c>
      <c r="D73" s="850" t="s">
        <v>5019</v>
      </c>
      <c r="E73" s="848" t="s">
        <v>5388</v>
      </c>
      <c r="F73" s="851">
        <v>5000</v>
      </c>
      <c r="G73" s="852">
        <v>48.588571428571427</v>
      </c>
      <c r="H73" s="676">
        <f>SUM(F73*G73)</f>
        <v>242942.85714285713</v>
      </c>
      <c r="I73" s="853">
        <v>3000</v>
      </c>
      <c r="J73" s="854">
        <v>8.3160000000000007</v>
      </c>
      <c r="K73" s="855">
        <v>24948</v>
      </c>
      <c r="L73" s="856"/>
    </row>
    <row r="74" spans="1:13" ht="89.25">
      <c r="A74" s="858" t="s">
        <v>5020</v>
      </c>
      <c r="B74" s="850" t="s">
        <v>5018</v>
      </c>
      <c r="C74" s="859" t="s">
        <v>5021</v>
      </c>
      <c r="D74" s="850" t="s">
        <v>5019</v>
      </c>
      <c r="E74" s="860" t="s">
        <v>5022</v>
      </c>
      <c r="F74" s="851">
        <v>140000</v>
      </c>
      <c r="G74" s="852">
        <v>48.555294117647058</v>
      </c>
      <c r="H74" s="676">
        <f t="shared" ref="H74:H77" si="2">SUM(F74*G74)</f>
        <v>6797741.176470588</v>
      </c>
      <c r="I74" s="853">
        <v>131000</v>
      </c>
      <c r="J74" s="854">
        <v>10.226473282442749</v>
      </c>
      <c r="K74" s="855">
        <v>1339668</v>
      </c>
      <c r="L74" s="542">
        <f t="shared" ref="L74:L77" si="3">SUM(K74/H74*100)</f>
        <v>19.707546451416388</v>
      </c>
    </row>
    <row r="75" spans="1:13" ht="89.25">
      <c r="A75" s="637" t="s">
        <v>5023</v>
      </c>
      <c r="B75" s="543" t="s">
        <v>5018</v>
      </c>
      <c r="C75" s="548" t="s">
        <v>5024</v>
      </c>
      <c r="D75" s="543" t="s">
        <v>5019</v>
      </c>
      <c r="E75" s="549" t="s">
        <v>5025</v>
      </c>
      <c r="F75" s="851">
        <v>1130000</v>
      </c>
      <c r="G75" s="852">
        <v>8.3283153232949516</v>
      </c>
      <c r="H75" s="676">
        <f t="shared" si="2"/>
        <v>9410996.3153232951</v>
      </c>
      <c r="I75" s="861">
        <v>1129000</v>
      </c>
      <c r="J75" s="852">
        <v>8.3329768009768017</v>
      </c>
      <c r="K75" s="862">
        <v>9402668</v>
      </c>
      <c r="L75" s="542">
        <f t="shared" si="3"/>
        <v>99.911504424778769</v>
      </c>
    </row>
    <row r="76" spans="1:13" ht="63.75">
      <c r="A76" s="543" t="s">
        <v>5027</v>
      </c>
      <c r="B76" s="543" t="s">
        <v>5026</v>
      </c>
      <c r="C76" s="550" t="s">
        <v>5028</v>
      </c>
      <c r="D76" s="543" t="s">
        <v>5019</v>
      </c>
      <c r="E76" s="549" t="s">
        <v>5029</v>
      </c>
      <c r="F76" s="851">
        <v>10534</v>
      </c>
      <c r="G76" s="852">
        <v>48.588571428571427</v>
      </c>
      <c r="H76" s="676">
        <f t="shared" si="2"/>
        <v>511832.01142857142</v>
      </c>
      <c r="I76" s="861">
        <v>28000</v>
      </c>
      <c r="J76" s="852">
        <v>48.58</v>
      </c>
      <c r="K76" s="862">
        <v>1360480</v>
      </c>
      <c r="L76" s="542">
        <f t="shared" si="3"/>
        <v>265.80596164799692</v>
      </c>
    </row>
    <row r="77" spans="1:13" ht="63.75">
      <c r="A77" s="543" t="s">
        <v>5030</v>
      </c>
      <c r="B77" s="543" t="s">
        <v>5026</v>
      </c>
      <c r="C77" s="550" t="s">
        <v>5031</v>
      </c>
      <c r="D77" s="543" t="s">
        <v>5032</v>
      </c>
      <c r="E77" s="549" t="s">
        <v>5033</v>
      </c>
      <c r="F77" s="851">
        <v>53000</v>
      </c>
      <c r="G77" s="863">
        <v>48.555294117647058</v>
      </c>
      <c r="H77" s="676">
        <f t="shared" si="2"/>
        <v>2573430.588235294</v>
      </c>
      <c r="I77" s="861">
        <v>68000</v>
      </c>
      <c r="J77" s="863">
        <v>48.55</v>
      </c>
      <c r="K77" s="862">
        <v>3301760</v>
      </c>
      <c r="L77" s="542">
        <f t="shared" si="3"/>
        <v>128.30188679245285</v>
      </c>
    </row>
    <row r="78" spans="1:13" ht="12.75">
      <c r="A78" s="546"/>
      <c r="B78" s="546"/>
      <c r="C78" s="546"/>
      <c r="D78" s="546"/>
      <c r="E78" s="638"/>
      <c r="F78" s="632"/>
      <c r="G78" s="632"/>
      <c r="H78" s="632"/>
      <c r="I78" s="633"/>
      <c r="J78" s="634"/>
      <c r="K78" s="634"/>
      <c r="L78" s="542"/>
    </row>
    <row r="79" spans="1:13" ht="26.25" thickBot="1">
      <c r="A79" s="639"/>
      <c r="B79" s="639"/>
      <c r="C79" s="639"/>
      <c r="D79" s="639"/>
      <c r="E79" s="639"/>
      <c r="F79" s="699"/>
      <c r="G79" s="699"/>
      <c r="H79" s="700" t="s">
        <v>1896</v>
      </c>
      <c r="I79" s="701"/>
      <c r="J79" s="701"/>
      <c r="K79" s="864" t="s">
        <v>5263</v>
      </c>
      <c r="L79" s="865"/>
      <c r="M79" s="866"/>
    </row>
    <row r="80" spans="1:13" ht="13.5" thickBot="1">
      <c r="A80" s="970" t="s">
        <v>1805</v>
      </c>
      <c r="B80" s="971"/>
      <c r="C80" s="971"/>
      <c r="D80" s="971"/>
      <c r="E80" s="972"/>
      <c r="F80" s="636"/>
      <c r="G80" s="640"/>
      <c r="H80" s="641">
        <v>126800734.28</v>
      </c>
      <c r="I80" s="642"/>
      <c r="J80" s="643"/>
      <c r="K80" s="867">
        <v>87426558.670000002</v>
      </c>
      <c r="L80" s="542">
        <f t="shared" ref="L80:L95" si="4">SUM(K80/H80*100)</f>
        <v>68.947990850704088</v>
      </c>
    </row>
    <row r="81" spans="1:12" ht="12.75">
      <c r="A81" s="644" t="s">
        <v>1806</v>
      </c>
      <c r="B81" s="639" t="s">
        <v>1807</v>
      </c>
      <c r="C81" s="645"/>
      <c r="D81" s="645"/>
      <c r="E81" s="645"/>
      <c r="F81" s="646"/>
      <c r="G81" s="647"/>
      <c r="H81" s="868">
        <v>6527849.706666667</v>
      </c>
      <c r="I81" s="648"/>
      <c r="J81" s="649"/>
      <c r="K81" s="868">
        <v>4895887.28</v>
      </c>
      <c r="L81" s="542">
        <f t="shared" si="4"/>
        <v>75</v>
      </c>
    </row>
    <row r="82" spans="1:12" ht="12.75">
      <c r="A82" s="644" t="s">
        <v>1808</v>
      </c>
      <c r="B82" s="639" t="s">
        <v>1809</v>
      </c>
      <c r="C82" s="645"/>
      <c r="D82" s="645"/>
      <c r="E82" s="645"/>
      <c r="F82" s="646"/>
      <c r="G82" s="647"/>
      <c r="H82" s="869">
        <v>49965800</v>
      </c>
      <c r="I82" s="648"/>
      <c r="J82" s="649"/>
      <c r="K82" s="869">
        <v>35658360.840000004</v>
      </c>
      <c r="L82" s="542">
        <f t="shared" si="4"/>
        <v>71.365535706423202</v>
      </c>
    </row>
    <row r="83" spans="1:12" ht="12.75">
      <c r="A83" s="644" t="s">
        <v>1810</v>
      </c>
      <c r="B83" s="639" t="s">
        <v>1811</v>
      </c>
      <c r="C83" s="645"/>
      <c r="D83" s="645"/>
      <c r="E83" s="645"/>
      <c r="F83" s="646"/>
      <c r="G83" s="647"/>
      <c r="H83" s="869">
        <v>2350478</v>
      </c>
      <c r="I83" s="648"/>
      <c r="J83" s="649"/>
      <c r="K83" s="869">
        <v>1748531.17</v>
      </c>
      <c r="L83" s="542">
        <f t="shared" si="4"/>
        <v>74.390450367967702</v>
      </c>
    </row>
    <row r="84" spans="1:12" ht="12.75">
      <c r="A84" s="644" t="s">
        <v>1812</v>
      </c>
      <c r="B84" s="639" t="s">
        <v>1813</v>
      </c>
      <c r="C84" s="645"/>
      <c r="D84" s="645"/>
      <c r="E84" s="645"/>
      <c r="F84" s="646"/>
      <c r="G84" s="647"/>
      <c r="H84" s="869">
        <v>579825</v>
      </c>
      <c r="I84" s="648"/>
      <c r="J84" s="649"/>
      <c r="K84" s="869">
        <v>209823.74</v>
      </c>
      <c r="L84" s="542">
        <f t="shared" si="4"/>
        <v>36.187425516319578</v>
      </c>
    </row>
    <row r="85" spans="1:12" ht="12.75">
      <c r="A85" s="644" t="s">
        <v>1814</v>
      </c>
      <c r="B85" s="639" t="s">
        <v>1815</v>
      </c>
      <c r="C85" s="645"/>
      <c r="D85" s="645"/>
      <c r="E85" s="645"/>
      <c r="F85" s="646"/>
      <c r="G85" s="647"/>
      <c r="H85" s="869">
        <v>358962</v>
      </c>
      <c r="I85" s="648"/>
      <c r="J85" s="649"/>
      <c r="K85" s="869">
        <v>174853.11</v>
      </c>
      <c r="L85" s="542">
        <f t="shared" si="4"/>
        <v>48.710757684657423</v>
      </c>
    </row>
    <row r="86" spans="1:12" ht="12.75">
      <c r="A86" s="644" t="s">
        <v>1816</v>
      </c>
      <c r="B86" s="639" t="s">
        <v>1817</v>
      </c>
      <c r="C86" s="645"/>
      <c r="D86" s="645"/>
      <c r="E86" s="645"/>
      <c r="F86" s="646"/>
      <c r="G86" s="647"/>
      <c r="H86" s="869">
        <v>2599483</v>
      </c>
      <c r="I86" s="648"/>
      <c r="J86" s="649"/>
      <c r="K86" s="869">
        <v>1949612.25</v>
      </c>
      <c r="L86" s="542">
        <f t="shared" si="4"/>
        <v>75</v>
      </c>
    </row>
    <row r="87" spans="1:12" ht="12.75">
      <c r="A87" s="644" t="s">
        <v>1818</v>
      </c>
      <c r="B87" s="639" t="s">
        <v>1819</v>
      </c>
      <c r="C87" s="645"/>
      <c r="D87" s="645"/>
      <c r="E87" s="645"/>
      <c r="F87" s="646"/>
      <c r="G87" s="647"/>
      <c r="H87" s="869">
        <v>23658702</v>
      </c>
      <c r="I87" s="648"/>
      <c r="J87" s="649"/>
      <c r="K87" s="869">
        <v>14547779.359999999</v>
      </c>
      <c r="L87" s="542">
        <f t="shared" si="4"/>
        <v>61.490183865539194</v>
      </c>
    </row>
    <row r="88" spans="1:12" ht="12.75">
      <c r="A88" s="644" t="s">
        <v>1820</v>
      </c>
      <c r="B88" s="639" t="s">
        <v>1821</v>
      </c>
      <c r="C88" s="645"/>
      <c r="D88" s="645"/>
      <c r="E88" s="645"/>
      <c r="F88" s="646"/>
      <c r="G88" s="647"/>
      <c r="H88" s="869">
        <v>420369</v>
      </c>
      <c r="I88" s="648"/>
      <c r="J88" s="649"/>
      <c r="K88" s="869">
        <v>201081.08</v>
      </c>
      <c r="L88" s="542">
        <f t="shared" si="4"/>
        <v>47.83442166287238</v>
      </c>
    </row>
    <row r="89" spans="1:12" ht="12.75">
      <c r="A89" s="644" t="s">
        <v>1822</v>
      </c>
      <c r="B89" s="639" t="s">
        <v>1823</v>
      </c>
      <c r="C89" s="645"/>
      <c r="D89" s="645"/>
      <c r="E89" s="645"/>
      <c r="F89" s="646"/>
      <c r="G89" s="647"/>
      <c r="H89" s="869">
        <v>1154030.5733333335</v>
      </c>
      <c r="I89" s="648"/>
      <c r="J89" s="649"/>
      <c r="K89" s="869">
        <v>865522.93</v>
      </c>
      <c r="L89" s="542">
        <f t="shared" si="4"/>
        <v>75</v>
      </c>
    </row>
    <row r="90" spans="1:12" ht="12.75">
      <c r="A90" s="644" t="s">
        <v>1824</v>
      </c>
      <c r="B90" s="639" t="s">
        <v>1825</v>
      </c>
      <c r="C90" s="645"/>
      <c r="D90" s="645"/>
      <c r="E90" s="645"/>
      <c r="F90" s="646"/>
      <c r="G90" s="647"/>
      <c r="H90" s="869">
        <v>34580974</v>
      </c>
      <c r="I90" s="648"/>
      <c r="J90" s="650"/>
      <c r="K90" s="869">
        <v>24225899.399999999</v>
      </c>
      <c r="L90" s="542">
        <f t="shared" si="4"/>
        <v>70.055572755122512</v>
      </c>
    </row>
    <row r="91" spans="1:12" ht="12.75">
      <c r="A91" s="644" t="s">
        <v>1826</v>
      </c>
      <c r="B91" s="639" t="s">
        <v>1827</v>
      </c>
      <c r="C91" s="645"/>
      <c r="D91" s="645"/>
      <c r="E91" s="645"/>
      <c r="F91" s="646"/>
      <c r="G91" s="647"/>
      <c r="H91" s="869">
        <v>45826</v>
      </c>
      <c r="I91" s="648"/>
      <c r="J91" s="651"/>
      <c r="K91" s="869">
        <v>29920.18</v>
      </c>
      <c r="L91" s="542">
        <f t="shared" si="4"/>
        <v>65.290839261554581</v>
      </c>
    </row>
    <row r="92" spans="1:12" ht="12.75">
      <c r="A92" s="644" t="s">
        <v>1828</v>
      </c>
      <c r="B92" s="639" t="s">
        <v>1829</v>
      </c>
      <c r="C92" s="645"/>
      <c r="D92" s="645"/>
      <c r="E92" s="645"/>
      <c r="F92" s="646"/>
      <c r="G92" s="647"/>
      <c r="H92" s="869">
        <v>752369</v>
      </c>
      <c r="I92" s="648"/>
      <c r="J92" s="651"/>
      <c r="K92" s="869">
        <v>427630.41999999987</v>
      </c>
      <c r="L92" s="542">
        <f t="shared" si="4"/>
        <v>56.837857487482857</v>
      </c>
    </row>
    <row r="93" spans="1:12" ht="12.75">
      <c r="A93" s="644" t="s">
        <v>1830</v>
      </c>
      <c r="B93" s="639" t="s">
        <v>1831</v>
      </c>
      <c r="C93" s="645"/>
      <c r="D93" s="645"/>
      <c r="E93" s="645"/>
      <c r="F93" s="646"/>
      <c r="G93" s="647"/>
      <c r="H93" s="869">
        <v>216325</v>
      </c>
      <c r="I93" s="648"/>
      <c r="J93" s="652"/>
      <c r="K93" s="869">
        <v>157367.79999999999</v>
      </c>
      <c r="L93" s="542">
        <f t="shared" si="4"/>
        <v>72.746007165145031</v>
      </c>
    </row>
    <row r="94" spans="1:12" ht="16.5" customHeight="1" thickBot="1">
      <c r="A94" s="644" t="s">
        <v>1832</v>
      </c>
      <c r="B94" s="639" t="s">
        <v>1833</v>
      </c>
      <c r="C94" s="645"/>
      <c r="D94" s="645"/>
      <c r="E94" s="645"/>
      <c r="F94" s="646"/>
      <c r="G94" s="647"/>
      <c r="H94" s="869">
        <v>3589741</v>
      </c>
      <c r="I94" s="648"/>
      <c r="J94" s="652"/>
      <c r="K94" s="869">
        <v>2334289.11</v>
      </c>
      <c r="L94" s="542">
        <f t="shared" si="4"/>
        <v>65.026672119242022</v>
      </c>
    </row>
    <row r="95" spans="1:12" ht="16.5" customHeight="1" thickBot="1">
      <c r="A95" s="644" t="s">
        <v>129</v>
      </c>
      <c r="B95" s="653"/>
      <c r="C95" s="653"/>
      <c r="D95" s="653"/>
      <c r="E95" s="653"/>
      <c r="F95" s="654"/>
      <c r="G95" s="655"/>
      <c r="H95" s="656">
        <f>SUM(H80+H72+H8)</f>
        <v>166995576.74612278</v>
      </c>
      <c r="I95" s="551"/>
      <c r="J95" s="657"/>
      <c r="K95" s="552">
        <f>SUM(K8+K72+K80)</f>
        <v>121565567.25</v>
      </c>
      <c r="L95" s="542">
        <f t="shared" si="4"/>
        <v>72.795680950766524</v>
      </c>
    </row>
  </sheetData>
  <mergeCells count="17">
    <mergeCell ref="F6:H6"/>
    <mergeCell ref="I6:K6"/>
    <mergeCell ref="A6:A7"/>
    <mergeCell ref="B6:B7"/>
    <mergeCell ref="C6:C7"/>
    <mergeCell ref="D6:D7"/>
    <mergeCell ref="E6:E7"/>
    <mergeCell ref="I70:K70"/>
    <mergeCell ref="A72:E72"/>
    <mergeCell ref="A80:E80"/>
    <mergeCell ref="A8:E8"/>
    <mergeCell ref="A70:A71"/>
    <mergeCell ref="B70:B71"/>
    <mergeCell ref="C70:C71"/>
    <mergeCell ref="D70:D71"/>
    <mergeCell ref="E70:E71"/>
    <mergeCell ref="F70:H70"/>
  </mergeCells>
  <pageMargins left="0.23622047244094499" right="0.23622047244094499" top="0.74803149606299202" bottom="0.74803149606299202" header="0.31496062992126" footer="0.31496062992126"/>
  <pageSetup paperSize="9" scale="98" fitToHeight="0" orientation="landscape" horizontalDpi="1200" verticalDpi="1200" r:id="rId1"/>
  <headerFooter alignWithMargins="0">
    <oddFooter>&amp;R &amp;P</oddFooter>
  </headerFooter>
  <rowBreaks count="2" manualBreakCount="2">
    <brk id="59" max="11" man="1"/>
    <brk id="69" max="1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12"/>
  <sheetViews>
    <sheetView view="pageBreakPreview" zoomScaleNormal="100" zoomScaleSheetLayoutView="100" workbookViewId="0">
      <pane ySplit="7" topLeftCell="A68" activePane="bottomLeft" state="frozen"/>
      <selection pane="bottomLeft" activeCell="F29" sqref="F29"/>
    </sheetView>
  </sheetViews>
  <sheetFormatPr defaultColWidth="9.140625" defaultRowHeight="11.25"/>
  <cols>
    <col min="1" max="1" width="9.42578125" style="38" customWidth="1"/>
    <col min="2" max="2" width="54.5703125" style="38" customWidth="1"/>
    <col min="3" max="3" width="7.7109375" style="38" customWidth="1"/>
    <col min="4" max="4" width="13.140625" style="38" customWidth="1"/>
    <col min="5" max="5" width="10.42578125" style="38" customWidth="1"/>
    <col min="6" max="6" width="9.140625" style="38" customWidth="1"/>
    <col min="7" max="7" width="7.7109375" style="38" customWidth="1"/>
    <col min="8" max="8" width="12.42578125" style="38" customWidth="1"/>
    <col min="9" max="9" width="11.28515625" style="38" customWidth="1"/>
    <col min="10" max="10" width="9.42578125" style="38" customWidth="1"/>
    <col min="11" max="16384" width="9.140625" style="38"/>
  </cols>
  <sheetData>
    <row r="1" spans="1:11" ht="12">
      <c r="A1" s="1"/>
      <c r="B1" s="2" t="s">
        <v>51</v>
      </c>
      <c r="C1" s="3" t="str">
        <f>Kadar.ode.!C1</f>
        <v>Општа болница Јагодина</v>
      </c>
      <c r="D1" s="4"/>
      <c r="E1" s="4"/>
      <c r="F1" s="4"/>
      <c r="G1" s="5"/>
    </row>
    <row r="2" spans="1:11" ht="12">
      <c r="A2" s="1"/>
      <c r="B2" s="2" t="s">
        <v>52</v>
      </c>
      <c r="C2" s="3">
        <f>Kadar.ode.!C2</f>
        <v>17688383</v>
      </c>
      <c r="D2" s="4"/>
      <c r="E2" s="4"/>
      <c r="F2" s="4"/>
      <c r="G2" s="5"/>
    </row>
    <row r="3" spans="1:11" ht="12">
      <c r="A3" s="1"/>
      <c r="B3" s="2"/>
      <c r="C3" s="3"/>
      <c r="D3" s="4"/>
      <c r="E3" s="4"/>
      <c r="F3" s="4"/>
      <c r="G3" s="5"/>
    </row>
    <row r="4" spans="1:11" ht="14.25">
      <c r="A4" s="1"/>
      <c r="B4" s="2" t="s">
        <v>1834</v>
      </c>
      <c r="C4" s="7" t="s">
        <v>44</v>
      </c>
      <c r="D4" s="8"/>
      <c r="E4" s="8"/>
      <c r="F4" s="8"/>
      <c r="G4" s="9"/>
    </row>
    <row r="5" spans="1:11" s="25" customFormat="1" ht="15.75"/>
    <row r="6" spans="1:11" ht="11.25" customHeight="1">
      <c r="A6" s="905" t="s">
        <v>187</v>
      </c>
      <c r="B6" s="905" t="s">
        <v>1835</v>
      </c>
      <c r="C6" s="947" t="s">
        <v>1896</v>
      </c>
      <c r="D6" s="978"/>
      <c r="E6" s="978"/>
      <c r="F6" s="948"/>
      <c r="G6" s="947" t="s">
        <v>5263</v>
      </c>
      <c r="H6" s="978"/>
      <c r="I6" s="978"/>
      <c r="J6" s="948"/>
      <c r="K6" s="348" t="s">
        <v>1903</v>
      </c>
    </row>
    <row r="7" spans="1:11" ht="56.25">
      <c r="A7" s="905"/>
      <c r="B7" s="905"/>
      <c r="C7" s="49" t="s">
        <v>1734</v>
      </c>
      <c r="D7" s="42" t="s">
        <v>1735</v>
      </c>
      <c r="E7" s="42" t="s">
        <v>1836</v>
      </c>
      <c r="F7" s="42" t="s">
        <v>1837</v>
      </c>
      <c r="G7" s="49" t="s">
        <v>1734</v>
      </c>
      <c r="H7" s="42" t="s">
        <v>1735</v>
      </c>
      <c r="I7" s="42" t="s">
        <v>1836</v>
      </c>
      <c r="J7" s="58" t="s">
        <v>1838</v>
      </c>
      <c r="K7" s="306" t="s">
        <v>1735</v>
      </c>
    </row>
    <row r="8" spans="1:11" ht="12.75">
      <c r="A8" s="50" t="s">
        <v>1895</v>
      </c>
      <c r="B8" s="51"/>
      <c r="C8" s="554"/>
      <c r="D8" s="554"/>
      <c r="E8" s="554"/>
      <c r="F8" s="554"/>
      <c r="G8" s="554"/>
      <c r="H8" s="554"/>
      <c r="I8" s="554"/>
      <c r="J8" s="554"/>
      <c r="K8" s="77" t="e">
        <f>SUM(H8/D8*100)</f>
        <v>#DIV/0!</v>
      </c>
    </row>
    <row r="9" spans="1:11" ht="12.75">
      <c r="A9" s="50"/>
      <c r="B9" s="51" t="s">
        <v>5035</v>
      </c>
      <c r="C9" s="554"/>
      <c r="D9" s="554">
        <f>C9*E9</f>
        <v>0</v>
      </c>
      <c r="E9" s="554"/>
      <c r="F9" s="554"/>
      <c r="G9" s="554"/>
      <c r="H9" s="554">
        <f>G9*I9</f>
        <v>0</v>
      </c>
      <c r="I9" s="554"/>
      <c r="J9" s="554"/>
      <c r="K9" s="77" t="e">
        <f t="shared" ref="K9:K24" si="0">SUM(H9/D9*100)</f>
        <v>#DIV/0!</v>
      </c>
    </row>
    <row r="10" spans="1:11" ht="12.75">
      <c r="A10" s="50"/>
      <c r="B10" s="51" t="s">
        <v>5092</v>
      </c>
      <c r="C10" s="554">
        <v>60</v>
      </c>
      <c r="D10" s="554">
        <f t="shared" ref="D10" si="1">C10*E10</f>
        <v>184800</v>
      </c>
      <c r="E10" s="554">
        <v>3080</v>
      </c>
      <c r="F10" s="554">
        <v>60</v>
      </c>
      <c r="G10" s="554">
        <v>63</v>
      </c>
      <c r="H10" s="554">
        <f t="shared" ref="H10" si="2">G10*I10</f>
        <v>194040</v>
      </c>
      <c r="I10" s="554">
        <v>3080</v>
      </c>
      <c r="J10" s="554">
        <v>63</v>
      </c>
      <c r="K10" s="77">
        <f t="shared" si="0"/>
        <v>105</v>
      </c>
    </row>
    <row r="11" spans="1:11" ht="12.75">
      <c r="A11" s="50"/>
      <c r="B11" s="51" t="s">
        <v>5036</v>
      </c>
      <c r="C11" s="554">
        <v>36</v>
      </c>
      <c r="D11" s="554">
        <f t="shared" ref="D11:D21" si="3">C11*E11</f>
        <v>67914</v>
      </c>
      <c r="E11" s="554">
        <v>1886.5</v>
      </c>
      <c r="F11" s="554">
        <v>36</v>
      </c>
      <c r="G11" s="554">
        <v>37</v>
      </c>
      <c r="H11" s="554">
        <f t="shared" ref="H11:H21" si="4">G11*I11</f>
        <v>69800.5</v>
      </c>
      <c r="I11" s="554">
        <v>1886.5</v>
      </c>
      <c r="J11" s="554">
        <v>37</v>
      </c>
      <c r="K11" s="77">
        <f t="shared" ref="K11:K23" si="5">SUM(H11/D11*100)</f>
        <v>102.77777777777777</v>
      </c>
    </row>
    <row r="12" spans="1:11" ht="12.75">
      <c r="A12" s="50"/>
      <c r="B12" s="51" t="s">
        <v>5093</v>
      </c>
      <c r="C12" s="554">
        <v>2</v>
      </c>
      <c r="D12" s="554">
        <f t="shared" si="3"/>
        <v>7997</v>
      </c>
      <c r="E12" s="554">
        <v>3998.5</v>
      </c>
      <c r="F12" s="554">
        <v>2</v>
      </c>
      <c r="G12" s="554">
        <v>2</v>
      </c>
      <c r="H12" s="554">
        <f t="shared" si="4"/>
        <v>7997</v>
      </c>
      <c r="I12" s="554">
        <v>3998.5</v>
      </c>
      <c r="J12" s="554">
        <v>2</v>
      </c>
      <c r="K12" s="77">
        <f t="shared" si="5"/>
        <v>100</v>
      </c>
    </row>
    <row r="13" spans="1:11" ht="12.75">
      <c r="A13" s="50"/>
      <c r="B13" s="51" t="s">
        <v>5037</v>
      </c>
      <c r="C13" s="554"/>
      <c r="D13" s="554">
        <f t="shared" si="3"/>
        <v>0</v>
      </c>
      <c r="E13" s="554"/>
      <c r="F13" s="554"/>
      <c r="G13" s="554"/>
      <c r="H13" s="554">
        <f t="shared" si="4"/>
        <v>0</v>
      </c>
      <c r="I13" s="554"/>
      <c r="J13" s="554"/>
      <c r="K13" s="77" t="e">
        <f t="shared" si="5"/>
        <v>#DIV/0!</v>
      </c>
    </row>
    <row r="14" spans="1:11" ht="12.75">
      <c r="A14" s="50"/>
      <c r="B14" s="51" t="s">
        <v>5038</v>
      </c>
      <c r="C14" s="554">
        <v>288</v>
      </c>
      <c r="D14" s="554">
        <f t="shared" si="3"/>
        <v>20592</v>
      </c>
      <c r="E14" s="554">
        <v>71.5</v>
      </c>
      <c r="F14" s="554">
        <v>288</v>
      </c>
      <c r="G14" s="554">
        <v>600</v>
      </c>
      <c r="H14" s="554">
        <f t="shared" si="4"/>
        <v>42900</v>
      </c>
      <c r="I14" s="554">
        <v>71.5</v>
      </c>
      <c r="J14" s="554">
        <v>600</v>
      </c>
      <c r="K14" s="77">
        <f t="shared" si="5"/>
        <v>208.33333333333334</v>
      </c>
    </row>
    <row r="15" spans="1:11" ht="12.75">
      <c r="A15" s="50"/>
      <c r="B15" s="51" t="s">
        <v>5038</v>
      </c>
      <c r="C15" s="554"/>
      <c r="D15" s="554">
        <f t="shared" si="3"/>
        <v>0</v>
      </c>
      <c r="E15" s="554"/>
      <c r="F15" s="554"/>
      <c r="G15" s="554"/>
      <c r="H15" s="554">
        <f t="shared" si="4"/>
        <v>0</v>
      </c>
      <c r="I15" s="554"/>
      <c r="J15" s="554"/>
      <c r="K15" s="77" t="e">
        <f t="shared" si="5"/>
        <v>#DIV/0!</v>
      </c>
    </row>
    <row r="16" spans="1:11" ht="12.75">
      <c r="A16" s="50"/>
      <c r="B16" s="51" t="s">
        <v>5039</v>
      </c>
      <c r="C16" s="554"/>
      <c r="D16" s="554">
        <f t="shared" si="3"/>
        <v>0</v>
      </c>
      <c r="E16" s="554"/>
      <c r="F16" s="554"/>
      <c r="G16" s="554"/>
      <c r="H16" s="554">
        <f t="shared" si="4"/>
        <v>0</v>
      </c>
      <c r="I16" s="554"/>
      <c r="J16" s="554"/>
      <c r="K16" s="77" t="e">
        <f t="shared" si="5"/>
        <v>#DIV/0!</v>
      </c>
    </row>
    <row r="17" spans="1:11" ht="12.75">
      <c r="A17" s="50"/>
      <c r="B17" s="51" t="s">
        <v>5190</v>
      </c>
      <c r="C17" s="554">
        <v>2</v>
      </c>
      <c r="D17" s="554">
        <f t="shared" si="3"/>
        <v>50380</v>
      </c>
      <c r="E17" s="554">
        <v>25190</v>
      </c>
      <c r="F17" s="554">
        <v>2</v>
      </c>
      <c r="G17" s="554">
        <v>2</v>
      </c>
      <c r="H17" s="554">
        <f t="shared" si="4"/>
        <v>50380</v>
      </c>
      <c r="I17" s="554">
        <v>25190</v>
      </c>
      <c r="J17" s="554">
        <v>2</v>
      </c>
      <c r="K17" s="77">
        <f t="shared" ref="K17:K18" si="6">SUM(H17/D17*100)</f>
        <v>100</v>
      </c>
    </row>
    <row r="18" spans="1:11" ht="12.75">
      <c r="A18" s="50"/>
      <c r="B18" s="51" t="s">
        <v>5191</v>
      </c>
      <c r="C18" s="554">
        <v>2</v>
      </c>
      <c r="D18" s="554">
        <f t="shared" si="3"/>
        <v>50380</v>
      </c>
      <c r="E18" s="554">
        <v>25190</v>
      </c>
      <c r="F18" s="554">
        <v>2</v>
      </c>
      <c r="G18" s="554">
        <v>2</v>
      </c>
      <c r="H18" s="554">
        <f t="shared" si="4"/>
        <v>50380</v>
      </c>
      <c r="I18" s="554">
        <v>25190</v>
      </c>
      <c r="J18" s="554">
        <v>2</v>
      </c>
      <c r="K18" s="77">
        <f t="shared" si="6"/>
        <v>100</v>
      </c>
    </row>
    <row r="19" spans="1:11" ht="12.75">
      <c r="A19" s="50"/>
      <c r="B19" s="51" t="s">
        <v>5192</v>
      </c>
      <c r="C19" s="554">
        <v>2</v>
      </c>
      <c r="D19" s="554">
        <f t="shared" si="3"/>
        <v>52360</v>
      </c>
      <c r="E19" s="554">
        <v>26180</v>
      </c>
      <c r="F19" s="554">
        <v>2</v>
      </c>
      <c r="G19" s="554">
        <v>2</v>
      </c>
      <c r="H19" s="554">
        <f t="shared" si="4"/>
        <v>52360</v>
      </c>
      <c r="I19" s="554">
        <v>26180</v>
      </c>
      <c r="J19" s="554">
        <v>2</v>
      </c>
      <c r="K19" s="77">
        <f t="shared" si="5"/>
        <v>100</v>
      </c>
    </row>
    <row r="20" spans="1:11" ht="12.75">
      <c r="A20" s="50"/>
      <c r="B20" s="51" t="s">
        <v>5264</v>
      </c>
      <c r="C20" s="554">
        <v>8</v>
      </c>
      <c r="D20" s="554">
        <f t="shared" si="3"/>
        <v>26400</v>
      </c>
      <c r="E20" s="554">
        <v>3300</v>
      </c>
      <c r="F20" s="554">
        <v>8</v>
      </c>
      <c r="G20" s="554">
        <v>15</v>
      </c>
      <c r="H20" s="554">
        <f t="shared" si="4"/>
        <v>49500</v>
      </c>
      <c r="I20" s="554">
        <v>3300</v>
      </c>
      <c r="J20" s="554">
        <v>15</v>
      </c>
      <c r="K20" s="77">
        <f t="shared" ref="K20" si="7">SUM(H20/D20*100)</f>
        <v>187.5</v>
      </c>
    </row>
    <row r="21" spans="1:11" ht="12.75">
      <c r="A21" s="50"/>
      <c r="B21" s="51" t="s">
        <v>5265</v>
      </c>
      <c r="C21" s="554">
        <v>2</v>
      </c>
      <c r="D21" s="554">
        <f t="shared" si="3"/>
        <v>7040</v>
      </c>
      <c r="E21" s="554">
        <v>3520</v>
      </c>
      <c r="F21" s="554">
        <v>2</v>
      </c>
      <c r="G21" s="554">
        <v>2</v>
      </c>
      <c r="H21" s="554">
        <f t="shared" si="4"/>
        <v>7040</v>
      </c>
      <c r="I21" s="554">
        <v>3520</v>
      </c>
      <c r="J21" s="554">
        <v>2</v>
      </c>
      <c r="K21" s="77">
        <f t="shared" ref="K21" si="8">SUM(H21/D21*100)</f>
        <v>100</v>
      </c>
    </row>
    <row r="22" spans="1:11" ht="12.75">
      <c r="A22" s="50"/>
      <c r="B22" s="51"/>
      <c r="C22" s="554"/>
      <c r="D22" s="554"/>
      <c r="E22" s="554"/>
      <c r="F22" s="554"/>
      <c r="G22" s="554"/>
      <c r="H22" s="554"/>
      <c r="I22" s="554"/>
      <c r="J22" s="554"/>
      <c r="K22" s="77" t="e">
        <f t="shared" si="5"/>
        <v>#DIV/0!</v>
      </c>
    </row>
    <row r="23" spans="1:11" ht="12.75">
      <c r="A23" s="50"/>
      <c r="B23" s="51"/>
      <c r="C23" s="554"/>
      <c r="D23" s="555">
        <f>SUM(D9:D21)</f>
        <v>467863</v>
      </c>
      <c r="E23" s="555"/>
      <c r="F23" s="554"/>
      <c r="G23" s="554"/>
      <c r="H23" s="555">
        <f>SUM(H9:H21)</f>
        <v>524397.5</v>
      </c>
      <c r="I23" s="554"/>
      <c r="J23" s="554"/>
      <c r="K23" s="77">
        <f t="shared" si="5"/>
        <v>112.08355864857876</v>
      </c>
    </row>
    <row r="24" spans="1:11" ht="12.75">
      <c r="A24" s="50"/>
      <c r="B24" s="51"/>
      <c r="C24" s="52"/>
      <c r="D24" s="52"/>
      <c r="E24" s="52"/>
      <c r="F24" s="52"/>
      <c r="G24" s="52"/>
      <c r="H24" s="52"/>
      <c r="I24" s="52"/>
      <c r="J24" s="52"/>
      <c r="K24" s="77" t="e">
        <f t="shared" si="0"/>
        <v>#DIV/0!</v>
      </c>
    </row>
    <row r="25" spans="1:11" ht="12.75">
      <c r="A25" s="50"/>
      <c r="B25" s="51"/>
      <c r="C25" s="52"/>
      <c r="D25" s="52"/>
      <c r="E25" s="52"/>
      <c r="F25" s="52"/>
      <c r="G25" s="52"/>
      <c r="H25" s="52"/>
      <c r="I25" s="52"/>
      <c r="J25" s="52"/>
      <c r="K25" s="77" t="e">
        <f t="shared" ref="K25:K112" si="9">SUM(H25/D25*100)</f>
        <v>#DIV/0!</v>
      </c>
    </row>
    <row r="26" spans="1:11" ht="12.75">
      <c r="A26" s="50" t="s">
        <v>1839</v>
      </c>
      <c r="B26" s="51"/>
      <c r="C26" s="52"/>
      <c r="D26" s="52"/>
      <c r="E26" s="52"/>
      <c r="F26" s="52"/>
      <c r="G26" s="52"/>
      <c r="H26" s="52"/>
      <c r="I26" s="52"/>
      <c r="J26" s="52"/>
      <c r="K26" s="77" t="e">
        <f t="shared" si="9"/>
        <v>#DIV/0!</v>
      </c>
    </row>
    <row r="27" spans="1:11" ht="12.75">
      <c r="A27" s="50"/>
      <c r="B27" s="51"/>
      <c r="C27" s="52"/>
      <c r="D27" s="52"/>
      <c r="E27" s="52"/>
      <c r="F27" s="52"/>
      <c r="G27" s="52"/>
      <c r="H27" s="52"/>
      <c r="I27" s="52"/>
      <c r="J27" s="52"/>
      <c r="K27" s="77" t="e">
        <f t="shared" si="9"/>
        <v>#DIV/0!</v>
      </c>
    </row>
    <row r="28" spans="1:11" ht="12.75">
      <c r="A28" s="50"/>
      <c r="B28" s="51"/>
      <c r="C28" s="52"/>
      <c r="D28" s="52"/>
      <c r="E28" s="52"/>
      <c r="F28" s="52"/>
      <c r="G28" s="52"/>
      <c r="H28" s="52"/>
      <c r="I28" s="52"/>
      <c r="J28" s="52"/>
      <c r="K28" s="77" t="e">
        <f t="shared" si="9"/>
        <v>#DIV/0!</v>
      </c>
    </row>
    <row r="29" spans="1:11" ht="12.75">
      <c r="A29" s="53" t="s">
        <v>1840</v>
      </c>
      <c r="B29" s="54"/>
      <c r="C29" s="52"/>
      <c r="D29" s="52"/>
      <c r="E29" s="52"/>
      <c r="F29" s="52"/>
      <c r="G29" s="52"/>
      <c r="H29" s="52"/>
      <c r="I29" s="52"/>
      <c r="J29" s="52"/>
      <c r="K29" s="77" t="e">
        <f t="shared" si="9"/>
        <v>#DIV/0!</v>
      </c>
    </row>
    <row r="30" spans="1:11" ht="12.75">
      <c r="A30" s="50"/>
      <c r="B30" s="51"/>
      <c r="C30" s="52"/>
      <c r="D30" s="52"/>
      <c r="E30" s="52"/>
      <c r="F30" s="52"/>
      <c r="G30" s="52"/>
      <c r="H30" s="52"/>
      <c r="I30" s="52"/>
      <c r="J30" s="52"/>
      <c r="K30" s="77" t="e">
        <f t="shared" si="9"/>
        <v>#DIV/0!</v>
      </c>
    </row>
    <row r="31" spans="1:11" ht="12.75">
      <c r="A31" s="50"/>
      <c r="B31" s="51"/>
      <c r="C31" s="52"/>
      <c r="D31" s="52"/>
      <c r="E31" s="52"/>
      <c r="F31" s="52"/>
      <c r="G31" s="52"/>
      <c r="H31" s="52"/>
      <c r="I31" s="52"/>
      <c r="J31" s="52"/>
      <c r="K31" s="77" t="e">
        <f t="shared" si="9"/>
        <v>#DIV/0!</v>
      </c>
    </row>
    <row r="32" spans="1:11" ht="12.75">
      <c r="A32" s="50" t="s">
        <v>1841</v>
      </c>
      <c r="B32" s="51"/>
      <c r="C32" s="52"/>
      <c r="D32" s="52"/>
      <c r="E32" s="52"/>
      <c r="F32" s="52"/>
      <c r="G32" s="52"/>
      <c r="H32" s="52"/>
      <c r="I32" s="52"/>
      <c r="J32" s="52"/>
      <c r="K32" s="77" t="e">
        <f t="shared" si="9"/>
        <v>#DIV/0!</v>
      </c>
    </row>
    <row r="33" spans="1:11" ht="12.75">
      <c r="A33" s="50"/>
      <c r="B33" s="51"/>
      <c r="C33" s="52"/>
      <c r="D33" s="52"/>
      <c r="E33" s="52"/>
      <c r="F33" s="52"/>
      <c r="G33" s="52"/>
      <c r="H33" s="52"/>
      <c r="I33" s="52"/>
      <c r="J33" s="52"/>
      <c r="K33" s="77" t="e">
        <f t="shared" si="9"/>
        <v>#DIV/0!</v>
      </c>
    </row>
    <row r="34" spans="1:11" ht="12.75">
      <c r="A34" s="50"/>
      <c r="B34" s="51"/>
      <c r="C34" s="52"/>
      <c r="D34" s="52"/>
      <c r="E34" s="52"/>
      <c r="F34" s="52"/>
      <c r="G34" s="52"/>
      <c r="H34" s="52"/>
      <c r="I34" s="52"/>
      <c r="J34" s="52"/>
      <c r="K34" s="77" t="e">
        <f t="shared" si="9"/>
        <v>#DIV/0!</v>
      </c>
    </row>
    <row r="35" spans="1:11" ht="12.75">
      <c r="A35" s="50" t="s">
        <v>1842</v>
      </c>
      <c r="B35" s="51"/>
      <c r="C35" s="52"/>
      <c r="D35" s="52"/>
      <c r="E35" s="52"/>
      <c r="F35" s="52"/>
      <c r="G35" s="52"/>
      <c r="H35" s="52"/>
      <c r="I35" s="52"/>
      <c r="J35" s="52"/>
      <c r="K35" s="77" t="e">
        <f t="shared" si="9"/>
        <v>#DIV/0!</v>
      </c>
    </row>
    <row r="36" spans="1:11" ht="12.75">
      <c r="A36" s="50"/>
      <c r="B36" s="51"/>
      <c r="C36" s="52"/>
      <c r="D36" s="52"/>
      <c r="E36" s="52"/>
      <c r="F36" s="52"/>
      <c r="G36" s="52"/>
      <c r="H36" s="52"/>
      <c r="I36" s="52"/>
      <c r="J36" s="52"/>
      <c r="K36" s="77" t="e">
        <f t="shared" si="9"/>
        <v>#DIV/0!</v>
      </c>
    </row>
    <row r="37" spans="1:11" ht="12.75">
      <c r="A37" s="50"/>
      <c r="B37" s="51"/>
      <c r="C37" s="52"/>
      <c r="D37" s="52"/>
      <c r="E37" s="52"/>
      <c r="F37" s="52"/>
      <c r="G37" s="52"/>
      <c r="H37" s="52"/>
      <c r="I37" s="52"/>
      <c r="J37" s="52"/>
      <c r="K37" s="77" t="e">
        <f t="shared" si="9"/>
        <v>#DIV/0!</v>
      </c>
    </row>
    <row r="38" spans="1:11" ht="12.75">
      <c r="A38" s="50" t="s">
        <v>1843</v>
      </c>
      <c r="B38" s="51"/>
      <c r="C38" s="52"/>
      <c r="D38" s="52"/>
      <c r="E38" s="52"/>
      <c r="F38" s="52"/>
      <c r="G38" s="52"/>
      <c r="H38" s="52"/>
      <c r="I38" s="52"/>
      <c r="J38" s="52"/>
      <c r="K38" s="77" t="e">
        <f t="shared" si="9"/>
        <v>#DIV/0!</v>
      </c>
    </row>
    <row r="39" spans="1:11" ht="12.75">
      <c r="A39" s="50"/>
      <c r="B39" s="51"/>
      <c r="C39" s="52"/>
      <c r="D39" s="52"/>
      <c r="E39" s="52"/>
      <c r="F39" s="52"/>
      <c r="G39" s="52"/>
      <c r="H39" s="52"/>
      <c r="I39" s="52"/>
      <c r="J39" s="52"/>
      <c r="K39" s="77" t="e">
        <f t="shared" si="9"/>
        <v>#DIV/0!</v>
      </c>
    </row>
    <row r="40" spans="1:11" ht="12.75">
      <c r="A40" s="50"/>
      <c r="B40" s="51"/>
      <c r="C40" s="52"/>
      <c r="D40" s="52"/>
      <c r="E40" s="52"/>
      <c r="F40" s="52"/>
      <c r="G40" s="52"/>
      <c r="H40" s="52"/>
      <c r="I40" s="52"/>
      <c r="J40" s="52"/>
      <c r="K40" s="77" t="e">
        <f t="shared" si="9"/>
        <v>#DIV/0!</v>
      </c>
    </row>
    <row r="41" spans="1:11" ht="12.75">
      <c r="A41" s="50" t="s">
        <v>1844</v>
      </c>
      <c r="B41" s="51"/>
      <c r="C41" s="52"/>
      <c r="D41" s="52"/>
      <c r="E41" s="52"/>
      <c r="F41" s="52"/>
      <c r="G41" s="52"/>
      <c r="H41" s="52"/>
      <c r="I41" s="52"/>
      <c r="J41" s="52"/>
      <c r="K41" s="77" t="e">
        <f t="shared" si="9"/>
        <v>#DIV/0!</v>
      </c>
    </row>
    <row r="42" spans="1:11" ht="12.75">
      <c r="A42" s="50"/>
      <c r="B42" s="51"/>
      <c r="C42" s="52"/>
      <c r="D42" s="52"/>
      <c r="E42" s="52"/>
      <c r="F42" s="52"/>
      <c r="G42" s="52"/>
      <c r="H42" s="52"/>
      <c r="I42" s="52"/>
      <c r="J42" s="52"/>
      <c r="K42" s="77" t="e">
        <f t="shared" si="9"/>
        <v>#DIV/0!</v>
      </c>
    </row>
    <row r="43" spans="1:11" ht="12.75">
      <c r="A43" s="50"/>
      <c r="B43" s="51"/>
      <c r="C43" s="52"/>
      <c r="D43" s="52"/>
      <c r="E43" s="52"/>
      <c r="F43" s="52"/>
      <c r="G43" s="52"/>
      <c r="H43" s="52"/>
      <c r="I43" s="52"/>
      <c r="J43" s="52"/>
      <c r="K43" s="77" t="e">
        <f t="shared" si="9"/>
        <v>#DIV/0!</v>
      </c>
    </row>
    <row r="44" spans="1:11" ht="12" customHeight="1">
      <c r="A44" s="50" t="s">
        <v>1845</v>
      </c>
      <c r="B44" s="50"/>
      <c r="C44" s="52"/>
      <c r="D44" s="52"/>
      <c r="E44" s="52"/>
      <c r="F44" s="52"/>
      <c r="G44" s="52"/>
      <c r="H44" s="52"/>
      <c r="I44" s="52"/>
      <c r="J44" s="52"/>
      <c r="K44" s="77" t="e">
        <f t="shared" si="9"/>
        <v>#DIV/0!</v>
      </c>
    </row>
    <row r="45" spans="1:11" ht="12" customHeight="1">
      <c r="A45" s="50"/>
      <c r="B45" s="50"/>
      <c r="C45" s="52"/>
      <c r="D45" s="52"/>
      <c r="E45" s="52"/>
      <c r="F45" s="52"/>
      <c r="G45" s="52"/>
      <c r="H45" s="52"/>
      <c r="I45" s="52"/>
      <c r="J45" s="52"/>
      <c r="K45" s="77" t="e">
        <f t="shared" si="9"/>
        <v>#DIV/0!</v>
      </c>
    </row>
    <row r="46" spans="1:11" ht="12" customHeight="1">
      <c r="A46" s="50"/>
      <c r="B46" s="50"/>
      <c r="C46" s="52"/>
      <c r="D46" s="52"/>
      <c r="E46" s="52"/>
      <c r="F46" s="52"/>
      <c r="G46" s="52"/>
      <c r="H46" s="52"/>
      <c r="I46" s="52"/>
      <c r="J46" s="52"/>
      <c r="K46" s="77" t="e">
        <f t="shared" si="9"/>
        <v>#DIV/0!</v>
      </c>
    </row>
    <row r="47" spans="1:11" ht="12" customHeight="1">
      <c r="A47" s="50" t="s">
        <v>1846</v>
      </c>
      <c r="B47" s="50"/>
      <c r="C47" s="56"/>
      <c r="D47" s="56"/>
      <c r="E47" s="56"/>
      <c r="F47" s="56"/>
      <c r="G47" s="56"/>
      <c r="H47" s="56"/>
      <c r="I47" s="56"/>
      <c r="J47" s="59"/>
      <c r="K47" s="77" t="e">
        <f t="shared" si="9"/>
        <v>#DIV/0!</v>
      </c>
    </row>
    <row r="48" spans="1:11" ht="12" customHeight="1">
      <c r="A48" s="50"/>
      <c r="B48" s="556"/>
      <c r="C48" s="52"/>
      <c r="D48" s="554"/>
      <c r="E48" s="557"/>
      <c r="F48" s="52"/>
      <c r="G48" s="52"/>
      <c r="H48" s="554"/>
      <c r="I48" s="52"/>
      <c r="J48" s="52"/>
      <c r="K48" s="77" t="e">
        <f t="shared" si="9"/>
        <v>#DIV/0!</v>
      </c>
    </row>
    <row r="49" spans="1:11" ht="12" customHeight="1">
      <c r="A49" s="50"/>
      <c r="B49" s="556"/>
      <c r="C49" s="52"/>
      <c r="D49" s="554">
        <f t="shared" ref="D49:D51" si="10">C49*E49</f>
        <v>0</v>
      </c>
      <c r="E49" s="557"/>
      <c r="F49" s="52"/>
      <c r="G49" s="52"/>
      <c r="H49" s="554">
        <f t="shared" ref="H49:H51" si="11">G49*I49</f>
        <v>0</v>
      </c>
      <c r="I49" s="554"/>
      <c r="J49" s="52"/>
      <c r="K49" s="77" t="e">
        <f t="shared" ref="K49:K86" si="12">SUM(H49/D49*100)</f>
        <v>#DIV/0!</v>
      </c>
    </row>
    <row r="50" spans="1:11" ht="12" customHeight="1">
      <c r="A50" s="50"/>
      <c r="B50" s="556"/>
      <c r="C50" s="52"/>
      <c r="D50" s="554">
        <f t="shared" si="10"/>
        <v>0</v>
      </c>
      <c r="E50" s="557"/>
      <c r="F50" s="52"/>
      <c r="G50" s="52"/>
      <c r="H50" s="554">
        <f t="shared" si="11"/>
        <v>0</v>
      </c>
      <c r="I50" s="554"/>
      <c r="J50" s="52"/>
      <c r="K50" s="77" t="e">
        <f t="shared" si="12"/>
        <v>#DIV/0!</v>
      </c>
    </row>
    <row r="51" spans="1:11" ht="12" customHeight="1">
      <c r="A51" s="50"/>
      <c r="B51" s="50" t="s">
        <v>5094</v>
      </c>
      <c r="C51" s="52">
        <v>11</v>
      </c>
      <c r="D51" s="554">
        <f t="shared" si="10"/>
        <v>193600</v>
      </c>
      <c r="E51" s="554">
        <v>17600</v>
      </c>
      <c r="F51" s="52">
        <v>11</v>
      </c>
      <c r="G51" s="52">
        <v>10</v>
      </c>
      <c r="H51" s="554">
        <f t="shared" si="11"/>
        <v>176000</v>
      </c>
      <c r="I51" s="554">
        <v>17600</v>
      </c>
      <c r="J51" s="52">
        <v>10</v>
      </c>
      <c r="K51" s="77">
        <f t="shared" si="12"/>
        <v>90.909090909090907</v>
      </c>
    </row>
    <row r="52" spans="1:11" ht="12" customHeight="1">
      <c r="A52" s="50"/>
      <c r="B52" s="50" t="s">
        <v>5069</v>
      </c>
      <c r="C52" s="52">
        <v>150</v>
      </c>
      <c r="D52" s="554">
        <f t="shared" ref="D52:D62" si="13">C52*E52</f>
        <v>954000</v>
      </c>
      <c r="E52" s="554">
        <v>6360</v>
      </c>
      <c r="F52" s="52">
        <v>150</v>
      </c>
      <c r="G52" s="52">
        <v>155</v>
      </c>
      <c r="H52" s="554">
        <f t="shared" ref="H52:H62" si="14">G52*I52</f>
        <v>985800</v>
      </c>
      <c r="I52" s="554">
        <v>6360</v>
      </c>
      <c r="J52" s="52">
        <v>155</v>
      </c>
      <c r="K52" s="77">
        <f t="shared" ref="K52:K56" si="15">SUM(H52/D52*100)</f>
        <v>103.33333333333334</v>
      </c>
    </row>
    <row r="53" spans="1:11" ht="12" customHeight="1">
      <c r="A53" s="50"/>
      <c r="B53" s="50" t="s">
        <v>5070</v>
      </c>
      <c r="C53" s="52">
        <v>52</v>
      </c>
      <c r="D53" s="554">
        <f t="shared" si="13"/>
        <v>172399.76</v>
      </c>
      <c r="E53" s="554">
        <v>3315.38</v>
      </c>
      <c r="F53" s="52">
        <v>52</v>
      </c>
      <c r="G53" s="52">
        <v>52</v>
      </c>
      <c r="H53" s="554">
        <f t="shared" si="14"/>
        <v>174720</v>
      </c>
      <c r="I53" s="554">
        <v>3360</v>
      </c>
      <c r="J53" s="52">
        <v>52</v>
      </c>
      <c r="K53" s="77">
        <f t="shared" si="15"/>
        <v>101.34584874132075</v>
      </c>
    </row>
    <row r="54" spans="1:11" ht="12" customHeight="1">
      <c r="A54" s="50"/>
      <c r="B54" s="50" t="s">
        <v>5071</v>
      </c>
      <c r="C54" s="52">
        <v>50</v>
      </c>
      <c r="D54" s="554">
        <f t="shared" si="13"/>
        <v>1320000</v>
      </c>
      <c r="E54" s="554">
        <v>26400</v>
      </c>
      <c r="F54" s="52">
        <v>50</v>
      </c>
      <c r="G54" s="52">
        <v>165</v>
      </c>
      <c r="H54" s="554">
        <f t="shared" si="14"/>
        <v>4356000</v>
      </c>
      <c r="I54" s="554">
        <v>26400</v>
      </c>
      <c r="J54" s="52">
        <v>165</v>
      </c>
      <c r="K54" s="77">
        <f t="shared" si="15"/>
        <v>330</v>
      </c>
    </row>
    <row r="55" spans="1:11" ht="12" customHeight="1">
      <c r="A55" s="50"/>
      <c r="B55" s="50" t="s">
        <v>5072</v>
      </c>
      <c r="C55" s="52">
        <v>50</v>
      </c>
      <c r="D55" s="554">
        <f t="shared" si="13"/>
        <v>880000</v>
      </c>
      <c r="E55" s="554">
        <v>17600</v>
      </c>
      <c r="F55" s="52">
        <v>50</v>
      </c>
      <c r="G55" s="52">
        <v>165</v>
      </c>
      <c r="H55" s="554">
        <f t="shared" si="14"/>
        <v>2904000</v>
      </c>
      <c r="I55" s="554">
        <v>17600</v>
      </c>
      <c r="J55" s="52">
        <v>165</v>
      </c>
      <c r="K55" s="77">
        <f t="shared" si="15"/>
        <v>330</v>
      </c>
    </row>
    <row r="56" spans="1:11" ht="12" customHeight="1">
      <c r="A56" s="50"/>
      <c r="B56" s="50" t="s">
        <v>5073</v>
      </c>
      <c r="C56" s="52">
        <v>50</v>
      </c>
      <c r="D56" s="554">
        <f t="shared" si="13"/>
        <v>1529000</v>
      </c>
      <c r="E56" s="554">
        <v>30580</v>
      </c>
      <c r="F56" s="52">
        <v>50</v>
      </c>
      <c r="G56" s="52">
        <v>165</v>
      </c>
      <c r="H56" s="554">
        <f t="shared" si="14"/>
        <v>5045700</v>
      </c>
      <c r="I56" s="554">
        <v>30580</v>
      </c>
      <c r="J56" s="52">
        <v>165</v>
      </c>
      <c r="K56" s="77">
        <f t="shared" si="15"/>
        <v>330</v>
      </c>
    </row>
    <row r="57" spans="1:11" ht="12" customHeight="1">
      <c r="A57" s="50"/>
      <c r="B57" s="50" t="s">
        <v>5074</v>
      </c>
      <c r="C57" s="52">
        <v>38</v>
      </c>
      <c r="D57" s="554">
        <f t="shared" si="13"/>
        <v>2926000</v>
      </c>
      <c r="E57" s="554">
        <v>77000</v>
      </c>
      <c r="F57" s="52">
        <v>38</v>
      </c>
      <c r="G57" s="52">
        <v>81</v>
      </c>
      <c r="H57" s="554">
        <f t="shared" si="14"/>
        <v>6237000</v>
      </c>
      <c r="I57" s="554">
        <v>77000</v>
      </c>
      <c r="J57" s="52">
        <v>81</v>
      </c>
      <c r="K57" s="77">
        <f t="shared" si="12"/>
        <v>213.15789473684214</v>
      </c>
    </row>
    <row r="58" spans="1:11" ht="12" customHeight="1">
      <c r="A58" s="50"/>
      <c r="B58" s="50" t="s">
        <v>5075</v>
      </c>
      <c r="C58" s="52">
        <v>38</v>
      </c>
      <c r="D58" s="554">
        <f t="shared" si="13"/>
        <v>668800</v>
      </c>
      <c r="E58" s="554">
        <v>17600</v>
      </c>
      <c r="F58" s="52">
        <v>38</v>
      </c>
      <c r="G58" s="52">
        <v>81</v>
      </c>
      <c r="H58" s="554">
        <f t="shared" si="14"/>
        <v>1425600</v>
      </c>
      <c r="I58" s="554">
        <v>17600</v>
      </c>
      <c r="J58" s="52">
        <v>81</v>
      </c>
      <c r="K58" s="77">
        <f t="shared" si="12"/>
        <v>213.15789473684214</v>
      </c>
    </row>
    <row r="59" spans="1:11" ht="12" customHeight="1">
      <c r="A59" s="50"/>
      <c r="B59" s="50" t="s">
        <v>5076</v>
      </c>
      <c r="C59" s="52">
        <v>38</v>
      </c>
      <c r="D59" s="554">
        <f t="shared" si="13"/>
        <v>1483900</v>
      </c>
      <c r="E59" s="554">
        <v>39050</v>
      </c>
      <c r="F59" s="52">
        <v>38</v>
      </c>
      <c r="G59" s="52">
        <v>81</v>
      </c>
      <c r="H59" s="554">
        <f t="shared" si="14"/>
        <v>3163050</v>
      </c>
      <c r="I59" s="554">
        <v>39050</v>
      </c>
      <c r="J59" s="52">
        <v>81</v>
      </c>
      <c r="K59" s="77">
        <f t="shared" si="12"/>
        <v>213.15789473684214</v>
      </c>
    </row>
    <row r="60" spans="1:11" ht="12" customHeight="1">
      <c r="A60" s="50"/>
      <c r="B60" s="50" t="s">
        <v>5077</v>
      </c>
      <c r="C60" s="52">
        <v>38</v>
      </c>
      <c r="D60" s="554">
        <f t="shared" si="13"/>
        <v>898700</v>
      </c>
      <c r="E60" s="554">
        <v>23650</v>
      </c>
      <c r="F60" s="52">
        <v>38</v>
      </c>
      <c r="G60" s="52">
        <v>81</v>
      </c>
      <c r="H60" s="554">
        <f t="shared" si="14"/>
        <v>1915650</v>
      </c>
      <c r="I60" s="554">
        <v>23650</v>
      </c>
      <c r="J60" s="52">
        <v>81</v>
      </c>
      <c r="K60" s="77">
        <f t="shared" ref="K60:K61" si="16">SUM(H60/D60*100)</f>
        <v>213.15789473684214</v>
      </c>
    </row>
    <row r="61" spans="1:11" ht="12" customHeight="1">
      <c r="A61" s="50"/>
      <c r="B61" s="50" t="s">
        <v>5078</v>
      </c>
      <c r="C61" s="52">
        <v>76</v>
      </c>
      <c r="D61" s="554">
        <f t="shared" si="13"/>
        <v>83600</v>
      </c>
      <c r="E61" s="554">
        <v>1100</v>
      </c>
      <c r="F61" s="52">
        <v>76</v>
      </c>
      <c r="G61" s="52">
        <v>162</v>
      </c>
      <c r="H61" s="554">
        <f>G61*I61</f>
        <v>178200</v>
      </c>
      <c r="I61" s="554">
        <v>1100</v>
      </c>
      <c r="J61" s="52">
        <v>162</v>
      </c>
      <c r="K61" s="77">
        <f t="shared" si="16"/>
        <v>213.15789473684214</v>
      </c>
    </row>
    <row r="62" spans="1:11" ht="12" customHeight="1">
      <c r="A62" s="50"/>
      <c r="B62" s="50"/>
      <c r="C62" s="52"/>
      <c r="D62" s="554">
        <f t="shared" si="13"/>
        <v>0</v>
      </c>
      <c r="E62" s="554"/>
      <c r="F62" s="52"/>
      <c r="G62" s="52"/>
      <c r="H62" s="554">
        <f t="shared" si="14"/>
        <v>0</v>
      </c>
      <c r="I62" s="554"/>
      <c r="J62" s="52"/>
      <c r="K62" s="77" t="e">
        <f t="shared" ref="K62" si="17">SUM(H62/D62*100)</f>
        <v>#DIV/0!</v>
      </c>
    </row>
    <row r="63" spans="1:11" ht="12" customHeight="1">
      <c r="A63" s="50"/>
      <c r="B63" s="50"/>
      <c r="C63" s="52"/>
      <c r="D63" s="554"/>
      <c r="E63" s="554"/>
      <c r="F63" s="52"/>
      <c r="G63" s="52"/>
      <c r="H63" s="554"/>
      <c r="I63" s="554"/>
      <c r="J63" s="52"/>
      <c r="K63" s="77" t="e">
        <f t="shared" si="12"/>
        <v>#DIV/0!</v>
      </c>
    </row>
    <row r="64" spans="1:11" ht="12" customHeight="1">
      <c r="A64" s="50"/>
      <c r="B64" s="558" t="s">
        <v>5079</v>
      </c>
      <c r="C64" s="52"/>
      <c r="D64" s="555">
        <f>SUM(D48:D63)</f>
        <v>11109999.76</v>
      </c>
      <c r="E64" s="554"/>
      <c r="F64" s="52"/>
      <c r="G64" s="52"/>
      <c r="H64" s="555">
        <f>SUM(H48:H63)</f>
        <v>26561720</v>
      </c>
      <c r="I64" s="52"/>
      <c r="J64" s="52"/>
      <c r="K64" s="77">
        <f t="shared" ref="K64" si="18">SUM(H64/D64*100)</f>
        <v>239.07939310342522</v>
      </c>
    </row>
    <row r="65" spans="1:11" ht="12" customHeight="1">
      <c r="A65" s="50"/>
      <c r="B65" s="50"/>
      <c r="C65" s="52"/>
      <c r="D65" s="52"/>
      <c r="E65" s="52"/>
      <c r="F65" s="52"/>
      <c r="G65" s="52"/>
      <c r="H65" s="52"/>
      <c r="I65" s="52"/>
      <c r="J65" s="52"/>
      <c r="K65" s="77" t="e">
        <f t="shared" si="12"/>
        <v>#DIV/0!</v>
      </c>
    </row>
    <row r="66" spans="1:11" ht="12" customHeight="1">
      <c r="A66" s="50"/>
      <c r="B66" s="50" t="s">
        <v>5095</v>
      </c>
      <c r="C66" s="52">
        <v>4</v>
      </c>
      <c r="D66" s="554">
        <f>C66*E66</f>
        <v>347600</v>
      </c>
      <c r="E66" s="554">
        <v>86900</v>
      </c>
      <c r="F66" s="52"/>
      <c r="G66" s="52">
        <v>2</v>
      </c>
      <c r="H66" s="554">
        <f>G66*I66</f>
        <v>173800</v>
      </c>
      <c r="I66" s="554">
        <v>86900</v>
      </c>
      <c r="J66" s="52">
        <v>2</v>
      </c>
      <c r="K66" s="77">
        <f t="shared" si="12"/>
        <v>50</v>
      </c>
    </row>
    <row r="67" spans="1:11" ht="12" customHeight="1">
      <c r="A67" s="50"/>
      <c r="B67" s="50" t="s">
        <v>5096</v>
      </c>
      <c r="C67" s="52">
        <v>2</v>
      </c>
      <c r="D67" s="554">
        <f t="shared" ref="D67:D97" si="19">C67*E67</f>
        <v>173800</v>
      </c>
      <c r="E67" s="554">
        <v>86900</v>
      </c>
      <c r="F67" s="52"/>
      <c r="G67" s="52">
        <v>1</v>
      </c>
      <c r="H67" s="554">
        <f t="shared" ref="H67:H97" si="20">G67*I67</f>
        <v>86900</v>
      </c>
      <c r="I67" s="554">
        <v>86900</v>
      </c>
      <c r="J67" s="52">
        <v>1</v>
      </c>
      <c r="K67" s="77">
        <f t="shared" si="12"/>
        <v>50</v>
      </c>
    </row>
    <row r="68" spans="1:11" ht="12" customHeight="1">
      <c r="A68" s="50"/>
      <c r="B68" s="50" t="s">
        <v>5040</v>
      </c>
      <c r="C68" s="52"/>
      <c r="D68" s="554">
        <f t="shared" si="19"/>
        <v>0</v>
      </c>
      <c r="E68" s="554">
        <v>101772</v>
      </c>
      <c r="F68" s="52"/>
      <c r="G68" s="52"/>
      <c r="H68" s="554">
        <f t="shared" si="20"/>
        <v>0</v>
      </c>
      <c r="I68" s="554"/>
      <c r="J68" s="52"/>
      <c r="K68" s="77" t="e">
        <f t="shared" si="12"/>
        <v>#DIV/0!</v>
      </c>
    </row>
    <row r="69" spans="1:11" ht="12" customHeight="1">
      <c r="A69" s="50"/>
      <c r="B69" s="50" t="s">
        <v>5041</v>
      </c>
      <c r="C69" s="52"/>
      <c r="D69" s="554">
        <f t="shared" si="19"/>
        <v>0</v>
      </c>
      <c r="E69" s="554">
        <v>4800</v>
      </c>
      <c r="F69" s="52"/>
      <c r="G69" s="52"/>
      <c r="H69" s="554">
        <f t="shared" si="20"/>
        <v>0</v>
      </c>
      <c r="I69" s="554"/>
      <c r="J69" s="52"/>
      <c r="K69" s="77" t="e">
        <f t="shared" si="12"/>
        <v>#DIV/0!</v>
      </c>
    </row>
    <row r="70" spans="1:11" ht="12" customHeight="1">
      <c r="A70" s="50"/>
      <c r="B70" s="50" t="s">
        <v>5042</v>
      </c>
      <c r="C70" s="52"/>
      <c r="D70" s="554">
        <f t="shared" si="19"/>
        <v>0</v>
      </c>
      <c r="E70" s="554">
        <v>6360</v>
      </c>
      <c r="F70" s="52"/>
      <c r="G70" s="52"/>
      <c r="H70" s="554">
        <f t="shared" si="20"/>
        <v>0</v>
      </c>
      <c r="I70" s="554"/>
      <c r="J70" s="52"/>
      <c r="K70" s="77" t="e">
        <f t="shared" si="12"/>
        <v>#DIV/0!</v>
      </c>
    </row>
    <row r="71" spans="1:11" ht="12" customHeight="1">
      <c r="A71" s="50"/>
      <c r="B71" s="50" t="s">
        <v>5081</v>
      </c>
      <c r="C71" s="52">
        <v>3</v>
      </c>
      <c r="D71" s="554">
        <f t="shared" si="19"/>
        <v>102300</v>
      </c>
      <c r="E71" s="554">
        <v>34100</v>
      </c>
      <c r="F71" s="52"/>
      <c r="G71" s="52">
        <v>1</v>
      </c>
      <c r="H71" s="554">
        <f t="shared" si="20"/>
        <v>34100</v>
      </c>
      <c r="I71" s="554">
        <v>34100</v>
      </c>
      <c r="J71" s="52">
        <v>1</v>
      </c>
      <c r="K71" s="77">
        <f t="shared" si="12"/>
        <v>33.333333333333329</v>
      </c>
    </row>
    <row r="72" spans="1:11" ht="12" customHeight="1">
      <c r="A72" s="50"/>
      <c r="B72" s="50" t="s">
        <v>5043</v>
      </c>
      <c r="C72" s="52"/>
      <c r="D72" s="554">
        <f t="shared" si="19"/>
        <v>0</v>
      </c>
      <c r="E72" s="554">
        <v>7150</v>
      </c>
      <c r="F72" s="52"/>
      <c r="G72" s="52"/>
      <c r="H72" s="554">
        <f t="shared" si="20"/>
        <v>0</v>
      </c>
      <c r="I72" s="554"/>
      <c r="J72" s="52"/>
      <c r="K72" s="77" t="e">
        <f t="shared" si="12"/>
        <v>#DIV/0!</v>
      </c>
    </row>
    <row r="73" spans="1:11" ht="12" customHeight="1">
      <c r="A73" s="50"/>
      <c r="B73" s="50" t="s">
        <v>5044</v>
      </c>
      <c r="C73" s="52"/>
      <c r="D73" s="554">
        <f t="shared" si="19"/>
        <v>0</v>
      </c>
      <c r="E73" s="554">
        <v>550</v>
      </c>
      <c r="F73" s="52"/>
      <c r="G73" s="52"/>
      <c r="H73" s="554">
        <f t="shared" si="20"/>
        <v>0</v>
      </c>
      <c r="I73" s="554"/>
      <c r="J73" s="52"/>
      <c r="K73" s="77" t="e">
        <f t="shared" si="12"/>
        <v>#DIV/0!</v>
      </c>
    </row>
    <row r="74" spans="1:11" ht="12" customHeight="1">
      <c r="A74" s="50"/>
      <c r="B74" s="50" t="s">
        <v>5045</v>
      </c>
      <c r="C74" s="52">
        <v>3</v>
      </c>
      <c r="D74" s="554">
        <f t="shared" si="19"/>
        <v>102300</v>
      </c>
      <c r="E74" s="554">
        <v>34100</v>
      </c>
      <c r="F74" s="52"/>
      <c r="G74" s="52">
        <v>2</v>
      </c>
      <c r="H74" s="554">
        <f t="shared" si="20"/>
        <v>68200</v>
      </c>
      <c r="I74" s="554">
        <v>34100</v>
      </c>
      <c r="J74" s="52">
        <v>2</v>
      </c>
      <c r="K74" s="77">
        <f t="shared" si="12"/>
        <v>66.666666666666657</v>
      </c>
    </row>
    <row r="75" spans="1:11" ht="12" customHeight="1">
      <c r="A75" s="50"/>
      <c r="B75" s="50" t="s">
        <v>5046</v>
      </c>
      <c r="C75" s="52">
        <v>4</v>
      </c>
      <c r="D75" s="554">
        <f t="shared" si="19"/>
        <v>52800</v>
      </c>
      <c r="E75" s="554">
        <v>13200</v>
      </c>
      <c r="F75" s="52"/>
      <c r="G75" s="52">
        <v>3</v>
      </c>
      <c r="H75" s="554">
        <f t="shared" si="20"/>
        <v>39600</v>
      </c>
      <c r="I75" s="554">
        <v>13200</v>
      </c>
      <c r="J75" s="52">
        <v>5</v>
      </c>
      <c r="K75" s="77">
        <f t="shared" si="12"/>
        <v>75</v>
      </c>
    </row>
    <row r="76" spans="1:11" ht="12" customHeight="1">
      <c r="A76" s="50"/>
      <c r="B76" s="50" t="s">
        <v>5047</v>
      </c>
      <c r="C76" s="52">
        <v>4</v>
      </c>
      <c r="D76" s="554">
        <f t="shared" si="19"/>
        <v>4400</v>
      </c>
      <c r="E76" s="554">
        <v>1100</v>
      </c>
      <c r="F76" s="52"/>
      <c r="G76" s="52">
        <v>3</v>
      </c>
      <c r="H76" s="554">
        <f t="shared" si="20"/>
        <v>3300</v>
      </c>
      <c r="I76" s="554">
        <v>1100</v>
      </c>
      <c r="J76" s="52">
        <v>3</v>
      </c>
      <c r="K76" s="77">
        <f t="shared" si="12"/>
        <v>75</v>
      </c>
    </row>
    <row r="77" spans="1:11" ht="12" customHeight="1">
      <c r="A77" s="50"/>
      <c r="B77" s="50" t="s">
        <v>5048</v>
      </c>
      <c r="C77" s="52">
        <v>3</v>
      </c>
      <c r="D77" s="554">
        <f t="shared" si="19"/>
        <v>102300</v>
      </c>
      <c r="E77" s="554">
        <v>34100</v>
      </c>
      <c r="F77" s="52"/>
      <c r="G77" s="52">
        <v>2</v>
      </c>
      <c r="H77" s="554">
        <f t="shared" si="20"/>
        <v>68200</v>
      </c>
      <c r="I77" s="554">
        <v>34100</v>
      </c>
      <c r="J77" s="52">
        <v>2</v>
      </c>
      <c r="K77" s="77">
        <f t="shared" si="12"/>
        <v>66.666666666666657</v>
      </c>
    </row>
    <row r="78" spans="1:11" ht="12" customHeight="1">
      <c r="A78" s="50"/>
      <c r="B78" s="50" t="s">
        <v>5049</v>
      </c>
      <c r="C78" s="52">
        <v>8</v>
      </c>
      <c r="D78" s="554">
        <f t="shared" si="19"/>
        <v>56500</v>
      </c>
      <c r="E78" s="554">
        <v>7062.5</v>
      </c>
      <c r="F78" s="52"/>
      <c r="G78" s="52">
        <v>4</v>
      </c>
      <c r="H78" s="554">
        <f t="shared" si="20"/>
        <v>28600</v>
      </c>
      <c r="I78" s="554">
        <v>7150</v>
      </c>
      <c r="J78" s="52">
        <v>4</v>
      </c>
      <c r="K78" s="77">
        <f t="shared" si="12"/>
        <v>50.619469026548671</v>
      </c>
    </row>
    <row r="79" spans="1:11" ht="12" hidden="1" customHeight="1">
      <c r="A79" s="50"/>
      <c r="B79" s="50" t="s">
        <v>5050</v>
      </c>
      <c r="C79" s="52"/>
      <c r="D79" s="554">
        <f t="shared" si="19"/>
        <v>0</v>
      </c>
      <c r="E79" s="554">
        <v>345.4</v>
      </c>
      <c r="F79" s="52"/>
      <c r="G79" s="52"/>
      <c r="H79" s="554">
        <f t="shared" si="20"/>
        <v>0</v>
      </c>
      <c r="I79" s="554"/>
      <c r="J79" s="52"/>
      <c r="K79" s="77" t="e">
        <f t="shared" si="12"/>
        <v>#DIV/0!</v>
      </c>
    </row>
    <row r="80" spans="1:11" ht="12" hidden="1" customHeight="1">
      <c r="A80" s="50"/>
      <c r="B80" s="50" t="s">
        <v>5051</v>
      </c>
      <c r="C80" s="52"/>
      <c r="D80" s="554">
        <f t="shared" si="19"/>
        <v>0</v>
      </c>
      <c r="E80" s="554">
        <v>88000</v>
      </c>
      <c r="F80" s="52"/>
      <c r="G80" s="52"/>
      <c r="H80" s="554">
        <f t="shared" si="20"/>
        <v>0</v>
      </c>
      <c r="I80" s="554"/>
      <c r="J80" s="52"/>
      <c r="K80" s="77" t="e">
        <f t="shared" si="12"/>
        <v>#DIV/0!</v>
      </c>
    </row>
    <row r="81" spans="1:11" ht="12" hidden="1" customHeight="1">
      <c r="A81" s="50"/>
      <c r="B81" s="50" t="s">
        <v>5052</v>
      </c>
      <c r="C81" s="52"/>
      <c r="D81" s="554">
        <f t="shared" si="19"/>
        <v>0</v>
      </c>
      <c r="E81" s="554">
        <v>4212</v>
      </c>
      <c r="F81" s="52"/>
      <c r="G81" s="52"/>
      <c r="H81" s="554">
        <f t="shared" si="20"/>
        <v>0</v>
      </c>
      <c r="I81" s="554"/>
      <c r="J81" s="52"/>
      <c r="K81" s="77" t="e">
        <f t="shared" si="12"/>
        <v>#DIV/0!</v>
      </c>
    </row>
    <row r="82" spans="1:11" ht="12" hidden="1" customHeight="1">
      <c r="A82" s="50"/>
      <c r="B82" s="50" t="s">
        <v>5053</v>
      </c>
      <c r="C82" s="52"/>
      <c r="D82" s="554">
        <f t="shared" si="19"/>
        <v>0</v>
      </c>
      <c r="E82" s="554">
        <v>4212</v>
      </c>
      <c r="F82" s="52"/>
      <c r="G82" s="52"/>
      <c r="H82" s="554">
        <f t="shared" si="20"/>
        <v>0</v>
      </c>
      <c r="I82" s="554"/>
      <c r="J82" s="52"/>
      <c r="K82" s="77" t="e">
        <f t="shared" si="12"/>
        <v>#DIV/0!</v>
      </c>
    </row>
    <row r="83" spans="1:11" ht="12" hidden="1" customHeight="1">
      <c r="A83" s="50"/>
      <c r="B83" s="50" t="s">
        <v>5054</v>
      </c>
      <c r="C83" s="52"/>
      <c r="D83" s="554">
        <f t="shared" si="19"/>
        <v>0</v>
      </c>
      <c r="E83" s="554">
        <v>6490</v>
      </c>
      <c r="F83" s="52"/>
      <c r="G83" s="52"/>
      <c r="H83" s="554">
        <f t="shared" si="20"/>
        <v>0</v>
      </c>
      <c r="I83" s="554"/>
      <c r="J83" s="52"/>
      <c r="K83" s="77" t="e">
        <f t="shared" si="12"/>
        <v>#DIV/0!</v>
      </c>
    </row>
    <row r="84" spans="1:11" ht="12" hidden="1" customHeight="1">
      <c r="A84" s="50"/>
      <c r="B84" s="50" t="s">
        <v>5055</v>
      </c>
      <c r="C84" s="52"/>
      <c r="D84" s="554">
        <f t="shared" si="19"/>
        <v>0</v>
      </c>
      <c r="E84" s="554">
        <v>8690</v>
      </c>
      <c r="F84" s="52"/>
      <c r="G84" s="52"/>
      <c r="H84" s="554">
        <f t="shared" si="20"/>
        <v>0</v>
      </c>
      <c r="I84" s="554"/>
      <c r="J84" s="52"/>
      <c r="K84" s="77" t="e">
        <f t="shared" si="12"/>
        <v>#DIV/0!</v>
      </c>
    </row>
    <row r="85" spans="1:11" ht="12" hidden="1" customHeight="1">
      <c r="A85" s="50"/>
      <c r="B85" s="50" t="s">
        <v>5056</v>
      </c>
      <c r="C85" s="52"/>
      <c r="D85" s="554">
        <f t="shared" si="19"/>
        <v>0</v>
      </c>
      <c r="E85" s="554">
        <v>8690</v>
      </c>
      <c r="F85" s="52"/>
      <c r="G85" s="52"/>
      <c r="H85" s="554">
        <f t="shared" si="20"/>
        <v>0</v>
      </c>
      <c r="I85" s="554"/>
      <c r="J85" s="52"/>
      <c r="K85" s="77" t="e">
        <f t="shared" si="12"/>
        <v>#DIV/0!</v>
      </c>
    </row>
    <row r="86" spans="1:11" ht="12" hidden="1" customHeight="1">
      <c r="A86" s="50"/>
      <c r="B86" s="50" t="s">
        <v>5057</v>
      </c>
      <c r="C86" s="52"/>
      <c r="D86" s="554">
        <f t="shared" si="19"/>
        <v>0</v>
      </c>
      <c r="E86" s="554">
        <v>7500</v>
      </c>
      <c r="F86" s="52"/>
      <c r="G86" s="52"/>
      <c r="H86" s="554">
        <f t="shared" si="20"/>
        <v>0</v>
      </c>
      <c r="I86" s="554"/>
      <c r="J86" s="52"/>
      <c r="K86" s="77" t="e">
        <f t="shared" si="12"/>
        <v>#DIV/0!</v>
      </c>
    </row>
    <row r="87" spans="1:11" ht="12" hidden="1" customHeight="1">
      <c r="A87" s="50"/>
      <c r="B87" s="50" t="s">
        <v>5058</v>
      </c>
      <c r="C87" s="52"/>
      <c r="D87" s="554">
        <f t="shared" si="19"/>
        <v>0</v>
      </c>
      <c r="E87" s="554">
        <v>7500</v>
      </c>
      <c r="F87" s="52"/>
      <c r="G87" s="52"/>
      <c r="H87" s="554">
        <f t="shared" si="20"/>
        <v>0</v>
      </c>
      <c r="I87" s="554"/>
      <c r="J87" s="52"/>
      <c r="K87" s="77" t="e">
        <f t="shared" si="9"/>
        <v>#DIV/0!</v>
      </c>
    </row>
    <row r="88" spans="1:11" ht="12" hidden="1" customHeight="1">
      <c r="A88" s="50"/>
      <c r="B88" s="50" t="s">
        <v>5059</v>
      </c>
      <c r="C88" s="52"/>
      <c r="D88" s="554">
        <f t="shared" si="19"/>
        <v>0</v>
      </c>
      <c r="E88" s="554">
        <v>11990</v>
      </c>
      <c r="F88" s="52"/>
      <c r="G88" s="52"/>
      <c r="H88" s="554">
        <f t="shared" si="20"/>
        <v>0</v>
      </c>
      <c r="I88" s="554"/>
      <c r="J88" s="52"/>
      <c r="K88" s="77" t="e">
        <f t="shared" si="9"/>
        <v>#DIV/0!</v>
      </c>
    </row>
    <row r="89" spans="1:11" ht="12" hidden="1" customHeight="1">
      <c r="A89" s="50"/>
      <c r="B89" s="50" t="s">
        <v>5060</v>
      </c>
      <c r="C89" s="52"/>
      <c r="D89" s="554">
        <f t="shared" si="19"/>
        <v>0</v>
      </c>
      <c r="E89" s="554">
        <v>11990</v>
      </c>
      <c r="F89" s="52"/>
      <c r="G89" s="52"/>
      <c r="H89" s="554">
        <f t="shared" si="20"/>
        <v>0</v>
      </c>
      <c r="I89" s="554"/>
      <c r="J89" s="52"/>
      <c r="K89" s="77" t="e">
        <f t="shared" si="9"/>
        <v>#DIV/0!</v>
      </c>
    </row>
    <row r="90" spans="1:11" ht="12" hidden="1" customHeight="1">
      <c r="A90" s="50"/>
      <c r="B90" s="50" t="s">
        <v>5061</v>
      </c>
      <c r="C90" s="52"/>
      <c r="D90" s="554">
        <f t="shared" si="19"/>
        <v>0</v>
      </c>
      <c r="E90" s="554">
        <v>16092</v>
      </c>
      <c r="F90" s="52"/>
      <c r="G90" s="52"/>
      <c r="H90" s="554">
        <f t="shared" si="20"/>
        <v>0</v>
      </c>
      <c r="I90" s="554"/>
      <c r="J90" s="52"/>
      <c r="K90" s="77" t="e">
        <f t="shared" si="9"/>
        <v>#DIV/0!</v>
      </c>
    </row>
    <row r="91" spans="1:11" ht="12" hidden="1" customHeight="1">
      <c r="A91" s="50"/>
      <c r="B91" s="50" t="s">
        <v>5062</v>
      </c>
      <c r="C91" s="52"/>
      <c r="D91" s="554">
        <f t="shared" si="19"/>
        <v>0</v>
      </c>
      <c r="E91" s="554">
        <v>13500</v>
      </c>
      <c r="F91" s="52"/>
      <c r="G91" s="52"/>
      <c r="H91" s="554">
        <f t="shared" si="20"/>
        <v>0</v>
      </c>
      <c r="I91" s="554"/>
      <c r="J91" s="52"/>
      <c r="K91" s="77" t="e">
        <f t="shared" si="9"/>
        <v>#DIV/0!</v>
      </c>
    </row>
    <row r="92" spans="1:11" ht="12" hidden="1" customHeight="1">
      <c r="A92" s="50"/>
      <c r="B92" s="50" t="s">
        <v>5063</v>
      </c>
      <c r="C92" s="52"/>
      <c r="D92" s="554">
        <f t="shared" si="19"/>
        <v>0</v>
      </c>
      <c r="E92" s="554">
        <v>223</v>
      </c>
      <c r="F92" s="52"/>
      <c r="G92" s="52"/>
      <c r="H92" s="554">
        <f t="shared" si="20"/>
        <v>0</v>
      </c>
      <c r="I92" s="554"/>
      <c r="J92" s="52"/>
      <c r="K92" s="77" t="e">
        <f t="shared" si="9"/>
        <v>#DIV/0!</v>
      </c>
    </row>
    <row r="93" spans="1:11" ht="12" hidden="1" customHeight="1">
      <c r="A93" s="50"/>
      <c r="B93" s="50" t="s">
        <v>5064</v>
      </c>
      <c r="C93" s="52"/>
      <c r="D93" s="554">
        <f t="shared" si="19"/>
        <v>0</v>
      </c>
      <c r="E93" s="554">
        <v>203</v>
      </c>
      <c r="F93" s="52"/>
      <c r="G93" s="52"/>
      <c r="H93" s="554">
        <f t="shared" si="20"/>
        <v>0</v>
      </c>
      <c r="I93" s="554"/>
      <c r="J93" s="52"/>
      <c r="K93" s="77" t="e">
        <f t="shared" si="9"/>
        <v>#DIV/0!</v>
      </c>
    </row>
    <row r="94" spans="1:11" ht="12" hidden="1" customHeight="1">
      <c r="A94" s="50"/>
      <c r="B94" s="50" t="s">
        <v>5065</v>
      </c>
      <c r="C94" s="52"/>
      <c r="D94" s="554">
        <f t="shared" si="19"/>
        <v>0</v>
      </c>
      <c r="E94" s="554">
        <v>429</v>
      </c>
      <c r="F94" s="52"/>
      <c r="G94" s="52"/>
      <c r="H94" s="554">
        <f t="shared" si="20"/>
        <v>0</v>
      </c>
      <c r="I94" s="554"/>
      <c r="J94" s="52"/>
      <c r="K94" s="77" t="e">
        <f t="shared" si="9"/>
        <v>#DIV/0!</v>
      </c>
    </row>
    <row r="95" spans="1:11" ht="12" hidden="1" customHeight="1">
      <c r="A95" s="50"/>
      <c r="B95" s="50" t="s">
        <v>5066</v>
      </c>
      <c r="C95" s="52"/>
      <c r="D95" s="554">
        <f t="shared" si="19"/>
        <v>0</v>
      </c>
      <c r="E95" s="554">
        <v>485.17</v>
      </c>
      <c r="F95" s="52"/>
      <c r="G95" s="52"/>
      <c r="H95" s="554">
        <f t="shared" si="20"/>
        <v>0</v>
      </c>
      <c r="I95" s="554"/>
      <c r="J95" s="52"/>
      <c r="K95" s="77" t="e">
        <f t="shared" ref="K95:K101" si="21">SUM(H95/D95*100)</f>
        <v>#DIV/0!</v>
      </c>
    </row>
    <row r="96" spans="1:11" ht="12" hidden="1" customHeight="1">
      <c r="A96" s="50"/>
      <c r="B96" s="50" t="s">
        <v>5067</v>
      </c>
      <c r="C96" s="52"/>
      <c r="D96" s="554">
        <f t="shared" si="19"/>
        <v>0</v>
      </c>
      <c r="E96" s="554">
        <v>550</v>
      </c>
      <c r="F96" s="52"/>
      <c r="G96" s="52"/>
      <c r="H96" s="554">
        <f t="shared" si="20"/>
        <v>0</v>
      </c>
      <c r="I96" s="554"/>
      <c r="J96" s="52"/>
      <c r="K96" s="77" t="e">
        <f t="shared" si="21"/>
        <v>#DIV/0!</v>
      </c>
    </row>
    <row r="97" spans="1:11" ht="12" hidden="1" customHeight="1">
      <c r="A97" s="50"/>
      <c r="B97" s="50" t="s">
        <v>5068</v>
      </c>
      <c r="C97" s="52"/>
      <c r="D97" s="554">
        <f t="shared" si="19"/>
        <v>0</v>
      </c>
      <c r="E97" s="554">
        <v>3850</v>
      </c>
      <c r="F97" s="52"/>
      <c r="G97" s="52"/>
      <c r="H97" s="554">
        <f t="shared" si="20"/>
        <v>0</v>
      </c>
      <c r="I97" s="554"/>
      <c r="J97" s="52"/>
      <c r="K97" s="77" t="e">
        <f t="shared" si="21"/>
        <v>#DIV/0!</v>
      </c>
    </row>
    <row r="98" spans="1:11" ht="12" customHeight="1">
      <c r="A98" s="50"/>
      <c r="B98" s="50"/>
      <c r="C98" s="52"/>
      <c r="D98" s="52"/>
      <c r="E98" s="52"/>
      <c r="F98" s="52"/>
      <c r="G98" s="52"/>
      <c r="H98" s="52"/>
      <c r="I98" s="52"/>
      <c r="J98" s="52"/>
      <c r="K98" s="77" t="e">
        <f t="shared" si="21"/>
        <v>#DIV/0!</v>
      </c>
    </row>
    <row r="99" spans="1:11" ht="12" customHeight="1">
      <c r="A99" s="50"/>
      <c r="B99" s="50"/>
      <c r="C99" s="52"/>
      <c r="D99" s="52"/>
      <c r="E99" s="52"/>
      <c r="F99" s="52"/>
      <c r="G99" s="52"/>
      <c r="H99" s="52"/>
      <c r="I99" s="52"/>
      <c r="J99" s="52"/>
      <c r="K99" s="77" t="e">
        <f t="shared" si="21"/>
        <v>#DIV/0!</v>
      </c>
    </row>
    <row r="100" spans="1:11" ht="12" customHeight="1">
      <c r="A100" s="50"/>
      <c r="B100" s="556" t="s">
        <v>5080</v>
      </c>
      <c r="C100" s="52"/>
      <c r="D100" s="555">
        <f>SUM(D66:D97)</f>
        <v>942000</v>
      </c>
      <c r="E100" s="52"/>
      <c r="F100" s="52"/>
      <c r="G100" s="52"/>
      <c r="H100" s="555">
        <f>SUM(H66:H97)</f>
        <v>502700</v>
      </c>
      <c r="I100" s="52"/>
      <c r="J100" s="52"/>
      <c r="K100" s="77">
        <f t="shared" si="21"/>
        <v>53.365180467091299</v>
      </c>
    </row>
    <row r="101" spans="1:11" ht="12" customHeight="1">
      <c r="A101" s="50"/>
      <c r="B101" s="50"/>
      <c r="C101" s="52"/>
      <c r="D101" s="52"/>
      <c r="E101" s="52"/>
      <c r="F101" s="52"/>
      <c r="G101" s="52"/>
      <c r="H101" s="52"/>
      <c r="I101" s="52"/>
      <c r="J101" s="52"/>
      <c r="K101" s="77" t="e">
        <f t="shared" si="21"/>
        <v>#DIV/0!</v>
      </c>
    </row>
    <row r="102" spans="1:11" s="25" customFormat="1" ht="12" customHeight="1">
      <c r="A102" s="50"/>
      <c r="B102" s="50"/>
      <c r="C102" s="52"/>
      <c r="D102" s="52"/>
      <c r="E102" s="52"/>
      <c r="F102" s="52"/>
      <c r="G102" s="52"/>
      <c r="H102" s="52"/>
      <c r="I102" s="52"/>
      <c r="J102" s="52"/>
      <c r="K102" s="77" t="e">
        <f t="shared" si="9"/>
        <v>#DIV/0!</v>
      </c>
    </row>
    <row r="103" spans="1:11" ht="12" customHeight="1">
      <c r="A103" s="50" t="s">
        <v>1847</v>
      </c>
      <c r="B103" s="50"/>
      <c r="C103" s="52"/>
      <c r="D103" s="52"/>
      <c r="E103" s="52"/>
      <c r="F103" s="52"/>
      <c r="G103" s="52"/>
      <c r="H103" s="52"/>
      <c r="I103" s="52"/>
      <c r="J103" s="52"/>
      <c r="K103" s="77" t="e">
        <f t="shared" si="9"/>
        <v>#DIV/0!</v>
      </c>
    </row>
    <row r="104" spans="1:11" ht="12" customHeight="1">
      <c r="A104" s="50"/>
      <c r="B104" s="50"/>
      <c r="C104" s="52"/>
      <c r="D104" s="52"/>
      <c r="E104" s="52"/>
      <c r="F104" s="52"/>
      <c r="G104" s="52"/>
      <c r="H104" s="52"/>
      <c r="I104" s="52"/>
      <c r="J104" s="52"/>
      <c r="K104" s="77" t="e">
        <f t="shared" si="9"/>
        <v>#DIV/0!</v>
      </c>
    </row>
    <row r="105" spans="1:11" ht="12.75">
      <c r="A105" s="50"/>
      <c r="B105" s="51"/>
      <c r="C105" s="52"/>
      <c r="D105" s="52"/>
      <c r="E105" s="52"/>
      <c r="F105" s="52"/>
      <c r="G105" s="52"/>
      <c r="H105" s="52"/>
      <c r="I105" s="52"/>
      <c r="J105" s="52"/>
      <c r="K105" s="77" t="e">
        <f t="shared" si="9"/>
        <v>#DIV/0!</v>
      </c>
    </row>
    <row r="106" spans="1:11" ht="12" customHeight="1">
      <c r="A106" s="50" t="s">
        <v>1848</v>
      </c>
      <c r="B106" s="53"/>
      <c r="C106" s="52"/>
      <c r="D106" s="52"/>
      <c r="E106" s="52"/>
      <c r="F106" s="52"/>
      <c r="G106" s="52"/>
      <c r="H106" s="52"/>
      <c r="I106" s="52"/>
      <c r="J106" s="52"/>
      <c r="K106" s="77" t="e">
        <f t="shared" si="9"/>
        <v>#DIV/0!</v>
      </c>
    </row>
    <row r="107" spans="1:11" ht="12" customHeight="1">
      <c r="A107" s="50"/>
      <c r="B107" s="50"/>
      <c r="C107" s="52"/>
      <c r="D107" s="52"/>
      <c r="E107" s="52"/>
      <c r="F107" s="52"/>
      <c r="G107" s="52"/>
      <c r="H107" s="52"/>
      <c r="I107" s="52"/>
      <c r="J107" s="52"/>
      <c r="K107" s="77" t="e">
        <f t="shared" si="9"/>
        <v>#DIV/0!</v>
      </c>
    </row>
    <row r="108" spans="1:11" ht="12.75">
      <c r="A108" s="50"/>
      <c r="B108" s="51"/>
      <c r="C108" s="52"/>
      <c r="D108" s="52"/>
      <c r="E108" s="52"/>
      <c r="F108" s="52"/>
      <c r="G108" s="52"/>
      <c r="H108" s="52"/>
      <c r="I108" s="52"/>
      <c r="J108" s="52"/>
      <c r="K108" s="77" t="e">
        <f t="shared" si="9"/>
        <v>#DIV/0!</v>
      </c>
    </row>
    <row r="109" spans="1:11" ht="12" customHeight="1">
      <c r="A109" s="50" t="s">
        <v>1849</v>
      </c>
      <c r="B109" s="50"/>
      <c r="C109" s="52"/>
      <c r="D109" s="52"/>
      <c r="E109" s="52"/>
      <c r="F109" s="52"/>
      <c r="G109" s="52"/>
      <c r="H109" s="52"/>
      <c r="I109" s="52"/>
      <c r="J109" s="52"/>
      <c r="K109" s="77" t="e">
        <f t="shared" si="9"/>
        <v>#DIV/0!</v>
      </c>
    </row>
    <row r="110" spans="1:11" ht="12.75">
      <c r="A110" s="50"/>
      <c r="B110" s="50"/>
      <c r="C110" s="52"/>
      <c r="D110" s="52"/>
      <c r="E110" s="52"/>
      <c r="F110" s="52"/>
      <c r="G110" s="52"/>
      <c r="H110" s="52"/>
      <c r="I110" s="52"/>
      <c r="J110" s="52"/>
      <c r="K110" s="77" t="e">
        <f t="shared" si="9"/>
        <v>#DIV/0!</v>
      </c>
    </row>
    <row r="111" spans="1:11" ht="12.75">
      <c r="A111" s="50"/>
      <c r="B111" s="50"/>
      <c r="C111" s="52"/>
      <c r="D111" s="52"/>
      <c r="E111" s="52"/>
      <c r="F111" s="52"/>
      <c r="G111" s="52"/>
      <c r="H111" s="52"/>
      <c r="I111" s="52"/>
      <c r="J111" s="52"/>
      <c r="K111" s="77" t="e">
        <f t="shared" si="9"/>
        <v>#DIV/0!</v>
      </c>
    </row>
    <row r="112" spans="1:11" ht="12.75">
      <c r="A112" s="57" t="s">
        <v>129</v>
      </c>
      <c r="B112" s="57"/>
      <c r="C112" s="57"/>
      <c r="D112" s="559">
        <f>SUM(D23,D64,D100)</f>
        <v>12519862.76</v>
      </c>
      <c r="E112" s="435"/>
      <c r="F112" s="435"/>
      <c r="G112" s="560"/>
      <c r="H112" s="559">
        <f>SUM(H23,H64,H100)</f>
        <v>27588817.5</v>
      </c>
      <c r="I112" s="56"/>
      <c r="J112" s="56"/>
      <c r="K112" s="77">
        <f t="shared" si="9"/>
        <v>220.36038276828523</v>
      </c>
    </row>
  </sheetData>
  <mergeCells count="4">
    <mergeCell ref="C6:F6"/>
    <mergeCell ref="G6:J6"/>
    <mergeCell ref="A6:A7"/>
    <mergeCell ref="B6:B7"/>
  </mergeCells>
  <pageMargins left="0.23622047244094499" right="0.23622047244094499" top="0.35433070866141703" bottom="0.35433070866141703" header="0.31496062992126" footer="0.31496062992126"/>
  <pageSetup paperSize="9" scale="72" fitToHeight="0" orientation="portrait" horizontalDpi="1200" verticalDpi="1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5"/>
  <sheetViews>
    <sheetView workbookViewId="0">
      <selection activeCell="C1" sqref="C1:C2"/>
    </sheetView>
  </sheetViews>
  <sheetFormatPr defaultColWidth="9.140625" defaultRowHeight="11.25"/>
  <cols>
    <col min="1" max="1" width="5.42578125" style="38" customWidth="1"/>
    <col min="2" max="2" width="40" style="38" customWidth="1"/>
    <col min="3" max="3" width="12.7109375" style="38" customWidth="1"/>
    <col min="4" max="4" width="12.5703125" style="38" customWidth="1"/>
    <col min="5" max="16384" width="9.140625" style="38"/>
  </cols>
  <sheetData>
    <row r="1" spans="1:7" s="25" customFormat="1" ht="15.75">
      <c r="A1" s="1"/>
      <c r="B1" s="2" t="s">
        <v>51</v>
      </c>
      <c r="C1" s="3" t="s">
        <v>5271</v>
      </c>
      <c r="D1" s="4"/>
      <c r="E1" s="4"/>
      <c r="F1" s="4"/>
      <c r="G1" s="5"/>
    </row>
    <row r="2" spans="1:7" s="25" customFormat="1" ht="15.75">
      <c r="A2" s="1"/>
      <c r="B2" s="2" t="s">
        <v>52</v>
      </c>
      <c r="C2" s="3">
        <v>17688383</v>
      </c>
      <c r="D2" s="4"/>
      <c r="E2" s="4"/>
      <c r="F2" s="4"/>
      <c r="G2" s="5"/>
    </row>
    <row r="3" spans="1:7" s="25" customFormat="1" ht="15.75">
      <c r="A3" s="1"/>
      <c r="B3" s="2"/>
      <c r="C3" s="3"/>
      <c r="D3" s="4"/>
      <c r="E3" s="4"/>
      <c r="F3" s="4"/>
      <c r="G3" s="5"/>
    </row>
    <row r="4" spans="1:7" ht="14.25">
      <c r="A4" s="1"/>
      <c r="B4" s="2" t="s">
        <v>1850</v>
      </c>
      <c r="C4" s="7" t="s">
        <v>46</v>
      </c>
      <c r="D4" s="8"/>
      <c r="E4" s="8"/>
      <c r="F4" s="8"/>
      <c r="G4" s="9"/>
    </row>
    <row r="5" spans="1:7" ht="15.75">
      <c r="A5" s="39"/>
      <c r="B5" s="40"/>
      <c r="C5" s="11"/>
      <c r="D5" s="41"/>
    </row>
    <row r="6" spans="1:7" ht="12.75" customHeight="1">
      <c r="A6" s="964" t="s">
        <v>199</v>
      </c>
      <c r="B6" s="907" t="s">
        <v>1851</v>
      </c>
      <c r="C6" s="907" t="s">
        <v>1802</v>
      </c>
      <c r="D6" s="907"/>
      <c r="E6" s="907"/>
    </row>
    <row r="7" spans="1:7" ht="22.5">
      <c r="A7" s="964"/>
      <c r="B7" s="907"/>
      <c r="C7" s="305" t="s">
        <v>1896</v>
      </c>
      <c r="D7" s="833" t="s">
        <v>5263</v>
      </c>
      <c r="E7" s="348" t="s">
        <v>1903</v>
      </c>
    </row>
    <row r="8" spans="1:7">
      <c r="A8" s="44" t="s">
        <v>1852</v>
      </c>
      <c r="B8" s="45" t="s">
        <v>1853</v>
      </c>
      <c r="C8" s="870">
        <v>9701060</v>
      </c>
      <c r="D8" s="871">
        <v>9701060</v>
      </c>
      <c r="E8" s="77">
        <f>D8/C8*100</f>
        <v>100</v>
      </c>
    </row>
    <row r="9" spans="1:7">
      <c r="A9" s="46" t="s">
        <v>1854</v>
      </c>
      <c r="B9" s="45" t="s">
        <v>1855</v>
      </c>
      <c r="C9" s="870">
        <v>2270509.2200000002</v>
      </c>
      <c r="D9" s="871">
        <v>2170325</v>
      </c>
      <c r="E9" s="77">
        <f t="shared" ref="E9:E15" si="0">D9/C9*100</f>
        <v>95.587588056568194</v>
      </c>
    </row>
    <row r="10" spans="1:7" ht="22.5">
      <c r="A10" s="44" t="s">
        <v>1856</v>
      </c>
      <c r="B10" s="45" t="s">
        <v>1857</v>
      </c>
      <c r="C10" s="870">
        <v>81039842.101560101</v>
      </c>
      <c r="D10" s="871">
        <v>78842636.260000005</v>
      </c>
      <c r="E10" s="77">
        <f t="shared" si="0"/>
        <v>97.288733807246899</v>
      </c>
      <c r="F10" s="38" t="s">
        <v>5389</v>
      </c>
    </row>
    <row r="11" spans="1:7">
      <c r="A11" s="44" t="s">
        <v>1858</v>
      </c>
      <c r="B11" s="47" t="s">
        <v>1859</v>
      </c>
      <c r="C11" s="537"/>
      <c r="D11" s="872"/>
      <c r="E11" s="77" t="e">
        <f t="shared" si="0"/>
        <v>#DIV/0!</v>
      </c>
    </row>
    <row r="12" spans="1:7" s="25" customFormat="1" ht="15.75">
      <c r="A12" s="44" t="s">
        <v>1860</v>
      </c>
      <c r="B12" s="45" t="s">
        <v>1861</v>
      </c>
      <c r="C12" s="537"/>
      <c r="D12" s="872"/>
      <c r="E12" s="77" t="e">
        <f t="shared" si="0"/>
        <v>#DIV/0!</v>
      </c>
    </row>
    <row r="13" spans="1:7" s="25" customFormat="1" ht="23.25">
      <c r="A13" s="48" t="s">
        <v>1862</v>
      </c>
      <c r="B13" s="45" t="s">
        <v>1863</v>
      </c>
      <c r="C13" s="870">
        <v>35652300</v>
      </c>
      <c r="D13" s="871">
        <v>35268900</v>
      </c>
      <c r="E13" s="77">
        <f t="shared" si="0"/>
        <v>98.924613559293505</v>
      </c>
    </row>
    <row r="14" spans="1:7" s="25" customFormat="1" ht="23.25">
      <c r="A14" s="44" t="s">
        <v>1864</v>
      </c>
      <c r="B14" s="45" t="s">
        <v>1865</v>
      </c>
      <c r="C14" s="870">
        <v>4210288</v>
      </c>
      <c r="D14" s="871">
        <v>4718644.22</v>
      </c>
      <c r="E14" s="77">
        <f t="shared" si="0"/>
        <v>112.07414362152896</v>
      </c>
    </row>
    <row r="15" spans="1:7" ht="22.5">
      <c r="A15" s="44" t="s">
        <v>21</v>
      </c>
      <c r="B15" s="45" t="s">
        <v>1866</v>
      </c>
      <c r="C15" s="538">
        <f>C8+C9+C10+C13+C14</f>
        <v>132873999.3215601</v>
      </c>
      <c r="D15" s="873">
        <f>SUM(D8+D9+D10+D13+D14)</f>
        <v>130701565.48</v>
      </c>
      <c r="E15" s="539">
        <f t="shared" si="0"/>
        <v>98.365042180823707</v>
      </c>
    </row>
  </sheetData>
  <mergeCells count="3">
    <mergeCell ref="A6:A7"/>
    <mergeCell ref="B6:B7"/>
    <mergeCell ref="C6:E6"/>
  </mergeCells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I37"/>
  <sheetViews>
    <sheetView zoomScaleSheetLayoutView="100" workbookViewId="0">
      <selection activeCell="C1" sqref="C1:C2"/>
    </sheetView>
  </sheetViews>
  <sheetFormatPr defaultColWidth="9.140625" defaultRowHeight="12.75"/>
  <cols>
    <col min="1" max="1" width="8.85546875" style="22" customWidth="1"/>
    <col min="2" max="2" width="53" style="22" customWidth="1"/>
    <col min="3" max="3" width="12.42578125" style="24" bestFit="1" customWidth="1"/>
    <col min="4" max="5" width="9.42578125" style="23" customWidth="1"/>
    <col min="6" max="6" width="11.42578125" style="23" bestFit="1" customWidth="1"/>
    <col min="7" max="7" width="11" style="23" customWidth="1"/>
    <col min="8" max="8" width="11.5703125" style="23" customWidth="1"/>
    <col min="9" max="16384" width="9.140625" style="24"/>
  </cols>
  <sheetData>
    <row r="1" spans="1:9">
      <c r="A1" s="1"/>
      <c r="B1" s="2" t="s">
        <v>51</v>
      </c>
      <c r="C1" s="3" t="s">
        <v>5271</v>
      </c>
      <c r="E1" s="4"/>
      <c r="F1" s="4"/>
      <c r="G1" s="4"/>
      <c r="H1" s="4"/>
    </row>
    <row r="2" spans="1:9">
      <c r="A2" s="1"/>
      <c r="B2" s="2" t="s">
        <v>52</v>
      </c>
      <c r="C2" s="3">
        <v>17688383</v>
      </c>
      <c r="E2" s="4"/>
      <c r="F2" s="4"/>
      <c r="G2" s="4"/>
      <c r="H2" s="4"/>
    </row>
    <row r="3" spans="1:9">
      <c r="A3" s="1"/>
      <c r="B3" s="2"/>
      <c r="C3" s="3"/>
      <c r="E3" s="4"/>
      <c r="F3" s="4"/>
      <c r="G3" s="4"/>
      <c r="H3" s="4"/>
    </row>
    <row r="4" spans="1:9" ht="14.25">
      <c r="A4" s="1"/>
      <c r="B4" s="2" t="s">
        <v>1867</v>
      </c>
      <c r="C4" s="7" t="s">
        <v>48</v>
      </c>
      <c r="E4" s="8"/>
      <c r="F4" s="8"/>
      <c r="G4" s="8"/>
      <c r="H4" s="8"/>
    </row>
    <row r="5" spans="1:9" ht="15.75">
      <c r="A5" s="25"/>
      <c r="B5" s="27"/>
      <c r="D5" s="27"/>
      <c r="E5" s="27"/>
      <c r="G5" s="27"/>
      <c r="H5" s="27"/>
    </row>
    <row r="6" spans="1:9" s="20" customFormat="1" ht="90">
      <c r="A6" s="298" t="s">
        <v>1635</v>
      </c>
      <c r="B6" s="298" t="s">
        <v>1868</v>
      </c>
      <c r="C6" s="317" t="s">
        <v>5034</v>
      </c>
      <c r="D6" s="317" t="s">
        <v>5450</v>
      </c>
      <c r="E6" s="317" t="s">
        <v>1900</v>
      </c>
      <c r="F6" s="317" t="s">
        <v>5451</v>
      </c>
      <c r="G6" s="317" t="s">
        <v>1901</v>
      </c>
      <c r="H6" s="317" t="s">
        <v>5452</v>
      </c>
      <c r="I6" s="299"/>
    </row>
    <row r="7" spans="1:9">
      <c r="A7" s="29" t="s">
        <v>1869</v>
      </c>
      <c r="B7" s="29"/>
      <c r="C7" s="36"/>
      <c r="D7" s="30"/>
      <c r="E7" s="30"/>
      <c r="F7" s="30"/>
      <c r="G7" s="30"/>
      <c r="H7" s="30"/>
    </row>
    <row r="8" spans="1:9">
      <c r="A8" s="31"/>
      <c r="B8" s="282"/>
      <c r="C8" s="36"/>
      <c r="D8" s="30"/>
      <c r="E8" s="30"/>
      <c r="F8" s="30"/>
      <c r="G8" s="30"/>
      <c r="H8" s="30"/>
    </row>
    <row r="9" spans="1:9">
      <c r="A9" s="29" t="s">
        <v>1870</v>
      </c>
      <c r="B9" s="29"/>
      <c r="C9" s="36"/>
      <c r="D9" s="30"/>
      <c r="E9" s="30"/>
      <c r="F9" s="30"/>
      <c r="G9" s="30"/>
      <c r="H9" s="30"/>
    </row>
    <row r="10" spans="1:9">
      <c r="A10" s="31"/>
      <c r="B10" s="282"/>
      <c r="C10" s="36"/>
      <c r="D10" s="30"/>
      <c r="E10" s="30"/>
      <c r="F10" s="30"/>
      <c r="G10" s="30"/>
      <c r="H10" s="30"/>
    </row>
    <row r="11" spans="1:9">
      <c r="A11" s="29" t="s">
        <v>1871</v>
      </c>
      <c r="B11" s="29"/>
      <c r="C11" s="36"/>
      <c r="D11" s="30"/>
      <c r="E11" s="30"/>
      <c r="F11" s="30"/>
      <c r="G11" s="30"/>
      <c r="H11" s="30"/>
    </row>
    <row r="12" spans="1:9">
      <c r="A12" s="31"/>
      <c r="B12" s="282"/>
      <c r="C12" s="36"/>
      <c r="D12" s="30"/>
      <c r="E12" s="30"/>
      <c r="F12" s="30"/>
      <c r="G12" s="30"/>
      <c r="H12" s="30"/>
    </row>
    <row r="13" spans="1:9">
      <c r="A13" s="31"/>
      <c r="B13" s="282"/>
      <c r="C13" s="36"/>
      <c r="D13" s="30"/>
      <c r="E13" s="30"/>
      <c r="F13" s="30"/>
      <c r="G13" s="30"/>
      <c r="H13" s="30"/>
    </row>
    <row r="14" spans="1:9">
      <c r="A14" s="29" t="s">
        <v>1872</v>
      </c>
      <c r="B14" s="29"/>
      <c r="C14" s="36"/>
      <c r="D14" s="30"/>
      <c r="E14" s="30"/>
      <c r="F14" s="30"/>
      <c r="G14" s="30"/>
      <c r="H14" s="30"/>
    </row>
    <row r="15" spans="1:9">
      <c r="A15" s="32" t="s">
        <v>1873</v>
      </c>
      <c r="B15" s="282"/>
      <c r="C15" s="36"/>
      <c r="D15" s="30"/>
      <c r="E15" s="30"/>
      <c r="F15" s="30"/>
      <c r="G15" s="30"/>
      <c r="H15" s="30"/>
    </row>
    <row r="16" spans="1:9">
      <c r="A16" s="32"/>
      <c r="B16" s="282"/>
      <c r="C16" s="36"/>
      <c r="D16" s="30"/>
      <c r="E16" s="30"/>
      <c r="F16" s="30"/>
      <c r="G16" s="30"/>
      <c r="H16" s="30"/>
    </row>
    <row r="17" spans="1:8">
      <c r="A17" s="32"/>
      <c r="B17" s="282"/>
      <c r="C17" s="36"/>
      <c r="D17" s="30"/>
      <c r="E17" s="30"/>
      <c r="F17" s="30"/>
      <c r="G17" s="30"/>
      <c r="H17" s="30"/>
    </row>
    <row r="18" spans="1:8">
      <c r="A18" s="32" t="s">
        <v>1874</v>
      </c>
      <c r="B18" s="282"/>
      <c r="C18" s="36"/>
      <c r="D18" s="30"/>
      <c r="E18" s="30"/>
      <c r="F18" s="30"/>
      <c r="G18" s="30"/>
      <c r="H18" s="30"/>
    </row>
    <row r="19" spans="1:8">
      <c r="A19" s="32"/>
      <c r="B19" s="282"/>
      <c r="C19" s="36"/>
      <c r="D19" s="30"/>
      <c r="E19" s="30"/>
      <c r="F19" s="30"/>
      <c r="G19" s="30"/>
      <c r="H19" s="30"/>
    </row>
    <row r="20" spans="1:8">
      <c r="A20" s="32"/>
      <c r="B20" s="282"/>
      <c r="C20" s="36"/>
      <c r="D20" s="30"/>
      <c r="E20" s="30"/>
      <c r="F20" s="30"/>
      <c r="G20" s="30"/>
      <c r="H20" s="30"/>
    </row>
    <row r="21" spans="1:8">
      <c r="A21" s="29" t="s">
        <v>1875</v>
      </c>
      <c r="B21" s="29"/>
      <c r="C21" s="36"/>
      <c r="D21" s="30"/>
      <c r="E21" s="30"/>
      <c r="F21" s="30"/>
      <c r="G21" s="30"/>
      <c r="H21" s="30"/>
    </row>
    <row r="22" spans="1:8">
      <c r="A22" s="31"/>
      <c r="B22" s="282"/>
      <c r="C22" s="36"/>
      <c r="D22" s="30"/>
      <c r="E22" s="30"/>
      <c r="F22" s="30"/>
      <c r="G22" s="30"/>
      <c r="H22" s="30"/>
    </row>
    <row r="23" spans="1:8">
      <c r="A23" s="31"/>
      <c r="B23" s="282"/>
      <c r="C23" s="36"/>
      <c r="D23" s="30"/>
      <c r="E23" s="30"/>
      <c r="F23" s="30"/>
      <c r="G23" s="30"/>
      <c r="H23" s="30"/>
    </row>
    <row r="24" spans="1:8">
      <c r="A24" s="29" t="s">
        <v>1876</v>
      </c>
      <c r="B24" s="29"/>
      <c r="C24" s="36"/>
      <c r="D24" s="30"/>
      <c r="E24" s="30"/>
      <c r="F24" s="30"/>
      <c r="G24" s="30"/>
      <c r="H24" s="30"/>
    </row>
    <row r="25" spans="1:8">
      <c r="A25" s="31"/>
      <c r="B25" s="282"/>
      <c r="C25" s="36"/>
      <c r="D25" s="30"/>
      <c r="E25" s="30"/>
      <c r="F25" s="30"/>
      <c r="G25" s="30"/>
      <c r="H25" s="30"/>
    </row>
    <row r="26" spans="1:8">
      <c r="A26" s="31"/>
      <c r="B26" s="282"/>
      <c r="C26" s="36"/>
      <c r="D26" s="30"/>
      <c r="E26" s="30"/>
      <c r="F26" s="30"/>
      <c r="G26" s="30"/>
      <c r="H26" s="30"/>
    </row>
    <row r="27" spans="1:8">
      <c r="A27" s="29" t="s">
        <v>1877</v>
      </c>
      <c r="B27" s="29"/>
      <c r="C27" s="36"/>
      <c r="D27" s="30"/>
      <c r="E27" s="30"/>
      <c r="F27" s="30"/>
      <c r="G27" s="30"/>
      <c r="H27" s="30"/>
    </row>
    <row r="28" spans="1:8">
      <c r="A28" s="31"/>
      <c r="B28" s="282"/>
      <c r="C28" s="36"/>
      <c r="D28" s="30"/>
      <c r="E28" s="30"/>
      <c r="F28" s="30"/>
      <c r="G28" s="30"/>
      <c r="H28" s="30"/>
    </row>
    <row r="29" spans="1:8">
      <c r="A29" s="31"/>
      <c r="B29" s="282"/>
      <c r="C29" s="36"/>
      <c r="D29" s="30"/>
      <c r="E29" s="30"/>
      <c r="F29" s="30"/>
      <c r="G29" s="30"/>
      <c r="H29" s="30"/>
    </row>
    <row r="30" spans="1:8" s="21" customFormat="1">
      <c r="A30" s="29" t="s">
        <v>1878</v>
      </c>
      <c r="B30" s="29"/>
      <c r="C30" s="37"/>
      <c r="D30" s="30"/>
      <c r="E30" s="30"/>
      <c r="F30" s="30"/>
      <c r="G30" s="30"/>
      <c r="H30" s="30"/>
    </row>
    <row r="31" spans="1:8">
      <c r="A31" s="31"/>
      <c r="B31" s="282"/>
      <c r="C31" s="36"/>
      <c r="D31" s="30"/>
      <c r="E31" s="30"/>
      <c r="F31" s="30"/>
      <c r="G31" s="30"/>
      <c r="H31" s="30"/>
    </row>
    <row r="32" spans="1:8">
      <c r="A32" s="31"/>
      <c r="B32" s="282"/>
      <c r="C32" s="36"/>
      <c r="D32" s="30"/>
      <c r="E32" s="30"/>
      <c r="F32" s="30"/>
      <c r="G32" s="30"/>
      <c r="H32" s="30"/>
    </row>
    <row r="33" spans="1:8" ht="15.75">
      <c r="A33" s="553" t="s">
        <v>1879</v>
      </c>
      <c r="B33" s="553"/>
      <c r="C33" s="662">
        <v>154</v>
      </c>
      <c r="D33" s="663">
        <v>195</v>
      </c>
      <c r="E33" s="664">
        <v>200</v>
      </c>
      <c r="F33" s="663">
        <v>205</v>
      </c>
      <c r="G33" s="664">
        <v>170</v>
      </c>
      <c r="H33" s="663">
        <v>185</v>
      </c>
    </row>
    <row r="34" spans="1:8">
      <c r="A34" s="31"/>
      <c r="B34" s="282"/>
      <c r="C34" s="36"/>
      <c r="D34" s="30"/>
      <c r="E34" s="30"/>
      <c r="F34" s="30"/>
      <c r="G34" s="30"/>
      <c r="H34" s="30"/>
    </row>
    <row r="35" spans="1:8">
      <c r="A35" s="31"/>
      <c r="B35" s="282"/>
      <c r="C35" s="36"/>
      <c r="D35" s="30"/>
      <c r="E35" s="30"/>
      <c r="F35" s="30"/>
      <c r="G35" s="30"/>
      <c r="H35" s="30"/>
    </row>
    <row r="36" spans="1:8">
      <c r="A36" s="979" t="s">
        <v>129</v>
      </c>
      <c r="B36" s="979"/>
      <c r="C36" s="36"/>
      <c r="D36" s="33"/>
      <c r="E36" s="33"/>
      <c r="F36" s="33"/>
      <c r="G36" s="33"/>
      <c r="H36" s="33"/>
    </row>
    <row r="37" spans="1:8">
      <c r="A37" s="34"/>
      <c r="B37" s="34"/>
      <c r="D37" s="35"/>
      <c r="E37" s="35"/>
      <c r="F37" s="35"/>
      <c r="G37" s="35"/>
      <c r="H37" s="35"/>
    </row>
  </sheetData>
  <mergeCells count="1">
    <mergeCell ref="A36:B36"/>
  </mergeCells>
  <pageMargins left="0.23622047244094499" right="0.23622047244094499" top="0.35433070866141703" bottom="0.35433070866141703" header="0.31496062992126" footer="0.31496062992126"/>
  <pageSetup paperSize="9" scale="72" orientation="landscape" r:id="rId1"/>
  <headerFooter alignWithMargins="0">
    <oddFooter>&amp;R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workbookViewId="0">
      <selection activeCell="B42" sqref="B42"/>
    </sheetView>
  </sheetViews>
  <sheetFormatPr defaultColWidth="9" defaultRowHeight="12"/>
  <cols>
    <col min="1" max="1" width="12.7109375" customWidth="1"/>
    <col min="2" max="2" width="48.28515625" customWidth="1"/>
    <col min="3" max="8" width="6.7109375" customWidth="1"/>
  </cols>
  <sheetData>
    <row r="1" spans="1:8" ht="12.75">
      <c r="A1" s="1"/>
      <c r="B1" s="2" t="s">
        <v>51</v>
      </c>
      <c r="C1" s="3" t="str">
        <f>Kadar.ode.!C1</f>
        <v>Општа болница Јагодина</v>
      </c>
      <c r="D1" s="4"/>
      <c r="E1" s="4"/>
      <c r="F1" s="4"/>
      <c r="G1" s="5"/>
      <c r="H1" s="6"/>
    </row>
    <row r="2" spans="1:8" ht="12.75">
      <c r="A2" s="1"/>
      <c r="B2" s="2" t="s">
        <v>52</v>
      </c>
      <c r="C2" s="3">
        <f>Kadar.ode.!C2</f>
        <v>17688383</v>
      </c>
      <c r="D2" s="4"/>
      <c r="E2" s="4"/>
      <c r="F2" s="4"/>
      <c r="G2" s="5"/>
      <c r="H2" s="6"/>
    </row>
    <row r="3" spans="1:8" ht="12.75">
      <c r="A3" s="1"/>
      <c r="B3" s="2"/>
      <c r="C3" s="3"/>
      <c r="D3" s="4"/>
      <c r="E3" s="4"/>
      <c r="F3" s="4"/>
      <c r="G3" s="5"/>
      <c r="H3" s="6"/>
    </row>
    <row r="4" spans="1:8" ht="48.75" customHeight="1">
      <c r="A4" s="1"/>
      <c r="B4" s="2" t="s">
        <v>1880</v>
      </c>
      <c r="C4" s="987" t="s">
        <v>50</v>
      </c>
      <c r="D4" s="988"/>
      <c r="E4" s="988"/>
      <c r="F4" s="988"/>
      <c r="G4" s="988"/>
      <c r="H4" s="988"/>
    </row>
    <row r="5" spans="1:8" ht="14.25">
      <c r="A5" s="1"/>
      <c r="B5" s="2" t="s">
        <v>186</v>
      </c>
      <c r="C5" s="7"/>
      <c r="D5" s="8"/>
      <c r="E5" s="8"/>
      <c r="F5" s="8"/>
      <c r="G5" s="9"/>
      <c r="H5" s="6"/>
    </row>
    <row r="6" spans="1:8" ht="15.75">
      <c r="A6" s="10"/>
      <c r="B6" s="10"/>
      <c r="C6" s="10"/>
      <c r="D6" s="10"/>
      <c r="E6" s="10"/>
      <c r="F6" s="10"/>
      <c r="G6" s="11"/>
      <c r="H6" s="11"/>
    </row>
    <row r="7" spans="1:8" ht="36" customHeight="1">
      <c r="A7" s="12" t="s">
        <v>1635</v>
      </c>
      <c r="B7" s="989" t="s">
        <v>1636</v>
      </c>
      <c r="C7" s="990"/>
      <c r="D7" s="990"/>
      <c r="E7" s="990"/>
      <c r="F7" s="990"/>
      <c r="G7" s="990"/>
      <c r="H7" s="990"/>
    </row>
    <row r="8" spans="1:8" ht="12.75">
      <c r="A8" s="13"/>
      <c r="B8" s="991"/>
      <c r="C8" s="992"/>
      <c r="D8" s="992"/>
      <c r="E8" s="992"/>
      <c r="F8" s="992"/>
      <c r="G8" s="992"/>
      <c r="H8" s="992"/>
    </row>
    <row r="9" spans="1:8" ht="14.25">
      <c r="A9" s="14"/>
      <c r="B9" s="993"/>
      <c r="C9" s="994"/>
      <c r="D9" s="994"/>
      <c r="E9" s="994"/>
      <c r="F9" s="994"/>
      <c r="G9" s="994"/>
      <c r="H9" s="994"/>
    </row>
    <row r="10" spans="1:8" ht="14.25">
      <c r="A10" s="14"/>
      <c r="B10" s="995"/>
      <c r="C10" s="983"/>
      <c r="D10" s="983"/>
      <c r="E10" s="983"/>
      <c r="F10" s="983"/>
      <c r="G10" s="983"/>
      <c r="H10" s="983"/>
    </row>
    <row r="11" spans="1:8" ht="14.25">
      <c r="A11" s="14"/>
      <c r="B11" s="984"/>
      <c r="C11" s="985"/>
      <c r="D11" s="985"/>
      <c r="E11" s="985"/>
      <c r="F11" s="985"/>
      <c r="G11" s="985"/>
      <c r="H11" s="985"/>
    </row>
    <row r="12" spans="1:8" ht="14.25">
      <c r="A12" s="14"/>
      <c r="B12" s="982"/>
      <c r="C12" s="983"/>
      <c r="D12" s="983"/>
      <c r="E12" s="983"/>
      <c r="F12" s="983"/>
      <c r="G12" s="983"/>
      <c r="H12" s="986"/>
    </row>
    <row r="13" spans="1:8" ht="14.25">
      <c r="A13" s="14"/>
      <c r="B13" s="984"/>
      <c r="C13" s="985"/>
      <c r="D13" s="985"/>
      <c r="E13" s="985"/>
      <c r="F13" s="985"/>
      <c r="G13" s="985"/>
      <c r="H13" s="985"/>
    </row>
    <row r="14" spans="1:8" ht="14.25">
      <c r="A14" s="14"/>
      <c r="B14" s="982"/>
      <c r="C14" s="983"/>
      <c r="D14" s="983"/>
      <c r="E14" s="983"/>
      <c r="F14" s="983"/>
      <c r="G14" s="983"/>
      <c r="H14" s="983"/>
    </row>
    <row r="15" spans="1:8" ht="14.25">
      <c r="A15" s="14"/>
      <c r="B15" s="982"/>
      <c r="C15" s="983"/>
      <c r="D15" s="983"/>
      <c r="E15" s="983"/>
      <c r="F15" s="983"/>
      <c r="G15" s="983"/>
      <c r="H15" s="983"/>
    </row>
    <row r="16" spans="1:8" ht="14.25">
      <c r="A16" s="14"/>
      <c r="B16" s="984"/>
      <c r="C16" s="985"/>
      <c r="D16" s="985"/>
      <c r="E16" s="985"/>
      <c r="F16" s="985"/>
      <c r="G16" s="985"/>
      <c r="H16" s="985"/>
    </row>
    <row r="17" spans="1:8" ht="14.25">
      <c r="A17" s="14"/>
      <c r="B17" s="982"/>
      <c r="C17" s="983"/>
      <c r="D17" s="983"/>
      <c r="E17" s="983"/>
      <c r="F17" s="983"/>
      <c r="G17" s="983"/>
      <c r="H17" s="983"/>
    </row>
    <row r="18" spans="1:8" ht="14.25">
      <c r="A18" s="14"/>
      <c r="B18" s="984"/>
      <c r="C18" s="985"/>
      <c r="D18" s="985"/>
      <c r="E18" s="985"/>
      <c r="F18" s="985"/>
      <c r="G18" s="985"/>
      <c r="H18" s="985"/>
    </row>
    <row r="19" spans="1:8" ht="14.25">
      <c r="A19" s="14"/>
      <c r="B19" s="980"/>
      <c r="C19" s="981"/>
      <c r="D19" s="981"/>
      <c r="E19" s="981"/>
      <c r="F19" s="981"/>
      <c r="G19" s="981"/>
      <c r="H19" s="981"/>
    </row>
    <row r="20" spans="1:8" ht="14.25">
      <c r="A20" s="14"/>
      <c r="B20" s="982"/>
      <c r="C20" s="983"/>
      <c r="D20" s="983"/>
      <c r="E20" s="983"/>
      <c r="F20" s="983"/>
      <c r="G20" s="983"/>
      <c r="H20" s="983"/>
    </row>
    <row r="21" spans="1:8" ht="14.25">
      <c r="A21" s="14"/>
      <c r="B21" s="982"/>
      <c r="C21" s="983"/>
      <c r="D21" s="983"/>
      <c r="E21" s="983"/>
      <c r="F21" s="983"/>
      <c r="G21" s="983"/>
      <c r="H21" s="983"/>
    </row>
    <row r="22" spans="1:8" ht="14.25">
      <c r="A22" s="14"/>
      <c r="B22" s="984"/>
      <c r="C22" s="985"/>
      <c r="D22" s="985"/>
      <c r="E22" s="985"/>
      <c r="F22" s="985"/>
      <c r="G22" s="985"/>
      <c r="H22" s="985"/>
    </row>
    <row r="23" spans="1:8" ht="14.25">
      <c r="A23" s="14"/>
      <c r="B23" s="980"/>
      <c r="C23" s="981"/>
      <c r="D23" s="981"/>
      <c r="E23" s="981"/>
      <c r="F23" s="981"/>
      <c r="G23" s="981"/>
      <c r="H23" s="981"/>
    </row>
    <row r="24" spans="1:8" ht="14.25">
      <c r="A24" s="14"/>
      <c r="B24" s="980"/>
      <c r="C24" s="981"/>
      <c r="D24" s="981"/>
      <c r="E24" s="981"/>
      <c r="F24" s="981"/>
      <c r="G24" s="981"/>
      <c r="H24" s="981"/>
    </row>
    <row r="25" spans="1:8" ht="14.25">
      <c r="A25" s="14"/>
      <c r="B25" s="980"/>
      <c r="C25" s="981"/>
      <c r="D25" s="981"/>
      <c r="E25" s="981"/>
      <c r="F25" s="981"/>
      <c r="G25" s="981"/>
      <c r="H25" s="981"/>
    </row>
    <row r="26" spans="1:8" ht="14.25">
      <c r="A26" s="14"/>
      <c r="B26" s="980"/>
      <c r="C26" s="981"/>
      <c r="D26" s="981"/>
      <c r="E26" s="981"/>
      <c r="F26" s="981"/>
      <c r="G26" s="981"/>
      <c r="H26" s="981"/>
    </row>
    <row r="27" spans="1:8" ht="14.25">
      <c r="A27" s="14"/>
      <c r="B27" s="982"/>
      <c r="C27" s="983"/>
      <c r="D27" s="983"/>
      <c r="E27" s="983"/>
      <c r="F27" s="983"/>
      <c r="G27" s="983"/>
      <c r="H27" s="983"/>
    </row>
    <row r="28" spans="1:8" ht="14.25">
      <c r="A28" s="14"/>
      <c r="B28" s="982"/>
      <c r="C28" s="983"/>
      <c r="D28" s="983"/>
      <c r="E28" s="983"/>
      <c r="F28" s="983"/>
      <c r="G28" s="983"/>
      <c r="H28" s="983"/>
    </row>
    <row r="29" spans="1:8" ht="14.25">
      <c r="A29" s="14"/>
      <c r="B29" s="984"/>
      <c r="C29" s="985"/>
      <c r="D29" s="985"/>
      <c r="E29" s="985"/>
      <c r="F29" s="985"/>
      <c r="G29" s="985"/>
      <c r="H29" s="985"/>
    </row>
    <row r="30" spans="1:8" ht="14.25">
      <c r="A30" s="14"/>
      <c r="B30" s="982"/>
      <c r="C30" s="983"/>
      <c r="D30" s="983"/>
      <c r="E30" s="983"/>
      <c r="F30" s="983"/>
      <c r="G30" s="983"/>
      <c r="H30" s="983"/>
    </row>
    <row r="31" spans="1:8" ht="14.25">
      <c r="A31" s="14"/>
      <c r="B31" s="980"/>
      <c r="C31" s="981"/>
      <c r="D31" s="981"/>
      <c r="E31" s="981"/>
      <c r="F31" s="981"/>
      <c r="G31" s="981"/>
      <c r="H31" s="981"/>
    </row>
    <row r="32" spans="1:8" ht="14.25">
      <c r="A32" s="14"/>
      <c r="B32" s="982"/>
      <c r="C32" s="983"/>
      <c r="D32" s="983"/>
      <c r="E32" s="983"/>
      <c r="F32" s="983"/>
      <c r="G32" s="983"/>
      <c r="H32" s="983"/>
    </row>
    <row r="33" spans="1:8" ht="14.25">
      <c r="A33" s="14"/>
      <c r="B33" s="982"/>
      <c r="C33" s="983"/>
      <c r="D33" s="983"/>
      <c r="E33" s="983"/>
      <c r="F33" s="983"/>
      <c r="G33" s="983"/>
      <c r="H33" s="983"/>
    </row>
    <row r="34" spans="1:8" ht="14.25">
      <c r="A34" s="14"/>
      <c r="B34" s="982"/>
      <c r="C34" s="983"/>
      <c r="D34" s="983"/>
      <c r="E34" s="983"/>
      <c r="F34" s="983"/>
      <c r="G34" s="983"/>
      <c r="H34" s="983"/>
    </row>
    <row r="35" spans="1:8" ht="14.25">
      <c r="A35" s="15"/>
      <c r="B35" s="983"/>
      <c r="C35" s="983"/>
      <c r="D35" s="983"/>
      <c r="E35" s="983"/>
      <c r="F35" s="983"/>
      <c r="G35" s="983"/>
      <c r="H35" s="983"/>
    </row>
    <row r="36" spans="1:8" ht="12.75" customHeight="1">
      <c r="A36" s="16"/>
      <c r="B36" s="16"/>
    </row>
    <row r="37" spans="1:8" ht="12.75" customHeight="1">
      <c r="A37" s="16"/>
      <c r="B37" s="16"/>
    </row>
    <row r="38" spans="1:8" ht="14.25">
      <c r="A38" s="11"/>
      <c r="B38" s="17"/>
      <c r="C38" s="17"/>
      <c r="D38" s="17"/>
      <c r="E38" s="18"/>
      <c r="F38" s="18"/>
      <c r="G38" s="19"/>
      <c r="H38" s="18"/>
    </row>
  </sheetData>
  <mergeCells count="30">
    <mergeCell ref="C4:H4"/>
    <mergeCell ref="B7:H7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B35:H35"/>
  </mergeCells>
  <pageMargins left="0.23622047244094499" right="0.23622047244094499" top="0.35433070866141703" bottom="0.35433070866141703" header="0.31496062992126" footer="0.3149606299212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W24"/>
  <sheetViews>
    <sheetView view="pageBreakPreview" zoomScaleSheetLayoutView="100" workbookViewId="0">
      <selection activeCell="C4" sqref="C4"/>
    </sheetView>
  </sheetViews>
  <sheetFormatPr defaultRowHeight="12.75"/>
  <cols>
    <col min="1" max="1" width="21.5703125" style="761" customWidth="1"/>
    <col min="2" max="2" width="9.140625" style="761"/>
    <col min="3" max="3" width="5.85546875" style="761" customWidth="1"/>
    <col min="4" max="4" width="8" style="761" customWidth="1"/>
    <col min="5" max="5" width="5.85546875" style="762" customWidth="1"/>
    <col min="6" max="7" width="6.28515625" style="762" customWidth="1"/>
    <col min="8" max="8" width="6" style="762" customWidth="1"/>
    <col min="9" max="9" width="5.85546875" style="762" customWidth="1"/>
    <col min="10" max="10" width="6" style="762" customWidth="1"/>
    <col min="11" max="11" width="6.7109375" style="762" customWidth="1"/>
    <col min="12" max="12" width="6.42578125" style="762" customWidth="1"/>
    <col min="13" max="13" width="5.85546875" style="761" customWidth="1"/>
    <col min="14" max="14" width="6.28515625" style="761" customWidth="1"/>
    <col min="15" max="15" width="6.7109375" style="761" customWidth="1"/>
    <col min="16" max="16" width="5.7109375" style="749" customWidth="1"/>
    <col min="17" max="18" width="6.7109375" style="749" customWidth="1"/>
    <col min="19" max="16384" width="9.140625" style="749"/>
  </cols>
  <sheetData>
    <row r="1" spans="1:23" s="567" customFormat="1" ht="15.75">
      <c r="A1" s="737"/>
      <c r="B1" s="738" t="s">
        <v>51</v>
      </c>
      <c r="C1" s="739" t="str">
        <f>[1]Kadar.ode.!C1</f>
        <v>Општа болница Јагодина</v>
      </c>
      <c r="D1" s="740"/>
      <c r="E1" s="740"/>
      <c r="F1" s="740"/>
      <c r="G1" s="740"/>
      <c r="H1" s="740"/>
      <c r="I1" s="740"/>
      <c r="J1" s="740"/>
      <c r="K1" s="740"/>
      <c r="L1" s="740"/>
      <c r="M1" s="740"/>
      <c r="N1" s="741"/>
      <c r="O1" s="566"/>
      <c r="P1" s="566"/>
      <c r="Q1" s="566"/>
      <c r="R1" s="266"/>
      <c r="S1" s="566"/>
      <c r="T1" s="266"/>
      <c r="W1" s="568"/>
    </row>
    <row r="2" spans="1:23" s="567" customFormat="1" ht="15.75">
      <c r="A2" s="737"/>
      <c r="B2" s="738" t="s">
        <v>52</v>
      </c>
      <c r="C2" s="739"/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1"/>
      <c r="O2" s="566"/>
      <c r="P2" s="566"/>
      <c r="Q2" s="566"/>
      <c r="R2" s="266"/>
      <c r="S2" s="566"/>
      <c r="T2" s="266"/>
      <c r="W2" s="568"/>
    </row>
    <row r="3" spans="1:23" s="567" customFormat="1" ht="15.75">
      <c r="A3" s="737"/>
      <c r="B3" s="738" t="s">
        <v>53</v>
      </c>
      <c r="C3" s="742" t="s">
        <v>5269</v>
      </c>
      <c r="D3" s="743"/>
      <c r="E3" s="740"/>
      <c r="F3" s="740"/>
      <c r="G3" s="740"/>
      <c r="H3" s="740"/>
      <c r="I3" s="740"/>
      <c r="J3" s="740"/>
      <c r="K3" s="740"/>
      <c r="L3" s="740"/>
      <c r="M3" s="740"/>
      <c r="N3" s="741"/>
      <c r="O3" s="566"/>
      <c r="P3" s="566"/>
      <c r="Q3" s="566"/>
      <c r="R3" s="266"/>
      <c r="S3" s="566"/>
      <c r="T3" s="266"/>
      <c r="W3" s="568"/>
    </row>
    <row r="4" spans="1:23" s="567" customFormat="1" ht="15.75">
      <c r="A4" s="737"/>
      <c r="B4" s="738" t="s">
        <v>84</v>
      </c>
      <c r="C4" s="744" t="s">
        <v>10</v>
      </c>
      <c r="D4" s="745"/>
      <c r="E4" s="745"/>
      <c r="F4" s="745"/>
      <c r="G4" s="745"/>
      <c r="H4" s="745"/>
      <c r="I4" s="745"/>
      <c r="J4" s="745"/>
      <c r="K4" s="745"/>
      <c r="L4" s="745"/>
      <c r="M4" s="745"/>
      <c r="N4" s="746"/>
      <c r="O4" s="566"/>
      <c r="P4" s="566"/>
      <c r="Q4" s="566"/>
      <c r="R4" s="266"/>
      <c r="S4" s="566"/>
      <c r="T4" s="266"/>
      <c r="W4" s="568"/>
    </row>
    <row r="5" spans="1:23" s="567" customFormat="1" ht="10.5" customHeight="1">
      <c r="A5" s="747"/>
      <c r="C5" s="748"/>
      <c r="F5" s="572"/>
      <c r="G5" s="572"/>
      <c r="H5" s="572"/>
      <c r="I5" s="572"/>
      <c r="J5" s="572"/>
      <c r="K5" s="572"/>
      <c r="L5" s="572"/>
      <c r="M5" s="572"/>
      <c r="O5" s="566"/>
      <c r="P5" s="566"/>
      <c r="Q5" s="566"/>
      <c r="R5" s="266"/>
      <c r="S5" s="566"/>
      <c r="T5" s="266"/>
      <c r="W5" s="568"/>
    </row>
    <row r="6" spans="1:23" ht="55.5" customHeight="1">
      <c r="A6" s="887" t="s">
        <v>85</v>
      </c>
      <c r="B6" s="886" t="s">
        <v>86</v>
      </c>
      <c r="C6" s="886" t="s">
        <v>87</v>
      </c>
      <c r="D6" s="886" t="s">
        <v>88</v>
      </c>
      <c r="E6" s="886" t="s">
        <v>57</v>
      </c>
      <c r="F6" s="886"/>
      <c r="G6" s="886"/>
      <c r="H6" s="886"/>
      <c r="I6" s="886"/>
      <c r="J6" s="886"/>
      <c r="K6" s="886"/>
      <c r="L6" s="886"/>
      <c r="M6" s="886"/>
      <c r="N6" s="886"/>
      <c r="O6" s="886"/>
      <c r="P6" s="886" t="s">
        <v>58</v>
      </c>
      <c r="Q6" s="886"/>
      <c r="R6" s="886"/>
    </row>
    <row r="7" spans="1:23" s="752" customFormat="1" ht="88.5" customHeight="1">
      <c r="A7" s="887"/>
      <c r="B7" s="886"/>
      <c r="C7" s="886"/>
      <c r="D7" s="886"/>
      <c r="E7" s="750" t="s">
        <v>89</v>
      </c>
      <c r="F7" s="751" t="s">
        <v>64</v>
      </c>
      <c r="G7" s="751" t="s">
        <v>65</v>
      </c>
      <c r="H7" s="750" t="s">
        <v>90</v>
      </c>
      <c r="I7" s="750" t="s">
        <v>91</v>
      </c>
      <c r="J7" s="750" t="s">
        <v>92</v>
      </c>
      <c r="K7" s="750" t="s">
        <v>93</v>
      </c>
      <c r="L7" s="750" t="s">
        <v>94</v>
      </c>
      <c r="M7" s="750" t="s">
        <v>71</v>
      </c>
      <c r="N7" s="750" t="s">
        <v>95</v>
      </c>
      <c r="O7" s="750" t="s">
        <v>96</v>
      </c>
      <c r="P7" s="750" t="s">
        <v>97</v>
      </c>
      <c r="Q7" s="750" t="s">
        <v>98</v>
      </c>
      <c r="R7" s="750" t="s">
        <v>99</v>
      </c>
    </row>
    <row r="8" spans="1:23" ht="12" customHeight="1">
      <c r="A8" s="753" t="s">
        <v>38</v>
      </c>
      <c r="B8" s="595"/>
      <c r="C8" s="753"/>
      <c r="D8" s="753"/>
      <c r="E8" s="754"/>
      <c r="F8" s="754"/>
      <c r="G8" s="754"/>
      <c r="H8" s="727"/>
      <c r="I8" s="755">
        <f t="shared" ref="I8:I17" si="0">E8-H8</f>
        <v>0</v>
      </c>
      <c r="J8" s="754"/>
      <c r="K8" s="727"/>
      <c r="L8" s="755">
        <f t="shared" ref="L8:L17" si="1">J8-K8</f>
        <v>0</v>
      </c>
      <c r="M8" s="731"/>
      <c r="N8" s="727"/>
      <c r="O8" s="755">
        <f t="shared" ref="O8:O17" si="2">M8-N8</f>
        <v>0</v>
      </c>
      <c r="P8" s="756"/>
      <c r="Q8" s="756"/>
      <c r="R8" s="756"/>
    </row>
    <row r="9" spans="1:23" ht="12" customHeight="1">
      <c r="A9" s="597" t="s">
        <v>1963</v>
      </c>
      <c r="B9" s="595">
        <v>9</v>
      </c>
      <c r="C9" s="753"/>
      <c r="D9" s="753"/>
      <c r="E9" s="575">
        <v>3</v>
      </c>
      <c r="F9" s="596">
        <v>2</v>
      </c>
      <c r="G9" s="596">
        <v>1</v>
      </c>
      <c r="H9" s="577">
        <v>2</v>
      </c>
      <c r="I9" s="755">
        <f t="shared" si="0"/>
        <v>1</v>
      </c>
      <c r="J9" s="596">
        <v>6</v>
      </c>
      <c r="K9" s="577">
        <v>4</v>
      </c>
      <c r="L9" s="755">
        <f t="shared" si="1"/>
        <v>2</v>
      </c>
      <c r="M9" s="575"/>
      <c r="N9" s="577"/>
      <c r="O9" s="755">
        <f t="shared" si="2"/>
        <v>0</v>
      </c>
      <c r="P9" s="756"/>
      <c r="Q9" s="756"/>
      <c r="R9" s="756"/>
    </row>
    <row r="10" spans="1:23" ht="12" customHeight="1">
      <c r="A10" s="598" t="s">
        <v>1920</v>
      </c>
      <c r="B10" s="595">
        <v>45</v>
      </c>
      <c r="C10" s="753"/>
      <c r="D10" s="753"/>
      <c r="E10" s="575">
        <v>3</v>
      </c>
      <c r="F10" s="596"/>
      <c r="G10" s="596">
        <v>3</v>
      </c>
      <c r="H10" s="577">
        <v>3</v>
      </c>
      <c r="I10" s="755">
        <f t="shared" si="0"/>
        <v>0</v>
      </c>
      <c r="J10" s="596">
        <v>3</v>
      </c>
      <c r="K10" s="577">
        <v>3</v>
      </c>
      <c r="L10" s="755">
        <f t="shared" si="1"/>
        <v>0</v>
      </c>
      <c r="M10" s="575">
        <v>2</v>
      </c>
      <c r="N10" s="577">
        <v>3</v>
      </c>
      <c r="O10" s="755">
        <f t="shared" si="2"/>
        <v>-1</v>
      </c>
      <c r="P10" s="756"/>
      <c r="Q10" s="756"/>
      <c r="R10" s="756"/>
    </row>
    <row r="11" spans="1:23" ht="12" customHeight="1">
      <c r="A11" s="753"/>
      <c r="B11" s="753"/>
      <c r="C11" s="753"/>
      <c r="D11" s="753"/>
      <c r="E11" s="753"/>
      <c r="F11" s="757"/>
      <c r="G11" s="757"/>
      <c r="H11" s="727"/>
      <c r="I11" s="755">
        <f t="shared" si="0"/>
        <v>0</v>
      </c>
      <c r="J11" s="753"/>
      <c r="K11" s="727"/>
      <c r="L11" s="755">
        <f t="shared" si="1"/>
        <v>0</v>
      </c>
      <c r="M11" s="753"/>
      <c r="N11" s="727"/>
      <c r="O11" s="755">
        <f t="shared" si="2"/>
        <v>0</v>
      </c>
      <c r="P11" s="756"/>
      <c r="Q11" s="756"/>
      <c r="R11" s="756"/>
    </row>
    <row r="12" spans="1:23" ht="12" customHeight="1">
      <c r="A12" s="753"/>
      <c r="B12" s="753"/>
      <c r="C12" s="753"/>
      <c r="D12" s="753"/>
      <c r="E12" s="753"/>
      <c r="F12" s="757"/>
      <c r="G12" s="757"/>
      <c r="H12" s="727"/>
      <c r="I12" s="755">
        <f t="shared" si="0"/>
        <v>0</v>
      </c>
      <c r="J12" s="753"/>
      <c r="K12" s="727"/>
      <c r="L12" s="755">
        <f t="shared" si="1"/>
        <v>0</v>
      </c>
      <c r="M12" s="753"/>
      <c r="N12" s="727"/>
      <c r="O12" s="755">
        <f t="shared" si="2"/>
        <v>0</v>
      </c>
      <c r="P12" s="756"/>
      <c r="Q12" s="756"/>
      <c r="R12" s="756"/>
    </row>
    <row r="13" spans="1:23" ht="12" customHeight="1">
      <c r="A13" s="753"/>
      <c r="B13" s="753"/>
      <c r="C13" s="753"/>
      <c r="D13" s="753"/>
      <c r="E13" s="753"/>
      <c r="F13" s="757"/>
      <c r="G13" s="757"/>
      <c r="H13" s="727"/>
      <c r="I13" s="755">
        <f t="shared" si="0"/>
        <v>0</v>
      </c>
      <c r="J13" s="753"/>
      <c r="K13" s="727"/>
      <c r="L13" s="755">
        <f t="shared" si="1"/>
        <v>0</v>
      </c>
      <c r="M13" s="753"/>
      <c r="N13" s="727"/>
      <c r="O13" s="755">
        <f t="shared" si="2"/>
        <v>0</v>
      </c>
      <c r="P13" s="756"/>
      <c r="Q13" s="756"/>
      <c r="R13" s="756"/>
    </row>
    <row r="14" spans="1:23" ht="12" customHeight="1">
      <c r="A14" s="753"/>
      <c r="B14" s="753"/>
      <c r="C14" s="753"/>
      <c r="D14" s="753"/>
      <c r="E14" s="753"/>
      <c r="F14" s="757"/>
      <c r="G14" s="757"/>
      <c r="H14" s="727"/>
      <c r="I14" s="755">
        <f t="shared" si="0"/>
        <v>0</v>
      </c>
      <c r="J14" s="753"/>
      <c r="K14" s="727"/>
      <c r="L14" s="755">
        <f t="shared" si="1"/>
        <v>0</v>
      </c>
      <c r="M14" s="753"/>
      <c r="N14" s="727"/>
      <c r="O14" s="755">
        <f t="shared" si="2"/>
        <v>0</v>
      </c>
      <c r="P14" s="756"/>
      <c r="Q14" s="756"/>
      <c r="R14" s="756"/>
    </row>
    <row r="15" spans="1:23" ht="12" customHeight="1">
      <c r="A15" s="753"/>
      <c r="B15" s="753"/>
      <c r="C15" s="753"/>
      <c r="D15" s="753"/>
      <c r="E15" s="753"/>
      <c r="F15" s="757"/>
      <c r="G15" s="757"/>
      <c r="H15" s="727"/>
      <c r="I15" s="755">
        <f t="shared" si="0"/>
        <v>0</v>
      </c>
      <c r="J15" s="753"/>
      <c r="K15" s="727"/>
      <c r="L15" s="755">
        <f t="shared" si="1"/>
        <v>0</v>
      </c>
      <c r="M15" s="753"/>
      <c r="N15" s="727"/>
      <c r="O15" s="755">
        <f t="shared" si="2"/>
        <v>0</v>
      </c>
      <c r="P15" s="756"/>
      <c r="Q15" s="756"/>
      <c r="R15" s="756"/>
    </row>
    <row r="16" spans="1:23" ht="12" customHeight="1">
      <c r="A16" s="753"/>
      <c r="B16" s="753"/>
      <c r="C16" s="753"/>
      <c r="D16" s="753"/>
      <c r="E16" s="753"/>
      <c r="F16" s="757"/>
      <c r="G16" s="757"/>
      <c r="H16" s="727"/>
      <c r="I16" s="755">
        <f t="shared" si="0"/>
        <v>0</v>
      </c>
      <c r="J16" s="753"/>
      <c r="K16" s="727"/>
      <c r="L16" s="755">
        <f t="shared" si="1"/>
        <v>0</v>
      </c>
      <c r="M16" s="753"/>
      <c r="N16" s="727"/>
      <c r="O16" s="755">
        <f t="shared" si="2"/>
        <v>0</v>
      </c>
      <c r="P16" s="756"/>
      <c r="Q16" s="756"/>
      <c r="R16" s="756"/>
    </row>
    <row r="17" spans="1:18" ht="12" customHeight="1">
      <c r="A17" s="753"/>
      <c r="B17" s="753"/>
      <c r="C17" s="753"/>
      <c r="D17" s="753"/>
      <c r="E17" s="753"/>
      <c r="F17" s="757"/>
      <c r="G17" s="757"/>
      <c r="H17" s="727"/>
      <c r="I17" s="755">
        <f t="shared" si="0"/>
        <v>0</v>
      </c>
      <c r="J17" s="753"/>
      <c r="K17" s="727"/>
      <c r="L17" s="755">
        <f t="shared" si="1"/>
        <v>0</v>
      </c>
      <c r="M17" s="753"/>
      <c r="N17" s="727"/>
      <c r="O17" s="755">
        <f t="shared" si="2"/>
        <v>0</v>
      </c>
      <c r="P17" s="756"/>
      <c r="Q17" s="756"/>
      <c r="R17" s="756"/>
    </row>
    <row r="18" spans="1:18" s="759" customFormat="1" ht="12" customHeight="1">
      <c r="A18" s="758" t="s">
        <v>62</v>
      </c>
      <c r="B18" s="758"/>
      <c r="C18" s="758"/>
      <c r="D18" s="758"/>
      <c r="E18" s="758">
        <f t="shared" ref="E18:R18" si="3">SUM(E8:E17)</f>
        <v>6</v>
      </c>
      <c r="F18" s="758">
        <f t="shared" si="3"/>
        <v>2</v>
      </c>
      <c r="G18" s="758">
        <f t="shared" si="3"/>
        <v>4</v>
      </c>
      <c r="H18" s="758">
        <f t="shared" si="3"/>
        <v>5</v>
      </c>
      <c r="I18" s="758">
        <f t="shared" si="3"/>
        <v>1</v>
      </c>
      <c r="J18" s="758">
        <f t="shared" si="3"/>
        <v>9</v>
      </c>
      <c r="K18" s="758">
        <f t="shared" si="3"/>
        <v>7</v>
      </c>
      <c r="L18" s="758">
        <f t="shared" si="3"/>
        <v>2</v>
      </c>
      <c r="M18" s="758">
        <f t="shared" si="3"/>
        <v>2</v>
      </c>
      <c r="N18" s="758">
        <f t="shared" si="3"/>
        <v>3</v>
      </c>
      <c r="O18" s="758">
        <f t="shared" si="3"/>
        <v>-1</v>
      </c>
      <c r="P18" s="758">
        <f t="shared" si="3"/>
        <v>0</v>
      </c>
      <c r="Q18" s="758">
        <f t="shared" si="3"/>
        <v>0</v>
      </c>
      <c r="R18" s="758">
        <f t="shared" si="3"/>
        <v>0</v>
      </c>
    </row>
    <row r="19" spans="1:18">
      <c r="A19" s="760" t="s">
        <v>100</v>
      </c>
    </row>
    <row r="20" spans="1:18" s="764" customFormat="1" ht="27" customHeight="1">
      <c r="A20" s="763"/>
      <c r="B20" s="763"/>
      <c r="C20" s="763"/>
      <c r="D20" s="763"/>
      <c r="E20" s="763"/>
      <c r="F20" s="763"/>
      <c r="G20" s="763"/>
      <c r="H20" s="763"/>
      <c r="I20" s="763"/>
      <c r="J20" s="763"/>
      <c r="K20" s="763"/>
      <c r="L20" s="763"/>
      <c r="M20" s="763"/>
      <c r="N20" s="763"/>
      <c r="O20" s="763"/>
    </row>
    <row r="21" spans="1:18" s="764" customFormat="1" ht="17.25" customHeight="1">
      <c r="B21" s="765"/>
      <c r="C21" s="765"/>
      <c r="D21" s="765"/>
      <c r="E21" s="765"/>
      <c r="F21" s="765"/>
      <c r="G21" s="765"/>
      <c r="H21" s="765"/>
      <c r="I21" s="765"/>
      <c r="J21" s="765"/>
      <c r="K21" s="765"/>
      <c r="L21" s="765"/>
      <c r="M21" s="765"/>
      <c r="N21" s="765"/>
      <c r="O21" s="765"/>
    </row>
    <row r="22" spans="1:18">
      <c r="A22" s="766"/>
      <c r="B22" s="766"/>
      <c r="C22" s="766"/>
      <c r="D22" s="766"/>
      <c r="E22" s="767"/>
      <c r="F22" s="767"/>
      <c r="G22" s="767"/>
      <c r="H22" s="767"/>
      <c r="I22" s="767"/>
      <c r="J22" s="767"/>
      <c r="K22" s="767"/>
      <c r="L22" s="767"/>
      <c r="M22" s="766"/>
      <c r="N22" s="766"/>
      <c r="O22" s="766"/>
      <c r="R22" s="599"/>
    </row>
    <row r="23" spans="1:18">
      <c r="A23" s="766"/>
      <c r="B23" s="766"/>
      <c r="C23" s="766"/>
      <c r="D23" s="766"/>
      <c r="E23" s="767"/>
      <c r="F23" s="767"/>
      <c r="G23" s="767"/>
      <c r="H23" s="767"/>
      <c r="I23" s="767"/>
      <c r="J23" s="767"/>
      <c r="K23" s="767"/>
      <c r="L23" s="767"/>
      <c r="M23" s="766"/>
      <c r="N23" s="766"/>
      <c r="O23" s="766"/>
    </row>
    <row r="24" spans="1:18">
      <c r="A24" s="766"/>
      <c r="B24" s="766"/>
      <c r="C24" s="766"/>
      <c r="D24" s="766"/>
      <c r="E24" s="767"/>
      <c r="F24" s="767"/>
      <c r="G24" s="767"/>
      <c r="H24" s="767"/>
      <c r="I24" s="767"/>
      <c r="J24" s="767"/>
      <c r="K24" s="767"/>
      <c r="L24" s="767"/>
      <c r="M24" s="766"/>
      <c r="N24" s="766"/>
      <c r="O24" s="766"/>
    </row>
  </sheetData>
  <mergeCells count="6">
    <mergeCell ref="E6:O6"/>
    <mergeCell ref="P6:R6"/>
    <mergeCell ref="A6:A7"/>
    <mergeCell ref="B6:B7"/>
    <mergeCell ref="C6:C7"/>
    <mergeCell ref="D6:D7"/>
  </mergeCells>
  <pageMargins left="0.23622047244094499" right="0.23622047244094499" top="0.35433070866141703" bottom="0.35433070866141703" header="0.31496062992126" footer="0.31496062992126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W25"/>
  <sheetViews>
    <sheetView tabSelected="1" view="pageBreakPreview" zoomScaleSheetLayoutView="100" workbookViewId="0">
      <selection activeCell="J3" sqref="J3"/>
    </sheetView>
  </sheetViews>
  <sheetFormatPr defaultRowHeight="15.75"/>
  <cols>
    <col min="1" max="1" width="30.42578125" style="567" customWidth="1"/>
    <col min="2" max="2" width="6.7109375" style="568" customWidth="1"/>
    <col min="3" max="3" width="14.5703125" style="568" customWidth="1"/>
    <col min="4" max="8" width="5.28515625" style="568" customWidth="1"/>
    <col min="9" max="9" width="5.28515625" style="584" customWidth="1"/>
    <col min="10" max="10" width="4.5703125" style="584" customWidth="1"/>
    <col min="11" max="11" width="4.85546875" style="567" customWidth="1"/>
    <col min="12" max="12" width="5.28515625" style="568" customWidth="1"/>
    <col min="13" max="14" width="5.28515625" style="567" customWidth="1"/>
    <col min="15" max="15" width="4.7109375" style="567" customWidth="1"/>
    <col min="16" max="16" width="4.85546875" style="567" customWidth="1"/>
    <col min="17" max="23" width="5.28515625" style="567" customWidth="1"/>
    <col min="24" max="16384" width="9.140625" style="567"/>
  </cols>
  <sheetData>
    <row r="1" spans="1:23">
      <c r="A1" s="737"/>
      <c r="B1" s="738" t="s">
        <v>51</v>
      </c>
      <c r="C1" s="739" t="s">
        <v>5271</v>
      </c>
      <c r="D1" s="740"/>
      <c r="E1" s="740"/>
      <c r="F1" s="740"/>
      <c r="G1" s="740"/>
      <c r="H1" s="740"/>
      <c r="I1" s="740"/>
      <c r="J1" s="740"/>
      <c r="K1" s="740"/>
      <c r="L1" s="740"/>
      <c r="M1" s="740"/>
      <c r="N1" s="740"/>
      <c r="O1" s="740"/>
      <c r="P1" s="741"/>
    </row>
    <row r="2" spans="1:23">
      <c r="A2" s="737"/>
      <c r="B2" s="738" t="s">
        <v>52</v>
      </c>
      <c r="C2" s="739">
        <v>17688383</v>
      </c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0"/>
      <c r="O2" s="740"/>
      <c r="P2" s="741"/>
    </row>
    <row r="3" spans="1:23">
      <c r="A3" s="737"/>
      <c r="B3" s="738" t="s">
        <v>53</v>
      </c>
      <c r="C3" s="742" t="s">
        <v>5269</v>
      </c>
      <c r="D3" s="743"/>
      <c r="E3" s="743"/>
      <c r="F3" s="740"/>
      <c r="G3" s="740"/>
      <c r="H3" s="740"/>
      <c r="I3" s="740"/>
      <c r="J3" s="740"/>
      <c r="K3" s="740"/>
      <c r="L3" s="740"/>
      <c r="M3" s="740"/>
      <c r="N3" s="740"/>
      <c r="O3" s="740"/>
      <c r="P3" s="741"/>
    </row>
    <row r="4" spans="1:23">
      <c r="A4" s="737"/>
      <c r="B4" s="738" t="s">
        <v>101</v>
      </c>
      <c r="C4" s="744" t="s">
        <v>12</v>
      </c>
      <c r="D4" s="745"/>
      <c r="E4" s="745"/>
      <c r="F4" s="745"/>
      <c r="G4" s="745"/>
      <c r="H4" s="745"/>
      <c r="I4" s="745"/>
      <c r="J4" s="745"/>
      <c r="K4" s="745"/>
      <c r="L4" s="745"/>
      <c r="M4" s="745"/>
      <c r="N4" s="745"/>
      <c r="O4" s="745"/>
      <c r="P4" s="746"/>
    </row>
    <row r="5" spans="1:23" ht="9" customHeight="1">
      <c r="A5" s="747"/>
      <c r="B5" s="567"/>
      <c r="C5" s="768"/>
      <c r="D5" s="265"/>
      <c r="E5" s="265"/>
      <c r="F5" s="265"/>
      <c r="G5" s="265"/>
      <c r="H5" s="265"/>
      <c r="I5" s="265"/>
      <c r="J5" s="265"/>
      <c r="K5" s="265"/>
      <c r="L5" s="265"/>
      <c r="M5" s="265"/>
    </row>
    <row r="6" spans="1:23" ht="45.75" customHeight="1">
      <c r="A6" s="889" t="s">
        <v>102</v>
      </c>
      <c r="B6" s="890" t="s">
        <v>103</v>
      </c>
      <c r="C6" s="881" t="s">
        <v>104</v>
      </c>
      <c r="D6" s="888" t="s">
        <v>57</v>
      </c>
      <c r="E6" s="888"/>
      <c r="F6" s="888"/>
      <c r="G6" s="888"/>
      <c r="H6" s="888"/>
      <c r="I6" s="888"/>
      <c r="J6" s="888"/>
      <c r="K6" s="888"/>
      <c r="L6" s="888"/>
      <c r="M6" s="888"/>
      <c r="N6" s="888"/>
      <c r="O6" s="888"/>
      <c r="P6" s="888"/>
      <c r="Q6" s="888"/>
      <c r="R6" s="888"/>
      <c r="S6" s="888"/>
      <c r="T6" s="888" t="s">
        <v>58</v>
      </c>
      <c r="U6" s="888"/>
      <c r="V6" s="888"/>
      <c r="W6" s="888"/>
    </row>
    <row r="7" spans="1:23" s="600" customFormat="1" ht="66" customHeight="1">
      <c r="A7" s="889"/>
      <c r="B7" s="890"/>
      <c r="C7" s="881"/>
      <c r="D7" s="769" t="s">
        <v>89</v>
      </c>
      <c r="E7" s="769" t="s">
        <v>105</v>
      </c>
      <c r="F7" s="719" t="s">
        <v>64</v>
      </c>
      <c r="G7" s="719" t="s">
        <v>65</v>
      </c>
      <c r="H7" s="769" t="s">
        <v>106</v>
      </c>
      <c r="I7" s="770" t="s">
        <v>73</v>
      </c>
      <c r="J7" s="719" t="s">
        <v>107</v>
      </c>
      <c r="K7" s="771" t="s">
        <v>108</v>
      </c>
      <c r="L7" s="771" t="s">
        <v>109</v>
      </c>
      <c r="M7" s="771" t="s">
        <v>106</v>
      </c>
      <c r="N7" s="770" t="s">
        <v>73</v>
      </c>
      <c r="O7" s="719" t="s">
        <v>107</v>
      </c>
      <c r="P7" s="769" t="s">
        <v>108</v>
      </c>
      <c r="Q7" s="772" t="s">
        <v>110</v>
      </c>
      <c r="R7" s="772" t="s">
        <v>111</v>
      </c>
      <c r="S7" s="772" t="s">
        <v>112</v>
      </c>
      <c r="T7" s="769" t="s">
        <v>97</v>
      </c>
      <c r="U7" s="769" t="s">
        <v>113</v>
      </c>
      <c r="V7" s="769" t="s">
        <v>114</v>
      </c>
      <c r="W7" s="769" t="s">
        <v>99</v>
      </c>
    </row>
    <row r="8" spans="1:23">
      <c r="A8" s="773" t="s">
        <v>115</v>
      </c>
      <c r="B8" s="575">
        <v>270</v>
      </c>
      <c r="C8" s="596">
        <v>7</v>
      </c>
      <c r="D8" s="575">
        <v>7</v>
      </c>
      <c r="E8" s="575"/>
      <c r="F8" s="596">
        <v>2</v>
      </c>
      <c r="G8" s="596">
        <v>5</v>
      </c>
      <c r="H8" s="575">
        <v>4</v>
      </c>
      <c r="I8" s="575">
        <v>2</v>
      </c>
      <c r="J8" s="727">
        <f>SUM(H8:I8)</f>
        <v>6</v>
      </c>
      <c r="K8" s="774">
        <f t="shared" ref="K8:K22" si="0">D8-(H8+I8)</f>
        <v>1</v>
      </c>
      <c r="L8" s="575">
        <v>19</v>
      </c>
      <c r="M8" s="575">
        <v>8</v>
      </c>
      <c r="N8" s="575">
        <v>4</v>
      </c>
      <c r="O8" s="727">
        <f>SUM(M8:N8)</f>
        <v>12</v>
      </c>
      <c r="P8" s="775">
        <f t="shared" ref="P8:P22" si="1">L8-(M8+N8)</f>
        <v>7</v>
      </c>
      <c r="Q8" s="776"/>
      <c r="R8" s="776"/>
      <c r="S8" s="775">
        <f>Q8-R8</f>
        <v>0</v>
      </c>
      <c r="T8" s="777"/>
      <c r="U8" s="777"/>
      <c r="V8" s="777"/>
      <c r="W8" s="777"/>
    </row>
    <row r="9" spans="1:23">
      <c r="A9" s="773" t="s">
        <v>116</v>
      </c>
      <c r="B9" s="575">
        <v>270</v>
      </c>
      <c r="C9" s="596">
        <v>7</v>
      </c>
      <c r="D9" s="575">
        <v>2</v>
      </c>
      <c r="E9" s="575"/>
      <c r="F9" s="596"/>
      <c r="G9" s="596">
        <v>2</v>
      </c>
      <c r="H9" s="575">
        <v>2</v>
      </c>
      <c r="I9" s="575"/>
      <c r="J9" s="727">
        <f t="shared" ref="J9:J22" si="2">SUM(H9:I9)</f>
        <v>2</v>
      </c>
      <c r="K9" s="774">
        <f t="shared" si="0"/>
        <v>0</v>
      </c>
      <c r="L9" s="575">
        <v>4</v>
      </c>
      <c r="M9" s="575">
        <v>4</v>
      </c>
      <c r="N9" s="575"/>
      <c r="O9" s="727">
        <f t="shared" ref="O9:O22" si="3">SUM(M9:N9)</f>
        <v>4</v>
      </c>
      <c r="P9" s="775">
        <f t="shared" si="1"/>
        <v>0</v>
      </c>
      <c r="Q9" s="776"/>
      <c r="R9" s="776"/>
      <c r="S9" s="775">
        <f t="shared" ref="S9:S22" si="4">Q9-R9</f>
        <v>0</v>
      </c>
      <c r="T9" s="777"/>
      <c r="U9" s="777"/>
      <c r="V9" s="777"/>
      <c r="W9" s="777"/>
    </row>
    <row r="10" spans="1:23">
      <c r="A10" s="773" t="s">
        <v>117</v>
      </c>
      <c r="B10" s="575"/>
      <c r="C10" s="596"/>
      <c r="D10" s="575"/>
      <c r="E10" s="575"/>
      <c r="F10" s="596"/>
      <c r="G10" s="596"/>
      <c r="H10" s="575"/>
      <c r="I10" s="575"/>
      <c r="J10" s="727">
        <f t="shared" si="2"/>
        <v>0</v>
      </c>
      <c r="K10" s="774">
        <f t="shared" si="0"/>
        <v>0</v>
      </c>
      <c r="L10" s="575"/>
      <c r="M10" s="575"/>
      <c r="N10" s="575"/>
      <c r="O10" s="727">
        <f t="shared" si="3"/>
        <v>0</v>
      </c>
      <c r="P10" s="775">
        <f t="shared" si="1"/>
        <v>0</v>
      </c>
      <c r="Q10" s="776"/>
      <c r="R10" s="776"/>
      <c r="S10" s="775">
        <f t="shared" si="4"/>
        <v>0</v>
      </c>
      <c r="T10" s="777"/>
      <c r="U10" s="777"/>
      <c r="V10" s="777"/>
      <c r="W10" s="777"/>
    </row>
    <row r="11" spans="1:23" ht="24">
      <c r="A11" s="773" t="s">
        <v>118</v>
      </c>
      <c r="B11" s="575">
        <v>270</v>
      </c>
      <c r="C11" s="596"/>
      <c r="D11" s="575">
        <v>2</v>
      </c>
      <c r="E11" s="575">
        <v>3</v>
      </c>
      <c r="F11" s="596"/>
      <c r="G11" s="596">
        <v>3</v>
      </c>
      <c r="H11" s="575">
        <v>3</v>
      </c>
      <c r="I11" s="575">
        <v>2</v>
      </c>
      <c r="J11" s="727">
        <f t="shared" si="2"/>
        <v>5</v>
      </c>
      <c r="K11" s="774">
        <f>(D11+E11)-(H11+I11)</f>
        <v>0</v>
      </c>
      <c r="L11" s="575">
        <v>24</v>
      </c>
      <c r="M11" s="575">
        <v>18</v>
      </c>
      <c r="N11" s="575">
        <v>12</v>
      </c>
      <c r="O11" s="727">
        <f t="shared" si="3"/>
        <v>30</v>
      </c>
      <c r="P11" s="775">
        <f t="shared" si="1"/>
        <v>-6</v>
      </c>
      <c r="Q11" s="601">
        <v>1</v>
      </c>
      <c r="R11" s="601"/>
      <c r="S11" s="775">
        <f t="shared" si="4"/>
        <v>1</v>
      </c>
      <c r="T11" s="777"/>
      <c r="U11" s="777"/>
      <c r="V11" s="777"/>
      <c r="W11" s="777"/>
    </row>
    <row r="12" spans="1:23">
      <c r="A12" s="773" t="s">
        <v>119</v>
      </c>
      <c r="B12" s="575">
        <v>270</v>
      </c>
      <c r="C12" s="596"/>
      <c r="D12" s="575">
        <v>2</v>
      </c>
      <c r="E12" s="575"/>
      <c r="F12" s="596"/>
      <c r="G12" s="596">
        <v>2</v>
      </c>
      <c r="H12" s="575">
        <v>1</v>
      </c>
      <c r="I12" s="575"/>
      <c r="J12" s="727">
        <f t="shared" si="2"/>
        <v>1</v>
      </c>
      <c r="K12" s="774">
        <f t="shared" si="0"/>
        <v>1</v>
      </c>
      <c r="L12" s="575">
        <v>11</v>
      </c>
      <c r="M12" s="575">
        <v>2</v>
      </c>
      <c r="N12" s="575"/>
      <c r="O12" s="727">
        <f t="shared" si="3"/>
        <v>2</v>
      </c>
      <c r="P12" s="775">
        <f t="shared" si="1"/>
        <v>9</v>
      </c>
      <c r="Q12" s="601"/>
      <c r="R12" s="601"/>
      <c r="S12" s="775">
        <f t="shared" si="4"/>
        <v>0</v>
      </c>
      <c r="T12" s="777"/>
      <c r="U12" s="777"/>
      <c r="V12" s="777"/>
      <c r="W12" s="777"/>
    </row>
    <row r="13" spans="1:23" ht="24">
      <c r="A13" s="773" t="s">
        <v>120</v>
      </c>
      <c r="B13" s="575">
        <v>270</v>
      </c>
      <c r="C13" s="596"/>
      <c r="D13" s="575">
        <v>2</v>
      </c>
      <c r="E13" s="575"/>
      <c r="F13" s="596"/>
      <c r="G13" s="596">
        <v>2</v>
      </c>
      <c r="H13" s="575">
        <v>2</v>
      </c>
      <c r="I13" s="575"/>
      <c r="J13" s="727">
        <f t="shared" si="2"/>
        <v>2</v>
      </c>
      <c r="K13" s="774">
        <f t="shared" si="0"/>
        <v>0</v>
      </c>
      <c r="L13" s="575">
        <v>3</v>
      </c>
      <c r="M13" s="575">
        <v>4</v>
      </c>
      <c r="N13" s="575"/>
      <c r="O13" s="727">
        <f t="shared" si="3"/>
        <v>4</v>
      </c>
      <c r="P13" s="775">
        <f t="shared" si="1"/>
        <v>-1</v>
      </c>
      <c r="Q13" s="601">
        <v>1</v>
      </c>
      <c r="R13" s="601"/>
      <c r="S13" s="775">
        <f t="shared" si="4"/>
        <v>1</v>
      </c>
      <c r="T13" s="777"/>
      <c r="U13" s="777"/>
      <c r="V13" s="777"/>
      <c r="W13" s="777"/>
    </row>
    <row r="14" spans="1:23">
      <c r="A14" s="773" t="s">
        <v>121</v>
      </c>
      <c r="B14" s="575">
        <v>112</v>
      </c>
      <c r="C14" s="596">
        <v>7</v>
      </c>
      <c r="D14" s="575">
        <v>8</v>
      </c>
      <c r="E14" s="575"/>
      <c r="F14" s="596"/>
      <c r="G14" s="596">
        <v>8</v>
      </c>
      <c r="H14" s="575">
        <v>7</v>
      </c>
      <c r="I14" s="575"/>
      <c r="J14" s="727">
        <f t="shared" si="2"/>
        <v>7</v>
      </c>
      <c r="K14" s="774">
        <f t="shared" si="0"/>
        <v>1</v>
      </c>
      <c r="L14" s="575">
        <v>15</v>
      </c>
      <c r="M14" s="575">
        <v>14</v>
      </c>
      <c r="N14" s="575"/>
      <c r="O14" s="727">
        <f t="shared" si="3"/>
        <v>14</v>
      </c>
      <c r="P14" s="775">
        <f t="shared" si="1"/>
        <v>1</v>
      </c>
      <c r="Q14" s="601"/>
      <c r="R14" s="601"/>
      <c r="S14" s="775">
        <f t="shared" si="4"/>
        <v>0</v>
      </c>
      <c r="T14" s="777"/>
      <c r="U14" s="777"/>
      <c r="V14" s="777"/>
      <c r="W14" s="777"/>
    </row>
    <row r="15" spans="1:23">
      <c r="A15" s="773" t="s">
        <v>122</v>
      </c>
      <c r="B15" s="575">
        <v>270</v>
      </c>
      <c r="C15" s="596"/>
      <c r="D15" s="575">
        <v>1</v>
      </c>
      <c r="E15" s="575"/>
      <c r="F15" s="596"/>
      <c r="G15" s="596">
        <v>1</v>
      </c>
      <c r="H15" s="575">
        <v>2</v>
      </c>
      <c r="I15" s="575"/>
      <c r="J15" s="727">
        <f t="shared" si="2"/>
        <v>2</v>
      </c>
      <c r="K15" s="774">
        <f t="shared" si="0"/>
        <v>-1</v>
      </c>
      <c r="L15" s="575">
        <v>8</v>
      </c>
      <c r="M15" s="575">
        <v>4</v>
      </c>
      <c r="N15" s="575"/>
      <c r="O15" s="727">
        <f t="shared" si="3"/>
        <v>4</v>
      </c>
      <c r="P15" s="775">
        <f t="shared" si="1"/>
        <v>4</v>
      </c>
      <c r="Q15" s="601"/>
      <c r="R15" s="601"/>
      <c r="S15" s="775">
        <f t="shared" si="4"/>
        <v>0</v>
      </c>
      <c r="T15" s="777"/>
      <c r="U15" s="777"/>
      <c r="V15" s="777"/>
      <c r="W15" s="777"/>
    </row>
    <row r="16" spans="1:23">
      <c r="A16" s="773" t="s">
        <v>123</v>
      </c>
      <c r="B16" s="575"/>
      <c r="C16" s="596"/>
      <c r="D16" s="575"/>
      <c r="E16" s="575"/>
      <c r="F16" s="596"/>
      <c r="G16" s="596"/>
      <c r="H16" s="575"/>
      <c r="I16" s="575"/>
      <c r="J16" s="727">
        <f t="shared" si="2"/>
        <v>0</v>
      </c>
      <c r="K16" s="774">
        <f t="shared" si="0"/>
        <v>0</v>
      </c>
      <c r="L16" s="575"/>
      <c r="M16" s="575"/>
      <c r="N16" s="575"/>
      <c r="O16" s="727">
        <f t="shared" si="3"/>
        <v>0</v>
      </c>
      <c r="P16" s="775">
        <f t="shared" si="1"/>
        <v>0</v>
      </c>
      <c r="Q16" s="601"/>
      <c r="R16" s="601"/>
      <c r="S16" s="775">
        <f t="shared" si="4"/>
        <v>0</v>
      </c>
      <c r="T16" s="777"/>
      <c r="U16" s="777"/>
      <c r="V16" s="777"/>
      <c r="W16" s="777"/>
    </row>
    <row r="17" spans="1:23" ht="24">
      <c r="A17" s="773" t="s">
        <v>124</v>
      </c>
      <c r="B17" s="575">
        <v>270</v>
      </c>
      <c r="C17" s="596"/>
      <c r="D17" s="575">
        <v>7</v>
      </c>
      <c r="E17" s="575"/>
      <c r="F17" s="596">
        <v>2</v>
      </c>
      <c r="G17" s="596">
        <v>4</v>
      </c>
      <c r="H17" s="575">
        <v>2</v>
      </c>
      <c r="I17" s="575">
        <v>2</v>
      </c>
      <c r="J17" s="727">
        <f t="shared" si="2"/>
        <v>4</v>
      </c>
      <c r="K17" s="774">
        <f t="shared" si="0"/>
        <v>3</v>
      </c>
      <c r="L17" s="575">
        <v>29</v>
      </c>
      <c r="M17" s="575">
        <v>10</v>
      </c>
      <c r="N17" s="575">
        <v>11</v>
      </c>
      <c r="O17" s="727">
        <f t="shared" si="3"/>
        <v>21</v>
      </c>
      <c r="P17" s="775">
        <f t="shared" si="1"/>
        <v>8</v>
      </c>
      <c r="Q17" s="601"/>
      <c r="R17" s="601"/>
      <c r="S17" s="775">
        <f t="shared" si="4"/>
        <v>0</v>
      </c>
      <c r="T17" s="777"/>
      <c r="U17" s="777"/>
      <c r="V17" s="777"/>
      <c r="W17" s="777"/>
    </row>
    <row r="18" spans="1:23" ht="24">
      <c r="A18" s="773" t="s">
        <v>125</v>
      </c>
      <c r="B18" s="575">
        <v>270</v>
      </c>
      <c r="C18" s="596"/>
      <c r="D18" s="575"/>
      <c r="E18" s="575">
        <v>2</v>
      </c>
      <c r="F18" s="596"/>
      <c r="G18" s="596">
        <v>2</v>
      </c>
      <c r="H18" s="575">
        <v>1</v>
      </c>
      <c r="I18" s="575"/>
      <c r="J18" s="727">
        <f t="shared" si="2"/>
        <v>1</v>
      </c>
      <c r="K18" s="774">
        <f>E18-(H18+I18)</f>
        <v>1</v>
      </c>
      <c r="L18" s="575">
        <v>4</v>
      </c>
      <c r="M18" s="575">
        <v>1</v>
      </c>
      <c r="N18" s="575"/>
      <c r="O18" s="727">
        <f t="shared" si="3"/>
        <v>1</v>
      </c>
      <c r="P18" s="775">
        <f t="shared" si="1"/>
        <v>3</v>
      </c>
      <c r="Q18" s="601"/>
      <c r="R18" s="601"/>
      <c r="S18" s="775">
        <f t="shared" si="4"/>
        <v>0</v>
      </c>
      <c r="T18" s="777"/>
      <c r="U18" s="777"/>
      <c r="V18" s="777"/>
      <c r="W18" s="777"/>
    </row>
    <row r="19" spans="1:23">
      <c r="A19" s="773" t="s">
        <v>126</v>
      </c>
      <c r="B19" s="575"/>
      <c r="C19" s="596"/>
      <c r="D19" s="575"/>
      <c r="E19" s="575"/>
      <c r="F19" s="596"/>
      <c r="G19" s="596"/>
      <c r="H19" s="575"/>
      <c r="I19" s="575"/>
      <c r="J19" s="727">
        <f t="shared" si="2"/>
        <v>0</v>
      </c>
      <c r="K19" s="774">
        <f t="shared" si="0"/>
        <v>0</v>
      </c>
      <c r="L19" s="731"/>
      <c r="M19" s="731"/>
      <c r="N19" s="731"/>
      <c r="O19" s="727">
        <f t="shared" si="3"/>
        <v>0</v>
      </c>
      <c r="P19" s="775">
        <f t="shared" si="1"/>
        <v>0</v>
      </c>
      <c r="Q19" s="601"/>
      <c r="R19" s="601"/>
      <c r="S19" s="775">
        <f t="shared" si="4"/>
        <v>0</v>
      </c>
      <c r="T19" s="777"/>
      <c r="U19" s="777"/>
      <c r="V19" s="777"/>
      <c r="W19" s="777"/>
    </row>
    <row r="20" spans="1:23" ht="24.75">
      <c r="A20" s="778" t="s">
        <v>127</v>
      </c>
      <c r="B20" s="575">
        <v>270</v>
      </c>
      <c r="C20" s="596"/>
      <c r="D20" s="575">
        <v>1</v>
      </c>
      <c r="E20" s="575"/>
      <c r="F20" s="596"/>
      <c r="G20" s="596">
        <v>1</v>
      </c>
      <c r="H20" s="575">
        <v>1</v>
      </c>
      <c r="I20" s="575"/>
      <c r="J20" s="727">
        <f t="shared" si="2"/>
        <v>1</v>
      </c>
      <c r="K20" s="774">
        <f t="shared" si="0"/>
        <v>0</v>
      </c>
      <c r="L20" s="779"/>
      <c r="M20" s="731"/>
      <c r="N20" s="731"/>
      <c r="O20" s="727">
        <f t="shared" si="3"/>
        <v>0</v>
      </c>
      <c r="P20" s="775">
        <f t="shared" si="1"/>
        <v>0</v>
      </c>
      <c r="Q20" s="601">
        <v>1</v>
      </c>
      <c r="R20" s="601">
        <v>1</v>
      </c>
      <c r="S20" s="775">
        <f t="shared" si="4"/>
        <v>0</v>
      </c>
      <c r="T20" s="777"/>
      <c r="U20" s="777"/>
      <c r="V20" s="777"/>
      <c r="W20" s="777"/>
    </row>
    <row r="21" spans="1:23" ht="24.75">
      <c r="A21" s="778" t="s">
        <v>128</v>
      </c>
      <c r="B21" s="575">
        <v>270</v>
      </c>
      <c r="C21" s="596"/>
      <c r="D21" s="731"/>
      <c r="E21" s="731"/>
      <c r="F21" s="754"/>
      <c r="G21" s="754"/>
      <c r="H21" s="731"/>
      <c r="I21" s="731"/>
      <c r="J21" s="727">
        <f t="shared" si="2"/>
        <v>0</v>
      </c>
      <c r="K21" s="774">
        <f t="shared" si="0"/>
        <v>0</v>
      </c>
      <c r="L21" s="779"/>
      <c r="M21" s="731"/>
      <c r="N21" s="731"/>
      <c r="O21" s="727">
        <f t="shared" si="3"/>
        <v>0</v>
      </c>
      <c r="P21" s="775">
        <f t="shared" si="1"/>
        <v>0</v>
      </c>
      <c r="Q21" s="601">
        <v>1</v>
      </c>
      <c r="R21" s="601">
        <v>1</v>
      </c>
      <c r="S21" s="775">
        <f t="shared" si="4"/>
        <v>0</v>
      </c>
      <c r="T21" s="777"/>
      <c r="U21" s="777"/>
      <c r="V21" s="777"/>
      <c r="W21" s="777"/>
    </row>
    <row r="22" spans="1:23" ht="24.75">
      <c r="A22" s="780" t="s">
        <v>5270</v>
      </c>
      <c r="B22" s="781"/>
      <c r="C22" s="781"/>
      <c r="D22" s="781"/>
      <c r="E22" s="781"/>
      <c r="F22" s="781"/>
      <c r="G22" s="781"/>
      <c r="H22" s="781"/>
      <c r="I22" s="781"/>
      <c r="J22" s="727">
        <f t="shared" si="2"/>
        <v>0</v>
      </c>
      <c r="K22" s="774">
        <f t="shared" si="0"/>
        <v>0</v>
      </c>
      <c r="L22" s="782"/>
      <c r="M22" s="781"/>
      <c r="N22" s="781"/>
      <c r="O22" s="727">
        <f t="shared" si="3"/>
        <v>0</v>
      </c>
      <c r="P22" s="775">
        <f t="shared" si="1"/>
        <v>0</v>
      </c>
      <c r="Q22" s="783"/>
      <c r="R22" s="783"/>
      <c r="S22" s="775">
        <f t="shared" si="4"/>
        <v>0</v>
      </c>
      <c r="T22" s="784"/>
      <c r="U22" s="784"/>
      <c r="V22" s="784"/>
      <c r="W22" s="784"/>
    </row>
    <row r="23" spans="1:23" ht="20.25" customHeight="1">
      <c r="A23" s="785" t="s">
        <v>129</v>
      </c>
      <c r="B23" s="727"/>
      <c r="C23" s="727"/>
      <c r="D23" s="727">
        <f t="shared" ref="D23:W23" si="5">SUM(D8:D22)</f>
        <v>32</v>
      </c>
      <c r="E23" s="727">
        <f t="shared" si="5"/>
        <v>5</v>
      </c>
      <c r="F23" s="727">
        <f t="shared" si="5"/>
        <v>4</v>
      </c>
      <c r="G23" s="727">
        <f t="shared" si="5"/>
        <v>30</v>
      </c>
      <c r="H23" s="727">
        <f t="shared" si="5"/>
        <v>25</v>
      </c>
      <c r="I23" s="727">
        <f t="shared" si="5"/>
        <v>6</v>
      </c>
      <c r="J23" s="727">
        <f t="shared" si="5"/>
        <v>31</v>
      </c>
      <c r="K23" s="774">
        <f t="shared" si="5"/>
        <v>6</v>
      </c>
      <c r="L23" s="727">
        <f t="shared" si="5"/>
        <v>117</v>
      </c>
      <c r="M23" s="727">
        <f t="shared" si="5"/>
        <v>65</v>
      </c>
      <c r="N23" s="727">
        <f t="shared" si="5"/>
        <v>27</v>
      </c>
      <c r="O23" s="727">
        <f t="shared" si="5"/>
        <v>92</v>
      </c>
      <c r="P23" s="775">
        <f t="shared" si="5"/>
        <v>25</v>
      </c>
      <c r="Q23" s="786">
        <f t="shared" si="5"/>
        <v>4</v>
      </c>
      <c r="R23" s="786">
        <f t="shared" si="5"/>
        <v>2</v>
      </c>
      <c r="S23" s="775">
        <f t="shared" si="5"/>
        <v>2</v>
      </c>
      <c r="T23" s="727">
        <f t="shared" si="5"/>
        <v>0</v>
      </c>
      <c r="U23" s="727">
        <f t="shared" si="5"/>
        <v>0</v>
      </c>
      <c r="V23" s="727">
        <f t="shared" si="5"/>
        <v>0</v>
      </c>
      <c r="W23" s="727">
        <f t="shared" si="5"/>
        <v>0</v>
      </c>
    </row>
    <row r="24" spans="1:23" ht="15.75" customHeight="1">
      <c r="A24" s="787" t="s">
        <v>130</v>
      </c>
      <c r="B24" s="788"/>
      <c r="C24" s="788"/>
      <c r="D24" s="788"/>
      <c r="E24" s="788"/>
      <c r="F24" s="788"/>
      <c r="G24" s="788"/>
      <c r="H24" s="788"/>
      <c r="I24" s="788"/>
      <c r="J24" s="788"/>
      <c r="K24" s="788"/>
      <c r="L24" s="788"/>
      <c r="M24" s="788"/>
      <c r="N24" s="788"/>
      <c r="O24" s="788"/>
      <c r="P24" s="788"/>
      <c r="Q24" s="789"/>
      <c r="R24" s="789"/>
      <c r="S24" s="789"/>
      <c r="T24" s="789"/>
      <c r="U24" s="789"/>
      <c r="V24" s="789"/>
      <c r="W24" s="789"/>
    </row>
    <row r="25" spans="1:23">
      <c r="A25" s="588"/>
    </row>
  </sheetData>
  <mergeCells count="5">
    <mergeCell ref="D6:S6"/>
    <mergeCell ref="T6:W6"/>
    <mergeCell ref="A6:A7"/>
    <mergeCell ref="B6:B7"/>
    <mergeCell ref="C6:C7"/>
  </mergeCells>
  <pageMargins left="0.23622047244094499" right="0.23622047244094499" top="0.35433070866141703" bottom="0.35433070866141703" header="0.31496062992126" footer="0.31496062992126"/>
  <pageSetup paperSize="9" orientation="landscape" r:id="rId1"/>
  <headerFooter alignWithMargins="0">
    <oddFooter>&amp;R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I23"/>
  <sheetViews>
    <sheetView view="pageBreakPreview" workbookViewId="0">
      <selection activeCell="C4" sqref="C4"/>
    </sheetView>
  </sheetViews>
  <sheetFormatPr defaultRowHeight="12.75"/>
  <cols>
    <col min="1" max="1" width="28" style="749" customWidth="1"/>
    <col min="2" max="2" width="15" style="749" customWidth="1"/>
    <col min="3" max="3" width="14.140625" style="749" customWidth="1"/>
    <col min="4" max="4" width="8.140625" style="749" customWidth="1"/>
    <col min="5" max="5" width="13.140625" style="749" customWidth="1"/>
    <col min="6" max="6" width="10" style="749" customWidth="1"/>
    <col min="7" max="7" width="8" style="749" customWidth="1"/>
    <col min="8" max="8" width="14.28515625" style="749" customWidth="1"/>
    <col min="9" max="9" width="11.42578125" style="749" customWidth="1"/>
    <col min="10" max="16384" width="9.140625" style="749"/>
  </cols>
  <sheetData>
    <row r="1" spans="1:9">
      <c r="A1" s="737"/>
      <c r="B1" s="738" t="s">
        <v>51</v>
      </c>
      <c r="C1" s="739" t="str">
        <f>[1]Kadar.ode.!C1</f>
        <v>Општа болница Јагодина</v>
      </c>
      <c r="D1" s="740"/>
      <c r="E1" s="740"/>
      <c r="F1" s="740"/>
      <c r="G1" s="741"/>
    </row>
    <row r="2" spans="1:9">
      <c r="A2" s="737"/>
      <c r="B2" s="738" t="s">
        <v>52</v>
      </c>
      <c r="C2" s="739">
        <f>[1]Kadar.ode.!C2</f>
        <v>17688383</v>
      </c>
      <c r="D2" s="740"/>
      <c r="E2" s="740"/>
      <c r="F2" s="740"/>
      <c r="G2" s="741"/>
    </row>
    <row r="3" spans="1:9">
      <c r="A3" s="737"/>
      <c r="B3" s="738" t="s">
        <v>53</v>
      </c>
      <c r="C3" s="742" t="s">
        <v>5269</v>
      </c>
      <c r="D3" s="740"/>
      <c r="E3" s="740"/>
      <c r="F3" s="740"/>
      <c r="G3" s="741"/>
    </row>
    <row r="4" spans="1:9" ht="14.25">
      <c r="A4" s="737"/>
      <c r="B4" s="738" t="s">
        <v>131</v>
      </c>
      <c r="C4" s="744" t="s">
        <v>14</v>
      </c>
      <c r="D4" s="745"/>
      <c r="E4" s="745"/>
      <c r="F4" s="745"/>
      <c r="G4" s="746"/>
    </row>
    <row r="5" spans="1:9" ht="12" customHeight="1">
      <c r="A5" s="747"/>
      <c r="B5" s="567"/>
      <c r="C5" s="768"/>
      <c r="D5" s="790"/>
    </row>
    <row r="6" spans="1:9" ht="21.75" customHeight="1">
      <c r="A6" s="891" t="s">
        <v>103</v>
      </c>
      <c r="B6" s="891"/>
      <c r="C6" s="791"/>
      <c r="D6" s="791"/>
      <c r="E6" s="791"/>
      <c r="F6" s="791"/>
    </row>
    <row r="7" spans="1:9">
      <c r="A7" s="792" t="s">
        <v>132</v>
      </c>
      <c r="B7" s="793"/>
      <c r="C7" s="791"/>
      <c r="D7" s="791"/>
      <c r="E7" s="791"/>
      <c r="F7" s="791"/>
    </row>
    <row r="8" spans="1:9">
      <c r="A8" s="792" t="s">
        <v>133</v>
      </c>
      <c r="B8" s="793"/>
      <c r="C8" s="791"/>
      <c r="D8" s="791"/>
      <c r="E8" s="791"/>
      <c r="F8" s="791"/>
    </row>
    <row r="9" spans="1:9">
      <c r="A9" s="792" t="s">
        <v>129</v>
      </c>
      <c r="B9" s="793"/>
      <c r="C9" s="791"/>
      <c r="D9" s="791"/>
      <c r="E9" s="791"/>
      <c r="F9" s="791"/>
    </row>
    <row r="10" spans="1:9">
      <c r="A10" s="791"/>
      <c r="B10" s="791"/>
      <c r="C10" s="791"/>
      <c r="D10" s="791"/>
      <c r="E10" s="791"/>
      <c r="F10" s="791"/>
      <c r="G10" s="791"/>
      <c r="H10" s="791"/>
      <c r="I10" s="794"/>
    </row>
    <row r="11" spans="1:9" ht="57.75" customHeight="1">
      <c r="A11" s="886" t="s">
        <v>134</v>
      </c>
      <c r="B11" s="892" t="s">
        <v>57</v>
      </c>
      <c r="C11" s="892"/>
      <c r="D11" s="892"/>
      <c r="E11" s="892"/>
      <c r="F11" s="892"/>
      <c r="G11" s="892"/>
      <c r="H11" s="892" t="s">
        <v>58</v>
      </c>
      <c r="I11" s="892"/>
    </row>
    <row r="12" spans="1:9" ht="54.75" customHeight="1">
      <c r="A12" s="886"/>
      <c r="B12" s="795" t="s">
        <v>135</v>
      </c>
      <c r="C12" s="795" t="s">
        <v>136</v>
      </c>
      <c r="D12" s="795" t="s">
        <v>112</v>
      </c>
      <c r="E12" s="795" t="s">
        <v>137</v>
      </c>
      <c r="F12" s="795" t="s">
        <v>136</v>
      </c>
      <c r="G12" s="795" t="s">
        <v>112</v>
      </c>
      <c r="H12" s="795" t="s">
        <v>138</v>
      </c>
      <c r="I12" s="795" t="s">
        <v>139</v>
      </c>
    </row>
    <row r="13" spans="1:9">
      <c r="A13" s="796" t="s">
        <v>140</v>
      </c>
      <c r="B13" s="797"/>
      <c r="C13" s="797"/>
      <c r="D13" s="798">
        <f t="shared" ref="D13:D23" si="0">B13-C13</f>
        <v>0</v>
      </c>
      <c r="E13" s="799"/>
      <c r="F13" s="800"/>
      <c r="G13" s="798">
        <f t="shared" ref="G13:G23" si="1">E13-F13</f>
        <v>0</v>
      </c>
      <c r="H13" s="799"/>
      <c r="I13" s="800"/>
    </row>
    <row r="14" spans="1:9">
      <c r="A14" s="796" t="s">
        <v>141</v>
      </c>
      <c r="B14" s="797"/>
      <c r="C14" s="797"/>
      <c r="D14" s="798">
        <f t="shared" si="0"/>
        <v>0</v>
      </c>
      <c r="E14" s="603">
        <v>10</v>
      </c>
      <c r="F14" s="604">
        <v>7</v>
      </c>
      <c r="G14" s="798">
        <f t="shared" si="1"/>
        <v>3</v>
      </c>
      <c r="H14" s="799"/>
      <c r="I14" s="800"/>
    </row>
    <row r="15" spans="1:9">
      <c r="A15" s="605" t="s">
        <v>5089</v>
      </c>
      <c r="B15" s="602">
        <v>27</v>
      </c>
      <c r="C15" s="602">
        <v>19</v>
      </c>
      <c r="D15" s="798">
        <f t="shared" si="0"/>
        <v>8</v>
      </c>
      <c r="E15" s="603">
        <v>75</v>
      </c>
      <c r="F15" s="604">
        <v>77</v>
      </c>
      <c r="G15" s="798">
        <f t="shared" si="1"/>
        <v>-2</v>
      </c>
      <c r="H15" s="799"/>
      <c r="I15" s="800"/>
    </row>
    <row r="16" spans="1:9">
      <c r="A16" s="605" t="s">
        <v>5090</v>
      </c>
      <c r="B16" s="602"/>
      <c r="C16" s="602"/>
      <c r="D16" s="798">
        <f t="shared" si="0"/>
        <v>0</v>
      </c>
      <c r="E16" s="603">
        <v>1</v>
      </c>
      <c r="F16" s="604">
        <v>2</v>
      </c>
      <c r="G16" s="798">
        <f t="shared" si="1"/>
        <v>-1</v>
      </c>
      <c r="H16" s="799"/>
      <c r="I16" s="800"/>
    </row>
    <row r="17" spans="1:9">
      <c r="A17" s="605" t="s">
        <v>5091</v>
      </c>
      <c r="B17" s="602">
        <v>1</v>
      </c>
      <c r="C17" s="602"/>
      <c r="D17" s="798">
        <f t="shared" si="0"/>
        <v>1</v>
      </c>
      <c r="E17" s="799"/>
      <c r="F17" s="800"/>
      <c r="G17" s="798">
        <f t="shared" si="1"/>
        <v>0</v>
      </c>
      <c r="H17" s="799"/>
      <c r="I17" s="800"/>
    </row>
    <row r="18" spans="1:9">
      <c r="A18" s="796"/>
      <c r="B18" s="797"/>
      <c r="C18" s="797"/>
      <c r="D18" s="798">
        <f t="shared" si="0"/>
        <v>0</v>
      </c>
      <c r="E18" s="799"/>
      <c r="F18" s="800"/>
      <c r="G18" s="798">
        <f t="shared" si="1"/>
        <v>0</v>
      </c>
      <c r="H18" s="799"/>
      <c r="I18" s="800"/>
    </row>
    <row r="19" spans="1:9">
      <c r="A19" s="796"/>
      <c r="B19" s="797"/>
      <c r="C19" s="797"/>
      <c r="D19" s="798">
        <f t="shared" si="0"/>
        <v>0</v>
      </c>
      <c r="E19" s="799"/>
      <c r="F19" s="800"/>
      <c r="G19" s="798">
        <f t="shared" si="1"/>
        <v>0</v>
      </c>
      <c r="H19" s="799"/>
      <c r="I19" s="800"/>
    </row>
    <row r="20" spans="1:9">
      <c r="A20" s="796"/>
      <c r="B20" s="797"/>
      <c r="C20" s="797"/>
      <c r="D20" s="798">
        <f t="shared" si="0"/>
        <v>0</v>
      </c>
      <c r="E20" s="799"/>
      <c r="F20" s="800"/>
      <c r="G20" s="798">
        <f t="shared" si="1"/>
        <v>0</v>
      </c>
      <c r="H20" s="799"/>
      <c r="I20" s="800"/>
    </row>
    <row r="21" spans="1:9" s="802" customFormat="1">
      <c r="A21" s="801"/>
      <c r="B21" s="797"/>
      <c r="C21" s="797"/>
      <c r="D21" s="798">
        <f t="shared" si="0"/>
        <v>0</v>
      </c>
      <c r="E21" s="799"/>
      <c r="F21" s="800"/>
      <c r="G21" s="798">
        <f t="shared" si="1"/>
        <v>0</v>
      </c>
      <c r="H21" s="799"/>
      <c r="I21" s="800"/>
    </row>
    <row r="22" spans="1:9" s="802" customFormat="1">
      <c r="A22" s="801"/>
      <c r="B22" s="797"/>
      <c r="C22" s="797"/>
      <c r="D22" s="798">
        <f t="shared" si="0"/>
        <v>0</v>
      </c>
      <c r="E22" s="799"/>
      <c r="F22" s="800"/>
      <c r="G22" s="798">
        <f t="shared" si="1"/>
        <v>0</v>
      </c>
      <c r="H22" s="799"/>
      <c r="I22" s="800"/>
    </row>
    <row r="23" spans="1:9" s="802" customFormat="1">
      <c r="A23" s="803" t="s">
        <v>62</v>
      </c>
      <c r="B23" s="793">
        <f>SUM(B13:B22)</f>
        <v>28</v>
      </c>
      <c r="C23" s="793">
        <f>SUM(C13:C22)</f>
        <v>19</v>
      </c>
      <c r="D23" s="804">
        <f t="shared" si="0"/>
        <v>9</v>
      </c>
      <c r="E23" s="793">
        <f>SUM(E13:E22)</f>
        <v>86</v>
      </c>
      <c r="F23" s="793">
        <f>SUM(F13:F22)</f>
        <v>86</v>
      </c>
      <c r="G23" s="804">
        <f t="shared" si="1"/>
        <v>0</v>
      </c>
      <c r="H23" s="793">
        <f>SUM(H13:H22)</f>
        <v>0</v>
      </c>
      <c r="I23" s="793">
        <f>SUM(I13:I22)</f>
        <v>0</v>
      </c>
    </row>
  </sheetData>
  <mergeCells count="4">
    <mergeCell ref="A6:B6"/>
    <mergeCell ref="B11:G11"/>
    <mergeCell ref="H11:I11"/>
    <mergeCell ref="A11:A12"/>
  </mergeCells>
  <pageMargins left="0.23622047244094499" right="0.23622047244094499" top="0.35433070866141703" bottom="0.35433070866141703" header="0.31496062992126" footer="0.31496062992126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Q15"/>
  <sheetViews>
    <sheetView zoomScaleSheetLayoutView="100" workbookViewId="0">
      <selection activeCell="C4" sqref="C4"/>
    </sheetView>
  </sheetViews>
  <sheetFormatPr defaultRowHeight="12"/>
  <cols>
    <col min="1" max="1" width="25.5703125" customWidth="1"/>
    <col min="2" max="2" width="5.42578125" customWidth="1"/>
    <col min="3" max="3" width="16.28515625" customWidth="1"/>
    <col min="4" max="4" width="10.28515625" customWidth="1"/>
    <col min="5" max="5" width="9.42578125" customWidth="1"/>
    <col min="6" max="6" width="14.140625" customWidth="1"/>
    <col min="7" max="7" width="12.42578125" customWidth="1"/>
    <col min="8" max="8" width="14.5703125" customWidth="1"/>
    <col min="9" max="9" width="14.7109375" customWidth="1"/>
    <col min="10" max="10" width="16.7109375" customWidth="1"/>
    <col min="11" max="11" width="20.140625" customWidth="1"/>
  </cols>
  <sheetData>
    <row r="1" spans="1:17" ht="12.75">
      <c r="A1" s="737"/>
      <c r="B1" s="738" t="s">
        <v>51</v>
      </c>
      <c r="C1" s="739" t="str">
        <f>[2]Kadar.ode.!C1</f>
        <v>Општа болница Јагодина</v>
      </c>
      <c r="D1" s="740"/>
      <c r="E1" s="740"/>
      <c r="F1" s="740"/>
      <c r="G1" s="805"/>
      <c r="H1" s="806"/>
      <c r="I1" s="807"/>
      <c r="J1" s="808"/>
      <c r="K1" s="808"/>
      <c r="L1" s="809"/>
      <c r="M1" s="809"/>
      <c r="N1" s="809"/>
      <c r="O1" s="809"/>
      <c r="P1" s="809"/>
      <c r="Q1" s="809"/>
    </row>
    <row r="2" spans="1:17" ht="12.75">
      <c r="A2" s="737"/>
      <c r="B2" s="738" t="s">
        <v>52</v>
      </c>
      <c r="C2" s="739">
        <f>[2]Kadar.ode.!C2</f>
        <v>17688383</v>
      </c>
      <c r="D2" s="740"/>
      <c r="E2" s="740"/>
      <c r="F2" s="740"/>
      <c r="G2" s="810"/>
      <c r="H2" s="806"/>
      <c r="I2" s="811"/>
      <c r="J2" s="808"/>
      <c r="K2" s="812"/>
      <c r="L2" s="809"/>
      <c r="M2" s="809"/>
    </row>
    <row r="3" spans="1:17" ht="12.75">
      <c r="A3" s="737"/>
      <c r="B3" s="738" t="s">
        <v>53</v>
      </c>
      <c r="C3" s="742" t="s">
        <v>5269</v>
      </c>
      <c r="D3" s="740"/>
      <c r="E3" s="740"/>
      <c r="F3" s="740"/>
      <c r="G3" s="740"/>
      <c r="H3" s="806"/>
      <c r="I3" s="811"/>
      <c r="J3" s="808"/>
      <c r="K3" s="812"/>
      <c r="L3" s="809"/>
      <c r="M3" s="809"/>
      <c r="N3" s="809"/>
      <c r="O3" s="809"/>
      <c r="P3" s="809"/>
      <c r="Q3" s="809"/>
    </row>
    <row r="4" spans="1:17" ht="14.25">
      <c r="A4" s="737"/>
      <c r="B4" s="738" t="s">
        <v>142</v>
      </c>
      <c r="C4" s="744" t="s">
        <v>16</v>
      </c>
      <c r="D4" s="745"/>
      <c r="E4" s="745"/>
      <c r="F4" s="745"/>
      <c r="G4" s="745"/>
      <c r="H4" s="813"/>
      <c r="I4" s="814"/>
      <c r="J4" s="815"/>
      <c r="K4" s="816"/>
      <c r="L4" s="809"/>
      <c r="M4" s="809"/>
      <c r="N4" s="809"/>
      <c r="O4" s="809"/>
      <c r="P4" s="809"/>
      <c r="Q4" s="809"/>
    </row>
    <row r="5" spans="1:17" ht="12.75">
      <c r="A5" s="248"/>
      <c r="B5" s="248"/>
      <c r="C5" s="248"/>
      <c r="D5" s="248"/>
      <c r="E5" s="248"/>
      <c r="F5" s="248"/>
      <c r="G5" s="817"/>
      <c r="H5" s="818"/>
      <c r="I5" s="255"/>
      <c r="J5" s="256"/>
      <c r="K5" s="257"/>
      <c r="L5" s="177"/>
      <c r="M5" s="177"/>
      <c r="N5" s="177"/>
      <c r="O5" s="177"/>
      <c r="P5" s="177"/>
      <c r="Q5" s="177"/>
    </row>
    <row r="6" spans="1:17" ht="193.5" customHeight="1" thickBot="1">
      <c r="A6" s="249"/>
      <c r="B6" s="249"/>
      <c r="C6" s="250" t="s">
        <v>143</v>
      </c>
      <c r="D6" s="250" t="s">
        <v>136</v>
      </c>
      <c r="E6" s="250" t="s">
        <v>108</v>
      </c>
      <c r="F6" s="250" t="s">
        <v>58</v>
      </c>
      <c r="G6" s="250" t="s">
        <v>144</v>
      </c>
      <c r="H6" s="251" t="s">
        <v>145</v>
      </c>
      <c r="I6" s="251" t="s">
        <v>146</v>
      </c>
      <c r="J6" s="258" t="s">
        <v>147</v>
      </c>
      <c r="K6" s="259" t="s">
        <v>148</v>
      </c>
      <c r="L6" s="177"/>
      <c r="M6" s="177"/>
      <c r="N6" s="177"/>
      <c r="O6" s="177"/>
      <c r="P6" s="177"/>
      <c r="Q6" s="177"/>
    </row>
    <row r="7" spans="1:17" ht="6" customHeight="1" thickTop="1" thickBot="1">
      <c r="A7" s="252"/>
      <c r="B7" s="252"/>
      <c r="C7" s="252"/>
      <c r="D7" s="252"/>
      <c r="E7" s="252"/>
      <c r="F7" s="252"/>
      <c r="G7" s="252"/>
      <c r="H7" s="252"/>
      <c r="I7" s="260"/>
      <c r="J7" s="261"/>
      <c r="K7" s="262"/>
      <c r="L7" s="177"/>
      <c r="M7" s="177"/>
      <c r="N7" s="177"/>
      <c r="O7" s="177"/>
      <c r="P7" s="177"/>
      <c r="Q7" s="177"/>
    </row>
    <row r="8" spans="1:17" ht="16.5" thickTop="1" thickBot="1">
      <c r="A8" s="253" t="s">
        <v>149</v>
      </c>
      <c r="B8" s="252"/>
      <c r="C8" s="252">
        <v>134</v>
      </c>
      <c r="D8" s="254">
        <v>113</v>
      </c>
      <c r="E8" s="254">
        <v>21</v>
      </c>
      <c r="F8" s="252">
        <v>0</v>
      </c>
      <c r="G8" s="252">
        <v>134</v>
      </c>
      <c r="H8" s="252">
        <v>0</v>
      </c>
      <c r="I8" s="263">
        <v>2</v>
      </c>
      <c r="J8" s="263">
        <v>2</v>
      </c>
      <c r="K8" s="263">
        <v>136</v>
      </c>
      <c r="L8" s="177"/>
      <c r="M8" s="177"/>
      <c r="N8" s="177"/>
      <c r="O8" s="177"/>
      <c r="P8" s="177"/>
      <c r="Q8" s="177"/>
    </row>
    <row r="9" spans="1:17" ht="16.5" thickTop="1" thickBot="1">
      <c r="A9" s="253" t="s">
        <v>150</v>
      </c>
      <c r="B9" s="252"/>
      <c r="C9" s="252">
        <v>5</v>
      </c>
      <c r="D9" s="252">
        <v>4</v>
      </c>
      <c r="E9" s="252">
        <v>1</v>
      </c>
      <c r="F9" s="252">
        <v>0</v>
      </c>
      <c r="G9" s="252">
        <v>5</v>
      </c>
      <c r="H9" s="252">
        <v>0</v>
      </c>
      <c r="I9" s="252">
        <v>0</v>
      </c>
      <c r="J9" s="263">
        <v>0</v>
      </c>
      <c r="K9" s="252">
        <v>5</v>
      </c>
      <c r="L9" s="177"/>
      <c r="M9" s="177"/>
      <c r="N9" s="177"/>
      <c r="O9" s="177"/>
      <c r="P9" s="177"/>
      <c r="Q9" s="177"/>
    </row>
    <row r="10" spans="1:17" ht="31.5" thickTop="1" thickBot="1">
      <c r="A10" s="253" t="s">
        <v>151</v>
      </c>
      <c r="B10" s="252"/>
      <c r="C10" s="252">
        <v>396</v>
      </c>
      <c r="D10" s="254">
        <v>345</v>
      </c>
      <c r="E10" s="252">
        <v>51</v>
      </c>
      <c r="F10" s="252">
        <v>1</v>
      </c>
      <c r="G10" s="252">
        <v>397</v>
      </c>
      <c r="H10" s="252">
        <v>6</v>
      </c>
      <c r="I10" s="252">
        <v>13</v>
      </c>
      <c r="J10" s="263">
        <v>11</v>
      </c>
      <c r="K10" s="252">
        <v>407</v>
      </c>
    </row>
    <row r="11" spans="1:17" ht="31.5" thickTop="1" thickBot="1">
      <c r="A11" s="253" t="s">
        <v>152</v>
      </c>
      <c r="B11" s="252"/>
      <c r="C11" s="252">
        <v>6</v>
      </c>
      <c r="D11" s="252">
        <v>5</v>
      </c>
      <c r="E11" s="252">
        <v>1</v>
      </c>
      <c r="F11" s="252">
        <v>0</v>
      </c>
      <c r="G11" s="252">
        <v>6</v>
      </c>
      <c r="H11" s="252">
        <v>0</v>
      </c>
      <c r="I11" s="252">
        <v>0</v>
      </c>
      <c r="J11" s="263">
        <v>0</v>
      </c>
      <c r="K11" s="252">
        <v>6</v>
      </c>
    </row>
    <row r="12" spans="1:17" ht="46.5" thickTop="1" thickBot="1">
      <c r="A12" s="253" t="s">
        <v>153</v>
      </c>
      <c r="B12" s="252"/>
      <c r="C12" s="252">
        <v>28</v>
      </c>
      <c r="D12" s="252">
        <v>19</v>
      </c>
      <c r="E12" s="252">
        <v>9</v>
      </c>
      <c r="F12" s="252">
        <v>0</v>
      </c>
      <c r="G12" s="252">
        <v>28</v>
      </c>
      <c r="H12" s="252">
        <v>0</v>
      </c>
      <c r="I12" s="252">
        <v>0</v>
      </c>
      <c r="J12" s="263">
        <v>0</v>
      </c>
      <c r="K12" s="252">
        <v>28</v>
      </c>
    </row>
    <row r="13" spans="1:17" ht="46.5" thickTop="1" thickBot="1">
      <c r="A13" s="253" t="s">
        <v>154</v>
      </c>
      <c r="B13" s="252"/>
      <c r="C13" s="252">
        <v>86</v>
      </c>
      <c r="D13" s="252">
        <v>86</v>
      </c>
      <c r="E13" s="252">
        <v>0</v>
      </c>
      <c r="F13" s="252">
        <v>0</v>
      </c>
      <c r="G13" s="252">
        <v>86</v>
      </c>
      <c r="H13" s="252">
        <v>1</v>
      </c>
      <c r="I13" s="252">
        <v>7</v>
      </c>
      <c r="J13" s="263">
        <v>6</v>
      </c>
      <c r="K13" s="252">
        <v>92</v>
      </c>
    </row>
    <row r="14" spans="1:17" ht="16.5" thickTop="1" thickBot="1">
      <c r="A14" s="253" t="s">
        <v>62</v>
      </c>
      <c r="B14" s="252"/>
      <c r="C14" s="252">
        <f>SUM(C8:C13)</f>
        <v>655</v>
      </c>
      <c r="D14" s="252">
        <f>SUM(D8:D13)</f>
        <v>572</v>
      </c>
      <c r="E14" s="252">
        <f>SUM(E8:E13)</f>
        <v>83</v>
      </c>
      <c r="F14" s="252">
        <f>SUM(F8:F13)</f>
        <v>1</v>
      </c>
      <c r="G14" s="252">
        <f>SUM(G8:G13)</f>
        <v>656</v>
      </c>
      <c r="H14" s="252">
        <v>7</v>
      </c>
      <c r="I14" s="252">
        <v>22</v>
      </c>
      <c r="J14" s="263">
        <v>19</v>
      </c>
      <c r="K14" s="252">
        <f t="shared" ref="K14" si="0">C14+J14</f>
        <v>674</v>
      </c>
    </row>
    <row r="15" spans="1:17" ht="12.75" thickTop="1"/>
  </sheetData>
  <pageMargins left="0.25" right="0.25" top="0.75" bottom="0.75" header="0.3" footer="0.3"/>
  <pageSetup paperSize="9" scale="8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P43"/>
  <sheetViews>
    <sheetView zoomScaleSheetLayoutView="100" workbookViewId="0">
      <selection activeCell="O8" sqref="O8"/>
    </sheetView>
  </sheetViews>
  <sheetFormatPr defaultColWidth="9" defaultRowHeight="12"/>
  <cols>
    <col min="1" max="1" width="7.5703125" customWidth="1"/>
    <col min="2" max="2" width="26.7109375" customWidth="1"/>
    <col min="14" max="14" width="10" bestFit="1" customWidth="1"/>
    <col min="15" max="15" width="9.140625" bestFit="1" customWidth="1"/>
  </cols>
  <sheetData>
    <row r="1" spans="1:16">
      <c r="A1" s="1"/>
      <c r="B1" s="2" t="s">
        <v>51</v>
      </c>
      <c r="C1" s="3" t="str">
        <f>Kadar.ode.!C1</f>
        <v>Општа болница Јагодина</v>
      </c>
      <c r="D1" s="4"/>
      <c r="E1" s="4"/>
      <c r="F1" s="4"/>
      <c r="G1" s="4"/>
      <c r="H1" s="5"/>
    </row>
    <row r="2" spans="1:16">
      <c r="A2" s="1"/>
      <c r="B2" s="2" t="s">
        <v>52</v>
      </c>
      <c r="C2" s="3">
        <f>Kadar.ode.!C2</f>
        <v>17688383</v>
      </c>
      <c r="D2" s="4"/>
      <c r="E2" s="4"/>
      <c r="F2" s="4"/>
      <c r="G2" s="4"/>
      <c r="H2" s="5"/>
    </row>
    <row r="3" spans="1:16">
      <c r="A3" s="1"/>
      <c r="B3" s="2"/>
      <c r="C3" s="268" t="str">
        <f>Kadar.ode.!C3</f>
        <v>31.12.2022.</v>
      </c>
      <c r="D3" s="308"/>
      <c r="E3" s="4"/>
      <c r="F3" s="4"/>
      <c r="G3" s="4"/>
      <c r="H3" s="5"/>
    </row>
    <row r="4" spans="1:16" ht="14.25">
      <c r="A4" s="1"/>
      <c r="B4" s="2" t="s">
        <v>155</v>
      </c>
      <c r="C4" s="7" t="s">
        <v>18</v>
      </c>
      <c r="D4" s="8"/>
      <c r="E4" s="8"/>
      <c r="F4" s="8"/>
      <c r="G4" s="8"/>
      <c r="H4" s="9"/>
    </row>
    <row r="6" spans="1:16" ht="33.75" customHeight="1">
      <c r="A6" s="894" t="s">
        <v>156</v>
      </c>
      <c r="B6" s="894" t="s">
        <v>85</v>
      </c>
      <c r="C6" s="902" t="s">
        <v>157</v>
      </c>
      <c r="D6" s="903"/>
      <c r="E6" s="902" t="s">
        <v>158</v>
      </c>
      <c r="F6" s="904"/>
      <c r="G6" s="903"/>
      <c r="H6" s="902" t="s">
        <v>159</v>
      </c>
      <c r="I6" s="904"/>
      <c r="J6" s="903"/>
      <c r="K6" s="902" t="s">
        <v>160</v>
      </c>
      <c r="L6" s="904"/>
      <c r="M6" s="903"/>
      <c r="N6" s="893" t="s">
        <v>161</v>
      </c>
      <c r="O6" s="893"/>
      <c r="P6" s="893"/>
    </row>
    <row r="7" spans="1:16" ht="35.1" customHeight="1" thickBot="1">
      <c r="A7" s="895"/>
      <c r="B7" s="895"/>
      <c r="C7" s="234" t="s">
        <v>162</v>
      </c>
      <c r="D7" s="235" t="s">
        <v>163</v>
      </c>
      <c r="E7" s="309" t="s">
        <v>1896</v>
      </c>
      <c r="F7" s="309" t="s">
        <v>5263</v>
      </c>
      <c r="G7" s="309" t="s">
        <v>1903</v>
      </c>
      <c r="H7" s="309" t="s">
        <v>1896</v>
      </c>
      <c r="I7" s="309" t="s">
        <v>5263</v>
      </c>
      <c r="J7" s="309" t="s">
        <v>1903</v>
      </c>
      <c r="K7" s="309" t="s">
        <v>1896</v>
      </c>
      <c r="L7" s="309" t="s">
        <v>5263</v>
      </c>
      <c r="M7" s="309" t="s">
        <v>1903</v>
      </c>
      <c r="N7" s="309" t="s">
        <v>1896</v>
      </c>
      <c r="O7" s="309" t="s">
        <v>5263</v>
      </c>
      <c r="P7" s="667" t="s">
        <v>1903</v>
      </c>
    </row>
    <row r="8" spans="1:16" ht="12" customHeight="1" thickTop="1">
      <c r="A8" s="351"/>
      <c r="B8" s="352"/>
      <c r="C8" s="236" t="s">
        <v>62</v>
      </c>
      <c r="D8" s="362">
        <v>16</v>
      </c>
      <c r="E8" s="238">
        <v>300</v>
      </c>
      <c r="F8" s="819">
        <v>256</v>
      </c>
      <c r="G8" s="372">
        <f>F8/E8</f>
        <v>0.85333333333333339</v>
      </c>
      <c r="H8" s="238">
        <v>4500</v>
      </c>
      <c r="I8" s="819">
        <v>2751</v>
      </c>
      <c r="J8" s="372">
        <f>I8/H8</f>
        <v>0.61133333333333328</v>
      </c>
      <c r="K8" s="244">
        <f t="shared" ref="K8:K23" si="0">H8/E8</f>
        <v>15</v>
      </c>
      <c r="L8" s="244">
        <f t="shared" ref="L8:L23" si="1">I8/F8</f>
        <v>10.74609375</v>
      </c>
      <c r="M8" s="372">
        <f>L8/K8</f>
        <v>0.71640625000000002</v>
      </c>
      <c r="N8" s="373">
        <f t="shared" ref="N8:N43" si="2">H8/(365*D8)*100</f>
        <v>77.054794520547944</v>
      </c>
      <c r="O8" s="373">
        <f>I8/(365*D8)*100</f>
        <v>47.106164383561641</v>
      </c>
      <c r="P8" s="705">
        <f>O8/N8</f>
        <v>0.61133333333333328</v>
      </c>
    </row>
    <row r="9" spans="1:16" ht="12" customHeight="1">
      <c r="A9" s="353">
        <v>331</v>
      </c>
      <c r="B9" s="354" t="s">
        <v>1904</v>
      </c>
      <c r="C9" s="239" t="s">
        <v>164</v>
      </c>
      <c r="D9" s="363"/>
      <c r="E9" s="238"/>
      <c r="F9" s="819"/>
      <c r="G9" s="372" t="e">
        <f t="shared" ref="G9:G43" si="3">F9/E9</f>
        <v>#DIV/0!</v>
      </c>
      <c r="H9" s="238"/>
      <c r="I9" s="819"/>
      <c r="J9" s="372" t="e">
        <f t="shared" ref="J9:J43" si="4">I9/H9</f>
        <v>#DIV/0!</v>
      </c>
      <c r="K9" s="244" t="e">
        <f t="shared" si="0"/>
        <v>#DIV/0!</v>
      </c>
      <c r="L9" s="244" t="e">
        <f t="shared" si="1"/>
        <v>#DIV/0!</v>
      </c>
      <c r="M9" s="372" t="e">
        <f t="shared" ref="M9:M43" si="5">L9/K9</f>
        <v>#DIV/0!</v>
      </c>
      <c r="N9" s="373" t="e">
        <f t="shared" si="2"/>
        <v>#DIV/0!</v>
      </c>
      <c r="O9" s="373" t="e">
        <f t="shared" ref="O9:O43" si="6">I9/(365*D9)*100</f>
        <v>#DIV/0!</v>
      </c>
      <c r="P9" s="372" t="e">
        <f t="shared" ref="P9:P43" si="7">O9/N9</f>
        <v>#DIV/0!</v>
      </c>
    </row>
    <row r="10" spans="1:16" ht="12" customHeight="1">
      <c r="A10" s="351"/>
      <c r="B10" s="354" t="s">
        <v>1905</v>
      </c>
      <c r="C10" s="239" t="s">
        <v>165</v>
      </c>
      <c r="D10" s="363"/>
      <c r="E10" s="238"/>
      <c r="F10" s="819"/>
      <c r="G10" s="372" t="e">
        <f t="shared" si="3"/>
        <v>#DIV/0!</v>
      </c>
      <c r="H10" s="238"/>
      <c r="I10" s="819"/>
      <c r="J10" s="372" t="e">
        <f t="shared" si="4"/>
        <v>#DIV/0!</v>
      </c>
      <c r="K10" s="244" t="e">
        <f t="shared" si="0"/>
        <v>#DIV/0!</v>
      </c>
      <c r="L10" s="244" t="e">
        <f t="shared" si="1"/>
        <v>#DIV/0!</v>
      </c>
      <c r="M10" s="372" t="e">
        <f t="shared" si="5"/>
        <v>#DIV/0!</v>
      </c>
      <c r="N10" s="373" t="e">
        <f t="shared" si="2"/>
        <v>#DIV/0!</v>
      </c>
      <c r="O10" s="373" t="e">
        <f t="shared" si="6"/>
        <v>#DIV/0!</v>
      </c>
      <c r="P10" s="372" t="e">
        <f t="shared" si="7"/>
        <v>#DIV/0!</v>
      </c>
    </row>
    <row r="11" spans="1:16" ht="12" customHeight="1" thickBot="1">
      <c r="A11" s="355"/>
      <c r="B11" s="356"/>
      <c r="C11" s="240" t="s">
        <v>166</v>
      </c>
      <c r="D11" s="364">
        <v>16</v>
      </c>
      <c r="E11" s="241">
        <v>300</v>
      </c>
      <c r="F11" s="820">
        <v>256</v>
      </c>
      <c r="G11" s="372">
        <f t="shared" si="3"/>
        <v>0.85333333333333339</v>
      </c>
      <c r="H11" s="241">
        <v>4500</v>
      </c>
      <c r="I11" s="820">
        <v>2751</v>
      </c>
      <c r="J11" s="372">
        <f t="shared" si="4"/>
        <v>0.61133333333333328</v>
      </c>
      <c r="K11" s="245">
        <f t="shared" si="0"/>
        <v>15</v>
      </c>
      <c r="L11" s="246">
        <f t="shared" si="1"/>
        <v>10.74609375</v>
      </c>
      <c r="M11" s="372">
        <f t="shared" si="5"/>
        <v>0.71640625000000002</v>
      </c>
      <c r="N11" s="374">
        <f t="shared" si="2"/>
        <v>77.054794520547944</v>
      </c>
      <c r="O11" s="702">
        <f t="shared" si="6"/>
        <v>47.106164383561641</v>
      </c>
      <c r="P11" s="704">
        <f t="shared" si="7"/>
        <v>0.61133333333333328</v>
      </c>
    </row>
    <row r="12" spans="1:16" ht="12" customHeight="1" thickTop="1">
      <c r="A12" s="351"/>
      <c r="B12" s="352"/>
      <c r="C12" s="242" t="s">
        <v>62</v>
      </c>
      <c r="D12" s="363">
        <v>23</v>
      </c>
      <c r="E12" s="238">
        <v>550</v>
      </c>
      <c r="F12" s="819">
        <v>360</v>
      </c>
      <c r="G12" s="372">
        <f t="shared" si="3"/>
        <v>0.65454545454545454</v>
      </c>
      <c r="H12" s="238">
        <v>6100</v>
      </c>
      <c r="I12" s="819">
        <v>2560</v>
      </c>
      <c r="J12" s="372">
        <f t="shared" si="4"/>
        <v>0.41967213114754098</v>
      </c>
      <c r="K12" s="247">
        <f t="shared" si="0"/>
        <v>11.090909090909092</v>
      </c>
      <c r="L12" s="247">
        <f t="shared" si="1"/>
        <v>7.1111111111111107</v>
      </c>
      <c r="M12" s="372">
        <f t="shared" si="5"/>
        <v>0.64116575591985425</v>
      </c>
      <c r="N12" s="373">
        <f t="shared" si="2"/>
        <v>72.662298987492562</v>
      </c>
      <c r="O12" s="703">
        <f t="shared" si="6"/>
        <v>30.494341870160813</v>
      </c>
      <c r="P12" s="705">
        <f t="shared" si="7"/>
        <v>0.41967213114754098</v>
      </c>
    </row>
    <row r="13" spans="1:16" ht="12" customHeight="1">
      <c r="A13" s="353">
        <v>260</v>
      </c>
      <c r="B13" s="357" t="s">
        <v>1906</v>
      </c>
      <c r="C13" s="239" t="s">
        <v>164</v>
      </c>
      <c r="D13" s="363"/>
      <c r="E13" s="238"/>
      <c r="F13" s="819"/>
      <c r="G13" s="372" t="e">
        <f t="shared" si="3"/>
        <v>#DIV/0!</v>
      </c>
      <c r="H13" s="238"/>
      <c r="I13" s="819"/>
      <c r="J13" s="372" t="e">
        <f t="shared" si="4"/>
        <v>#DIV/0!</v>
      </c>
      <c r="K13" s="244" t="e">
        <f t="shared" si="0"/>
        <v>#DIV/0!</v>
      </c>
      <c r="L13" s="244" t="e">
        <f t="shared" si="1"/>
        <v>#DIV/0!</v>
      </c>
      <c r="M13" s="372" t="e">
        <f t="shared" si="5"/>
        <v>#DIV/0!</v>
      </c>
      <c r="N13" s="373" t="e">
        <f t="shared" si="2"/>
        <v>#DIV/0!</v>
      </c>
      <c r="O13" s="373" t="e">
        <f t="shared" si="6"/>
        <v>#DIV/0!</v>
      </c>
      <c r="P13" s="372" t="e">
        <f t="shared" si="7"/>
        <v>#DIV/0!</v>
      </c>
    </row>
    <row r="14" spans="1:16" ht="12" customHeight="1">
      <c r="A14" s="351"/>
      <c r="B14" s="357" t="s">
        <v>1907</v>
      </c>
      <c r="C14" s="239" t="s">
        <v>165</v>
      </c>
      <c r="D14" s="363"/>
      <c r="E14" s="238"/>
      <c r="F14" s="819"/>
      <c r="G14" s="372" t="e">
        <f t="shared" si="3"/>
        <v>#DIV/0!</v>
      </c>
      <c r="H14" s="238"/>
      <c r="I14" s="819"/>
      <c r="J14" s="372" t="e">
        <f t="shared" si="4"/>
        <v>#DIV/0!</v>
      </c>
      <c r="K14" s="244" t="e">
        <f t="shared" si="0"/>
        <v>#DIV/0!</v>
      </c>
      <c r="L14" s="244" t="e">
        <f t="shared" si="1"/>
        <v>#DIV/0!</v>
      </c>
      <c r="M14" s="372" t="e">
        <f t="shared" si="5"/>
        <v>#DIV/0!</v>
      </c>
      <c r="N14" s="373" t="e">
        <f t="shared" si="2"/>
        <v>#DIV/0!</v>
      </c>
      <c r="O14" s="373" t="e">
        <f t="shared" si="6"/>
        <v>#DIV/0!</v>
      </c>
      <c r="P14" s="372" t="e">
        <f t="shared" si="7"/>
        <v>#DIV/0!</v>
      </c>
    </row>
    <row r="15" spans="1:16" ht="12" customHeight="1" thickBot="1">
      <c r="A15" s="355"/>
      <c r="B15" s="356"/>
      <c r="C15" s="240" t="s">
        <v>166</v>
      </c>
      <c r="D15" s="364">
        <v>23</v>
      </c>
      <c r="E15" s="241">
        <v>550</v>
      </c>
      <c r="F15" s="820">
        <v>360</v>
      </c>
      <c r="G15" s="372">
        <f t="shared" si="3"/>
        <v>0.65454545454545454</v>
      </c>
      <c r="H15" s="241">
        <v>6100</v>
      </c>
      <c r="I15" s="820">
        <v>2560</v>
      </c>
      <c r="J15" s="372">
        <f t="shared" si="4"/>
        <v>0.41967213114754098</v>
      </c>
      <c r="K15" s="245">
        <f t="shared" si="0"/>
        <v>11.090909090909092</v>
      </c>
      <c r="L15" s="246">
        <f t="shared" si="1"/>
        <v>7.1111111111111107</v>
      </c>
      <c r="M15" s="372">
        <f t="shared" si="5"/>
        <v>0.64116575591985425</v>
      </c>
      <c r="N15" s="374">
        <f t="shared" si="2"/>
        <v>72.662298987492562</v>
      </c>
      <c r="O15" s="702">
        <f t="shared" si="6"/>
        <v>30.494341870160813</v>
      </c>
      <c r="P15" s="704">
        <f t="shared" si="7"/>
        <v>0.41967213114754098</v>
      </c>
    </row>
    <row r="16" spans="1:16" ht="12" customHeight="1" thickTop="1">
      <c r="A16" s="351"/>
      <c r="B16" s="352"/>
      <c r="C16" s="242" t="s">
        <v>62</v>
      </c>
      <c r="D16" s="363">
        <v>20</v>
      </c>
      <c r="E16" s="238">
        <v>600</v>
      </c>
      <c r="F16" s="819">
        <v>421</v>
      </c>
      <c r="G16" s="372">
        <f t="shared" si="3"/>
        <v>0.70166666666666666</v>
      </c>
      <c r="H16" s="238">
        <v>5200</v>
      </c>
      <c r="I16" s="819">
        <v>2506</v>
      </c>
      <c r="J16" s="372">
        <f t="shared" si="4"/>
        <v>0.4819230769230769</v>
      </c>
      <c r="K16" s="247">
        <f t="shared" si="0"/>
        <v>8.6666666666666661</v>
      </c>
      <c r="L16" s="247">
        <f t="shared" si="1"/>
        <v>5.9524940617577196</v>
      </c>
      <c r="M16" s="372">
        <f t="shared" si="5"/>
        <v>0.68682623789512154</v>
      </c>
      <c r="N16" s="373">
        <f t="shared" si="2"/>
        <v>71.232876712328761</v>
      </c>
      <c r="O16" s="703">
        <f t="shared" si="6"/>
        <v>34.328767123287676</v>
      </c>
      <c r="P16" s="705">
        <f t="shared" si="7"/>
        <v>0.48192307692307701</v>
      </c>
    </row>
    <row r="17" spans="1:16" ht="12" customHeight="1">
      <c r="A17" s="353">
        <v>135</v>
      </c>
      <c r="B17" s="357" t="s">
        <v>1906</v>
      </c>
      <c r="C17" s="239" t="s">
        <v>164</v>
      </c>
      <c r="D17" s="363">
        <v>3</v>
      </c>
      <c r="E17" s="238">
        <v>65</v>
      </c>
      <c r="F17" s="819"/>
      <c r="G17" s="372">
        <f t="shared" si="3"/>
        <v>0</v>
      </c>
      <c r="H17" s="238">
        <v>500</v>
      </c>
      <c r="I17" s="819"/>
      <c r="J17" s="372">
        <f t="shared" si="4"/>
        <v>0</v>
      </c>
      <c r="K17" s="244">
        <f t="shared" si="0"/>
        <v>7.6923076923076925</v>
      </c>
      <c r="L17" s="244" t="e">
        <f t="shared" si="1"/>
        <v>#DIV/0!</v>
      </c>
      <c r="M17" s="372" t="e">
        <f t="shared" si="5"/>
        <v>#DIV/0!</v>
      </c>
      <c r="N17" s="373">
        <f t="shared" si="2"/>
        <v>45.662100456621005</v>
      </c>
      <c r="O17" s="373">
        <f t="shared" si="6"/>
        <v>0</v>
      </c>
      <c r="P17" s="372">
        <f t="shared" si="7"/>
        <v>0</v>
      </c>
    </row>
    <row r="18" spans="1:16" ht="12" customHeight="1">
      <c r="A18" s="351"/>
      <c r="B18" s="357" t="s">
        <v>1908</v>
      </c>
      <c r="C18" s="239" t="s">
        <v>165</v>
      </c>
      <c r="D18" s="363">
        <v>1</v>
      </c>
      <c r="E18" s="238">
        <v>60</v>
      </c>
      <c r="F18" s="819"/>
      <c r="G18" s="372">
        <f t="shared" si="3"/>
        <v>0</v>
      </c>
      <c r="H18" s="238">
        <v>400</v>
      </c>
      <c r="I18" s="819"/>
      <c r="J18" s="372">
        <f t="shared" si="4"/>
        <v>0</v>
      </c>
      <c r="K18" s="244">
        <f t="shared" si="0"/>
        <v>6.666666666666667</v>
      </c>
      <c r="L18" s="244" t="e">
        <f t="shared" si="1"/>
        <v>#DIV/0!</v>
      </c>
      <c r="M18" s="372" t="e">
        <f t="shared" si="5"/>
        <v>#DIV/0!</v>
      </c>
      <c r="N18" s="373">
        <f t="shared" si="2"/>
        <v>109.58904109589041</v>
      </c>
      <c r="O18" s="373">
        <f t="shared" si="6"/>
        <v>0</v>
      </c>
      <c r="P18" s="372">
        <f t="shared" si="7"/>
        <v>0</v>
      </c>
    </row>
    <row r="19" spans="1:16" ht="12" customHeight="1" thickBot="1">
      <c r="A19" s="355"/>
      <c r="B19" s="356"/>
      <c r="C19" s="240" t="s">
        <v>166</v>
      </c>
      <c r="D19" s="364">
        <v>16</v>
      </c>
      <c r="E19" s="241">
        <v>600</v>
      </c>
      <c r="F19" s="820">
        <v>421</v>
      </c>
      <c r="G19" s="372">
        <f t="shared" si="3"/>
        <v>0.70166666666666666</v>
      </c>
      <c r="H19" s="241">
        <v>4300</v>
      </c>
      <c r="I19" s="820">
        <v>2506</v>
      </c>
      <c r="J19" s="372">
        <f t="shared" si="4"/>
        <v>0.5827906976744186</v>
      </c>
      <c r="K19" s="245">
        <f t="shared" si="0"/>
        <v>7.166666666666667</v>
      </c>
      <c r="L19" s="246">
        <f t="shared" si="1"/>
        <v>5.9524940617577196</v>
      </c>
      <c r="M19" s="372">
        <f t="shared" si="5"/>
        <v>0.83058056675689107</v>
      </c>
      <c r="N19" s="374">
        <f t="shared" si="2"/>
        <v>73.630136986301366</v>
      </c>
      <c r="O19" s="702">
        <f t="shared" si="6"/>
        <v>42.910958904109592</v>
      </c>
      <c r="P19" s="704">
        <f t="shared" si="7"/>
        <v>0.58279069767441871</v>
      </c>
    </row>
    <row r="20" spans="1:16" ht="12" customHeight="1" thickTop="1">
      <c r="A20" s="351"/>
      <c r="B20" s="352"/>
      <c r="C20" s="242" t="s">
        <v>62</v>
      </c>
      <c r="D20" s="365">
        <v>27</v>
      </c>
      <c r="E20" s="238">
        <v>1200</v>
      </c>
      <c r="F20" s="819">
        <v>848</v>
      </c>
      <c r="G20" s="372">
        <f t="shared" si="3"/>
        <v>0.70666666666666667</v>
      </c>
      <c r="H20" s="238">
        <v>7000</v>
      </c>
      <c r="I20" s="819">
        <v>3094</v>
      </c>
      <c r="J20" s="372">
        <f t="shared" si="4"/>
        <v>0.442</v>
      </c>
      <c r="K20" s="247">
        <f t="shared" si="0"/>
        <v>5.833333333333333</v>
      </c>
      <c r="L20" s="247">
        <f t="shared" si="1"/>
        <v>3.6485849056603774</v>
      </c>
      <c r="M20" s="372">
        <f t="shared" si="5"/>
        <v>0.62547169811320757</v>
      </c>
      <c r="N20" s="373">
        <f t="shared" si="2"/>
        <v>71.029934043632664</v>
      </c>
      <c r="O20" s="703">
        <f t="shared" si="6"/>
        <v>31.395230847285642</v>
      </c>
      <c r="P20" s="705">
        <f t="shared" si="7"/>
        <v>0.44200000000000006</v>
      </c>
    </row>
    <row r="21" spans="1:16" ht="12" customHeight="1">
      <c r="A21" s="353">
        <v>311</v>
      </c>
      <c r="B21" s="357" t="s">
        <v>1904</v>
      </c>
      <c r="C21" s="239" t="s">
        <v>164</v>
      </c>
      <c r="D21" s="365"/>
      <c r="E21" s="238"/>
      <c r="F21" s="819"/>
      <c r="G21" s="372" t="e">
        <f t="shared" si="3"/>
        <v>#DIV/0!</v>
      </c>
      <c r="H21" s="238"/>
      <c r="I21" s="819"/>
      <c r="J21" s="372" t="e">
        <f t="shared" si="4"/>
        <v>#DIV/0!</v>
      </c>
      <c r="K21" s="244" t="e">
        <f t="shared" si="0"/>
        <v>#DIV/0!</v>
      </c>
      <c r="L21" s="244" t="e">
        <f t="shared" si="1"/>
        <v>#DIV/0!</v>
      </c>
      <c r="M21" s="372" t="e">
        <f t="shared" si="5"/>
        <v>#DIV/0!</v>
      </c>
      <c r="N21" s="373" t="e">
        <f t="shared" si="2"/>
        <v>#DIV/0!</v>
      </c>
      <c r="O21" s="373" t="e">
        <f t="shared" si="6"/>
        <v>#DIV/0!</v>
      </c>
      <c r="P21" s="372" t="e">
        <f t="shared" si="7"/>
        <v>#DIV/0!</v>
      </c>
    </row>
    <row r="22" spans="1:16" ht="12" customHeight="1">
      <c r="A22" s="351"/>
      <c r="B22" s="357" t="s">
        <v>1909</v>
      </c>
      <c r="C22" s="239" t="s">
        <v>165</v>
      </c>
      <c r="D22" s="365"/>
      <c r="E22" s="238"/>
      <c r="F22" s="819"/>
      <c r="G22" s="372" t="e">
        <f t="shared" si="3"/>
        <v>#DIV/0!</v>
      </c>
      <c r="H22" s="238"/>
      <c r="I22" s="819"/>
      <c r="J22" s="372" t="e">
        <f t="shared" si="4"/>
        <v>#DIV/0!</v>
      </c>
      <c r="K22" s="244" t="e">
        <f t="shared" si="0"/>
        <v>#DIV/0!</v>
      </c>
      <c r="L22" s="244" t="e">
        <f t="shared" si="1"/>
        <v>#DIV/0!</v>
      </c>
      <c r="M22" s="372" t="e">
        <f t="shared" si="5"/>
        <v>#DIV/0!</v>
      </c>
      <c r="N22" s="373" t="e">
        <f t="shared" si="2"/>
        <v>#DIV/0!</v>
      </c>
      <c r="O22" s="373" t="e">
        <f t="shared" si="6"/>
        <v>#DIV/0!</v>
      </c>
      <c r="P22" s="372" t="e">
        <f t="shared" si="7"/>
        <v>#DIV/0!</v>
      </c>
    </row>
    <row r="23" spans="1:16" ht="12" customHeight="1" thickBot="1">
      <c r="A23" s="355"/>
      <c r="B23" s="356"/>
      <c r="C23" s="240" t="s">
        <v>166</v>
      </c>
      <c r="D23" s="366">
        <v>27</v>
      </c>
      <c r="E23" s="241">
        <v>1200</v>
      </c>
      <c r="F23" s="820">
        <v>848</v>
      </c>
      <c r="G23" s="372">
        <f t="shared" si="3"/>
        <v>0.70666666666666667</v>
      </c>
      <c r="H23" s="241">
        <v>7000</v>
      </c>
      <c r="I23" s="820">
        <v>3094</v>
      </c>
      <c r="J23" s="372">
        <f t="shared" si="4"/>
        <v>0.442</v>
      </c>
      <c r="K23" s="245">
        <f t="shared" si="0"/>
        <v>5.833333333333333</v>
      </c>
      <c r="L23" s="246">
        <f t="shared" si="1"/>
        <v>3.6485849056603774</v>
      </c>
      <c r="M23" s="372">
        <f t="shared" si="5"/>
        <v>0.62547169811320757</v>
      </c>
      <c r="N23" s="374">
        <f t="shared" si="2"/>
        <v>71.029934043632664</v>
      </c>
      <c r="O23" s="702">
        <f t="shared" si="6"/>
        <v>31.395230847285642</v>
      </c>
      <c r="P23" s="704">
        <f t="shared" si="7"/>
        <v>0.44200000000000006</v>
      </c>
    </row>
    <row r="24" spans="1:16" ht="12" customHeight="1" thickTop="1">
      <c r="A24" s="351"/>
      <c r="B24" s="352"/>
      <c r="C24" s="236" t="s">
        <v>62</v>
      </c>
      <c r="D24" s="363">
        <v>72</v>
      </c>
      <c r="E24" s="238">
        <v>2300</v>
      </c>
      <c r="F24" s="819">
        <v>1785</v>
      </c>
      <c r="G24" s="372">
        <f t="shared" si="3"/>
        <v>0.77608695652173909</v>
      </c>
      <c r="H24" s="238">
        <v>18500</v>
      </c>
      <c r="I24" s="819">
        <v>10526</v>
      </c>
      <c r="J24" s="372">
        <f t="shared" si="4"/>
        <v>0.568972972972973</v>
      </c>
      <c r="K24" s="244">
        <f t="shared" ref="K24:K43" si="8">H24/E24</f>
        <v>8.0434782608695645</v>
      </c>
      <c r="L24" s="244">
        <f t="shared" ref="L24:L43" si="9">I24/F24</f>
        <v>5.8969187675070032</v>
      </c>
      <c r="M24" s="372">
        <f t="shared" si="5"/>
        <v>0.73313044136573557</v>
      </c>
      <c r="N24" s="373">
        <f t="shared" si="2"/>
        <v>70.395738203957379</v>
      </c>
      <c r="O24" s="703">
        <f t="shared" si="6"/>
        <v>40.053272450532724</v>
      </c>
      <c r="P24" s="705">
        <f t="shared" si="7"/>
        <v>0.568972972972973</v>
      </c>
    </row>
    <row r="25" spans="1:16" ht="12" customHeight="1">
      <c r="A25" s="353">
        <v>105</v>
      </c>
      <c r="B25" s="352" t="s">
        <v>1910</v>
      </c>
      <c r="C25" s="239" t="s">
        <v>164</v>
      </c>
      <c r="D25" s="363">
        <v>6</v>
      </c>
      <c r="E25" s="238">
        <v>390</v>
      </c>
      <c r="F25" s="819">
        <v>343</v>
      </c>
      <c r="G25" s="372">
        <f t="shared" si="3"/>
        <v>0.87948717948717947</v>
      </c>
      <c r="H25" s="238">
        <v>1700</v>
      </c>
      <c r="I25" s="819">
        <v>1508</v>
      </c>
      <c r="J25" s="372">
        <f t="shared" si="4"/>
        <v>0.88705882352941179</v>
      </c>
      <c r="K25" s="244">
        <f t="shared" si="8"/>
        <v>4.3589743589743586</v>
      </c>
      <c r="L25" s="244">
        <f t="shared" si="9"/>
        <v>4.3965014577259476</v>
      </c>
      <c r="M25" s="372">
        <f t="shared" si="5"/>
        <v>1.0086091579488941</v>
      </c>
      <c r="N25" s="373">
        <f t="shared" si="2"/>
        <v>77.625570776255699</v>
      </c>
      <c r="O25" s="373">
        <f t="shared" si="6"/>
        <v>68.858447488584474</v>
      </c>
      <c r="P25" s="372">
        <f t="shared" si="7"/>
        <v>0.8870588235294119</v>
      </c>
    </row>
    <row r="26" spans="1:16" ht="12" customHeight="1">
      <c r="A26" s="351"/>
      <c r="B26" s="352" t="s">
        <v>1911</v>
      </c>
      <c r="C26" s="239" t="s">
        <v>165</v>
      </c>
      <c r="D26" s="363">
        <v>12</v>
      </c>
      <c r="E26" s="238">
        <v>480</v>
      </c>
      <c r="F26" s="819">
        <v>352</v>
      </c>
      <c r="G26" s="372">
        <f t="shared" si="3"/>
        <v>0.73333333333333328</v>
      </c>
      <c r="H26" s="238">
        <v>2800</v>
      </c>
      <c r="I26" s="819">
        <v>1767</v>
      </c>
      <c r="J26" s="372">
        <f t="shared" si="4"/>
        <v>0.63107142857142862</v>
      </c>
      <c r="K26" s="244">
        <f t="shared" si="8"/>
        <v>5.833333333333333</v>
      </c>
      <c r="L26" s="244">
        <f t="shared" si="9"/>
        <v>5.0198863636363633</v>
      </c>
      <c r="M26" s="372">
        <f t="shared" si="5"/>
        <v>0.86055194805194801</v>
      </c>
      <c r="N26" s="373">
        <f t="shared" si="2"/>
        <v>63.926940639269404</v>
      </c>
      <c r="O26" s="373">
        <f t="shared" si="6"/>
        <v>40.342465753424655</v>
      </c>
      <c r="P26" s="372">
        <f t="shared" si="7"/>
        <v>0.63107142857142851</v>
      </c>
    </row>
    <row r="27" spans="1:16" ht="12" customHeight="1" thickBot="1">
      <c r="A27" s="355"/>
      <c r="B27" s="356"/>
      <c r="C27" s="240" t="s">
        <v>166</v>
      </c>
      <c r="D27" s="364">
        <v>54</v>
      </c>
      <c r="E27" s="241">
        <v>2300</v>
      </c>
      <c r="F27" s="820">
        <v>1785</v>
      </c>
      <c r="G27" s="372">
        <f t="shared" si="3"/>
        <v>0.77608695652173909</v>
      </c>
      <c r="H27" s="241">
        <v>14000</v>
      </c>
      <c r="I27" s="820">
        <v>7251</v>
      </c>
      <c r="J27" s="372">
        <f t="shared" si="4"/>
        <v>0.5179285714285714</v>
      </c>
      <c r="K27" s="245">
        <f t="shared" si="8"/>
        <v>6.0869565217391308</v>
      </c>
      <c r="L27" s="246">
        <f t="shared" si="9"/>
        <v>4.0621848739495796</v>
      </c>
      <c r="M27" s="372">
        <f t="shared" si="5"/>
        <v>0.66735894357743086</v>
      </c>
      <c r="N27" s="374">
        <f t="shared" si="2"/>
        <v>71.029934043632664</v>
      </c>
      <c r="O27" s="702">
        <f t="shared" si="6"/>
        <v>36.788432267884325</v>
      </c>
      <c r="P27" s="704">
        <f t="shared" si="7"/>
        <v>0.51792857142857152</v>
      </c>
    </row>
    <row r="28" spans="1:16" ht="12" customHeight="1" thickTop="1">
      <c r="A28" s="351"/>
      <c r="B28" s="352"/>
      <c r="C28" s="242" t="s">
        <v>62</v>
      </c>
      <c r="D28" s="363">
        <v>15</v>
      </c>
      <c r="E28" s="238">
        <v>450</v>
      </c>
      <c r="F28" s="819">
        <v>378</v>
      </c>
      <c r="G28" s="372">
        <f t="shared" si="3"/>
        <v>0.84</v>
      </c>
      <c r="H28" s="238">
        <v>4500</v>
      </c>
      <c r="I28" s="819">
        <v>3371</v>
      </c>
      <c r="J28" s="372">
        <f t="shared" si="4"/>
        <v>0.74911111111111106</v>
      </c>
      <c r="K28" s="247">
        <f t="shared" si="8"/>
        <v>10</v>
      </c>
      <c r="L28" s="247">
        <f t="shared" si="9"/>
        <v>8.9179894179894177</v>
      </c>
      <c r="M28" s="372">
        <f t="shared" si="5"/>
        <v>0.89179894179894181</v>
      </c>
      <c r="N28" s="373">
        <f t="shared" si="2"/>
        <v>82.191780821917803</v>
      </c>
      <c r="O28" s="703">
        <f t="shared" si="6"/>
        <v>61.570776255707763</v>
      </c>
      <c r="P28" s="705">
        <f t="shared" si="7"/>
        <v>0.74911111111111117</v>
      </c>
    </row>
    <row r="29" spans="1:16" ht="12" customHeight="1">
      <c r="A29" s="351">
        <v>205</v>
      </c>
      <c r="B29" s="358" t="s">
        <v>1906</v>
      </c>
      <c r="C29" s="239" t="s">
        <v>164</v>
      </c>
      <c r="D29" s="363">
        <v>1</v>
      </c>
      <c r="E29" s="238">
        <v>35</v>
      </c>
      <c r="F29" s="819"/>
      <c r="G29" s="372">
        <f t="shared" si="3"/>
        <v>0</v>
      </c>
      <c r="H29" s="238">
        <v>100</v>
      </c>
      <c r="I29" s="819"/>
      <c r="J29" s="372">
        <f t="shared" si="4"/>
        <v>0</v>
      </c>
      <c r="K29" s="244">
        <f t="shared" si="8"/>
        <v>2.8571428571428572</v>
      </c>
      <c r="L29" s="244" t="e">
        <f t="shared" si="9"/>
        <v>#DIV/0!</v>
      </c>
      <c r="M29" s="372" t="e">
        <f t="shared" si="5"/>
        <v>#DIV/0!</v>
      </c>
      <c r="N29" s="373">
        <f t="shared" si="2"/>
        <v>27.397260273972602</v>
      </c>
      <c r="O29" s="373">
        <f t="shared" si="6"/>
        <v>0</v>
      </c>
      <c r="P29" s="372">
        <f t="shared" si="7"/>
        <v>0</v>
      </c>
    </row>
    <row r="30" spans="1:16" ht="12" customHeight="1">
      <c r="A30" s="351"/>
      <c r="B30" s="358" t="s">
        <v>1912</v>
      </c>
      <c r="C30" s="239" t="s">
        <v>165</v>
      </c>
      <c r="D30" s="363">
        <v>1</v>
      </c>
      <c r="E30" s="238">
        <v>55</v>
      </c>
      <c r="F30" s="819"/>
      <c r="G30" s="372">
        <f t="shared" si="3"/>
        <v>0</v>
      </c>
      <c r="H30" s="238">
        <v>160</v>
      </c>
      <c r="I30" s="819"/>
      <c r="J30" s="372">
        <f t="shared" si="4"/>
        <v>0</v>
      </c>
      <c r="K30" s="244">
        <f t="shared" si="8"/>
        <v>2.9090909090909092</v>
      </c>
      <c r="L30" s="244" t="e">
        <f t="shared" si="9"/>
        <v>#DIV/0!</v>
      </c>
      <c r="M30" s="372" t="e">
        <f t="shared" si="5"/>
        <v>#DIV/0!</v>
      </c>
      <c r="N30" s="373">
        <f t="shared" si="2"/>
        <v>43.835616438356162</v>
      </c>
      <c r="O30" s="373">
        <f t="shared" si="6"/>
        <v>0</v>
      </c>
      <c r="P30" s="372">
        <f t="shared" si="7"/>
        <v>0</v>
      </c>
    </row>
    <row r="31" spans="1:16" ht="12" customHeight="1" thickBot="1">
      <c r="A31" s="355"/>
      <c r="B31" s="356" t="s">
        <v>1913</v>
      </c>
      <c r="C31" s="240" t="s">
        <v>166</v>
      </c>
      <c r="D31" s="364">
        <v>13</v>
      </c>
      <c r="E31" s="241">
        <v>450</v>
      </c>
      <c r="F31" s="820">
        <v>378</v>
      </c>
      <c r="G31" s="372">
        <f t="shared" si="3"/>
        <v>0.84</v>
      </c>
      <c r="H31" s="241">
        <v>4240</v>
      </c>
      <c r="I31" s="820">
        <v>3371</v>
      </c>
      <c r="J31" s="372">
        <f t="shared" si="4"/>
        <v>0.79504716981132073</v>
      </c>
      <c r="K31" s="245">
        <f t="shared" si="8"/>
        <v>9.4222222222222225</v>
      </c>
      <c r="L31" s="246">
        <f t="shared" si="9"/>
        <v>8.9179894179894177</v>
      </c>
      <c r="M31" s="372">
        <f t="shared" si="5"/>
        <v>0.94648472596585798</v>
      </c>
      <c r="N31" s="374">
        <f t="shared" si="2"/>
        <v>89.357218124341415</v>
      </c>
      <c r="O31" s="702">
        <f t="shared" si="6"/>
        <v>71.043203371970492</v>
      </c>
      <c r="P31" s="704">
        <f t="shared" si="7"/>
        <v>0.79504716981132073</v>
      </c>
    </row>
    <row r="32" spans="1:16" ht="12" customHeight="1" thickTop="1">
      <c r="A32" s="351"/>
      <c r="B32" s="352"/>
      <c r="C32" s="242" t="s">
        <v>62</v>
      </c>
      <c r="D32" s="363">
        <v>53</v>
      </c>
      <c r="E32" s="238">
        <v>1750</v>
      </c>
      <c r="F32" s="819">
        <v>871</v>
      </c>
      <c r="G32" s="372">
        <f t="shared" si="3"/>
        <v>0.49771428571428572</v>
      </c>
      <c r="H32" s="238">
        <v>14600</v>
      </c>
      <c r="I32" s="819">
        <v>5653</v>
      </c>
      <c r="J32" s="372">
        <f t="shared" si="4"/>
        <v>0.3871917808219178</v>
      </c>
      <c r="K32" s="247">
        <f t="shared" si="8"/>
        <v>8.3428571428571434</v>
      </c>
      <c r="L32" s="247">
        <f t="shared" si="9"/>
        <v>6.4902411021814004</v>
      </c>
      <c r="M32" s="372">
        <f t="shared" si="5"/>
        <v>0.77793985813818145</v>
      </c>
      <c r="N32" s="373">
        <f t="shared" si="2"/>
        <v>75.471698113207552</v>
      </c>
      <c r="O32" s="703">
        <f t="shared" si="6"/>
        <v>29.222021194107008</v>
      </c>
      <c r="P32" s="705">
        <f t="shared" si="7"/>
        <v>0.38719178082191785</v>
      </c>
    </row>
    <row r="33" spans="1:16" ht="12" customHeight="1">
      <c r="A33" s="353">
        <v>260</v>
      </c>
      <c r="B33" s="357" t="s">
        <v>1906</v>
      </c>
      <c r="C33" s="239" t="s">
        <v>164</v>
      </c>
      <c r="D33" s="363">
        <v>4</v>
      </c>
      <c r="E33" s="238">
        <v>110</v>
      </c>
      <c r="F33" s="819">
        <v>91</v>
      </c>
      <c r="G33" s="372">
        <f t="shared" si="3"/>
        <v>0.82727272727272727</v>
      </c>
      <c r="H33" s="238">
        <v>720</v>
      </c>
      <c r="I33" s="819">
        <v>501</v>
      </c>
      <c r="J33" s="372">
        <f t="shared" si="4"/>
        <v>0.6958333333333333</v>
      </c>
      <c r="K33" s="244">
        <f t="shared" si="8"/>
        <v>6.5454545454545459</v>
      </c>
      <c r="L33" s="244">
        <f t="shared" si="9"/>
        <v>5.5054945054945055</v>
      </c>
      <c r="M33" s="372">
        <f t="shared" si="5"/>
        <v>0.84111721611721602</v>
      </c>
      <c r="N33" s="373">
        <f t="shared" si="2"/>
        <v>49.315068493150683</v>
      </c>
      <c r="O33" s="373">
        <f t="shared" si="6"/>
        <v>34.315068493150683</v>
      </c>
      <c r="P33" s="372">
        <f t="shared" si="7"/>
        <v>0.6958333333333333</v>
      </c>
    </row>
    <row r="34" spans="1:16" ht="12" customHeight="1">
      <c r="A34" s="351"/>
      <c r="B34" s="357" t="s">
        <v>1914</v>
      </c>
      <c r="C34" s="239" t="s">
        <v>165</v>
      </c>
      <c r="D34" s="363">
        <v>4</v>
      </c>
      <c r="E34" s="238">
        <v>5</v>
      </c>
      <c r="F34" s="819">
        <v>1</v>
      </c>
      <c r="G34" s="372">
        <f t="shared" si="3"/>
        <v>0.2</v>
      </c>
      <c r="H34" s="238">
        <v>30</v>
      </c>
      <c r="I34" s="819">
        <v>8</v>
      </c>
      <c r="J34" s="372">
        <f t="shared" si="4"/>
        <v>0.26666666666666666</v>
      </c>
      <c r="K34" s="244">
        <f t="shared" si="8"/>
        <v>6</v>
      </c>
      <c r="L34" s="244">
        <f t="shared" si="9"/>
        <v>8</v>
      </c>
      <c r="M34" s="372">
        <f t="shared" si="5"/>
        <v>1.3333333333333333</v>
      </c>
      <c r="N34" s="373">
        <f t="shared" si="2"/>
        <v>2.054794520547945</v>
      </c>
      <c r="O34" s="373">
        <f t="shared" si="6"/>
        <v>0.54794520547945202</v>
      </c>
      <c r="P34" s="372">
        <f t="shared" si="7"/>
        <v>0.26666666666666666</v>
      </c>
    </row>
    <row r="35" spans="1:16" ht="12" customHeight="1" thickBot="1">
      <c r="A35" s="355"/>
      <c r="B35" s="356" t="s">
        <v>1915</v>
      </c>
      <c r="C35" s="240" t="s">
        <v>166</v>
      </c>
      <c r="D35" s="364">
        <v>45</v>
      </c>
      <c r="E35" s="241">
        <v>1750</v>
      </c>
      <c r="F35" s="820">
        <v>871</v>
      </c>
      <c r="G35" s="372">
        <f t="shared" si="3"/>
        <v>0.49771428571428572</v>
      </c>
      <c r="H35" s="241">
        <v>13850</v>
      </c>
      <c r="I35" s="820">
        <v>5144</v>
      </c>
      <c r="J35" s="372">
        <f t="shared" si="4"/>
        <v>0.37140794223826717</v>
      </c>
      <c r="K35" s="245">
        <f t="shared" si="8"/>
        <v>7.9142857142857146</v>
      </c>
      <c r="L35" s="246">
        <f t="shared" si="9"/>
        <v>5.9058553386911594</v>
      </c>
      <c r="M35" s="372">
        <f t="shared" si="5"/>
        <v>0.7462272088598938</v>
      </c>
      <c r="N35" s="374">
        <f t="shared" si="2"/>
        <v>84.322678843226782</v>
      </c>
      <c r="O35" s="702">
        <f t="shared" si="6"/>
        <v>31.318112633181126</v>
      </c>
      <c r="P35" s="704">
        <f t="shared" si="7"/>
        <v>0.37140794223826717</v>
      </c>
    </row>
    <row r="36" spans="1:16" ht="12" customHeight="1" thickTop="1">
      <c r="A36" s="359"/>
      <c r="B36" s="360"/>
      <c r="C36" s="242" t="s">
        <v>62</v>
      </c>
      <c r="D36" s="367">
        <v>44</v>
      </c>
      <c r="E36" s="238">
        <v>2000</v>
      </c>
      <c r="F36" s="819">
        <v>1416</v>
      </c>
      <c r="G36" s="372">
        <f t="shared" si="3"/>
        <v>0.70799999999999996</v>
      </c>
      <c r="H36" s="238">
        <v>11500</v>
      </c>
      <c r="I36" s="819">
        <v>3960</v>
      </c>
      <c r="J36" s="372">
        <f t="shared" si="4"/>
        <v>0.34434782608695652</v>
      </c>
      <c r="K36" s="247">
        <f t="shared" si="8"/>
        <v>5.75</v>
      </c>
      <c r="L36" s="247">
        <f t="shared" si="9"/>
        <v>2.7966101694915255</v>
      </c>
      <c r="M36" s="372">
        <f t="shared" si="5"/>
        <v>0.48636698599852618</v>
      </c>
      <c r="N36" s="373">
        <f t="shared" si="2"/>
        <v>71.60647571606475</v>
      </c>
      <c r="O36" s="703">
        <f t="shared" si="6"/>
        <v>24.657534246575342</v>
      </c>
      <c r="P36" s="705">
        <f t="shared" si="7"/>
        <v>0.34434782608695652</v>
      </c>
    </row>
    <row r="37" spans="1:16" ht="12" customHeight="1">
      <c r="A37" s="351">
        <v>255</v>
      </c>
      <c r="B37" s="361" t="s">
        <v>1904</v>
      </c>
      <c r="C37" s="239" t="s">
        <v>164</v>
      </c>
      <c r="D37" s="363">
        <v>2</v>
      </c>
      <c r="E37" s="238">
        <v>205</v>
      </c>
      <c r="F37" s="819">
        <v>4</v>
      </c>
      <c r="G37" s="372">
        <f t="shared" si="3"/>
        <v>1.9512195121951219E-2</v>
      </c>
      <c r="H37" s="238">
        <v>830</v>
      </c>
      <c r="I37" s="819">
        <v>23</v>
      </c>
      <c r="J37" s="372">
        <f t="shared" si="4"/>
        <v>2.7710843373493974E-2</v>
      </c>
      <c r="K37" s="244">
        <f t="shared" si="8"/>
        <v>4.0487804878048781</v>
      </c>
      <c r="L37" s="244">
        <f t="shared" si="9"/>
        <v>5.75</v>
      </c>
      <c r="M37" s="372">
        <f t="shared" si="5"/>
        <v>1.4201807228915662</v>
      </c>
      <c r="N37" s="373">
        <f t="shared" si="2"/>
        <v>113.69863013698631</v>
      </c>
      <c r="O37" s="373">
        <f t="shared" si="6"/>
        <v>3.1506849315068495</v>
      </c>
      <c r="P37" s="372">
        <f t="shared" si="7"/>
        <v>2.7710843373493974E-2</v>
      </c>
    </row>
    <row r="38" spans="1:16" ht="12" customHeight="1">
      <c r="A38" s="351"/>
      <c r="B38" s="361" t="s">
        <v>1916</v>
      </c>
      <c r="C38" s="239" t="s">
        <v>165</v>
      </c>
      <c r="D38" s="363">
        <v>5</v>
      </c>
      <c r="E38" s="238">
        <v>65</v>
      </c>
      <c r="F38" s="819">
        <v>1</v>
      </c>
      <c r="G38" s="372">
        <f t="shared" si="3"/>
        <v>1.5384615384615385E-2</v>
      </c>
      <c r="H38" s="238">
        <v>170</v>
      </c>
      <c r="I38" s="819">
        <v>10</v>
      </c>
      <c r="J38" s="372">
        <f t="shared" si="4"/>
        <v>5.8823529411764705E-2</v>
      </c>
      <c r="K38" s="244">
        <f t="shared" si="8"/>
        <v>2.6153846153846154</v>
      </c>
      <c r="L38" s="244">
        <f t="shared" si="9"/>
        <v>10</v>
      </c>
      <c r="M38" s="372">
        <f t="shared" si="5"/>
        <v>3.8235294117647056</v>
      </c>
      <c r="N38" s="373">
        <f t="shared" si="2"/>
        <v>9.3150684931506849</v>
      </c>
      <c r="O38" s="373">
        <f t="shared" si="6"/>
        <v>0.54794520547945202</v>
      </c>
      <c r="P38" s="372">
        <f t="shared" si="7"/>
        <v>5.8823529411764705E-2</v>
      </c>
    </row>
    <row r="39" spans="1:16" ht="12" customHeight="1" thickBot="1">
      <c r="A39" s="355"/>
      <c r="B39" s="356" t="s">
        <v>1917</v>
      </c>
      <c r="C39" s="240" t="s">
        <v>166</v>
      </c>
      <c r="D39" s="364">
        <v>37</v>
      </c>
      <c r="E39" s="241">
        <v>2000</v>
      </c>
      <c r="F39" s="820">
        <v>1416</v>
      </c>
      <c r="G39" s="372">
        <f t="shared" si="3"/>
        <v>0.70799999999999996</v>
      </c>
      <c r="H39" s="241">
        <v>10500</v>
      </c>
      <c r="I39" s="820">
        <v>3927</v>
      </c>
      <c r="J39" s="372">
        <f t="shared" si="4"/>
        <v>0.374</v>
      </c>
      <c r="K39" s="245">
        <f t="shared" si="8"/>
        <v>5.25</v>
      </c>
      <c r="L39" s="246">
        <f t="shared" si="9"/>
        <v>2.7733050847457625</v>
      </c>
      <c r="M39" s="372">
        <f t="shared" si="5"/>
        <v>0.52824858757062143</v>
      </c>
      <c r="N39" s="374">
        <f t="shared" si="2"/>
        <v>77.7489818585709</v>
      </c>
      <c r="O39" s="702">
        <f t="shared" si="6"/>
        <v>29.07811921510552</v>
      </c>
      <c r="P39" s="704">
        <f t="shared" si="7"/>
        <v>0.37400000000000005</v>
      </c>
    </row>
    <row r="40" spans="1:16" ht="12" customHeight="1" thickTop="1">
      <c r="A40" s="896" t="s">
        <v>167</v>
      </c>
      <c r="B40" s="897"/>
      <c r="C40" s="236" t="s">
        <v>62</v>
      </c>
      <c r="D40" s="237">
        <f>D8+D12+D16+D20+D24+D28+D32+D36</f>
        <v>270</v>
      </c>
      <c r="E40" s="237">
        <f t="shared" ref="E40:I40" si="10">E8+E12+E16+E20+E24+E28+E32+E36</f>
        <v>9150</v>
      </c>
      <c r="F40" s="822">
        <f t="shared" si="10"/>
        <v>6335</v>
      </c>
      <c r="G40" s="372">
        <f t="shared" si="3"/>
        <v>0.6923497267759563</v>
      </c>
      <c r="H40" s="237">
        <f t="shared" si="10"/>
        <v>71900</v>
      </c>
      <c r="I40" s="822">
        <f t="shared" si="10"/>
        <v>34421</v>
      </c>
      <c r="J40" s="372">
        <f t="shared" si="4"/>
        <v>0.47873435326842839</v>
      </c>
      <c r="K40" s="247">
        <f t="shared" si="8"/>
        <v>7.8579234972677598</v>
      </c>
      <c r="L40" s="247">
        <f t="shared" si="9"/>
        <v>5.4334648776637726</v>
      </c>
      <c r="M40" s="372">
        <f t="shared" si="5"/>
        <v>0.69146319374997933</v>
      </c>
      <c r="N40" s="373">
        <f t="shared" si="2"/>
        <v>72.957889396245562</v>
      </c>
      <c r="O40" s="703">
        <f t="shared" si="6"/>
        <v>34.927447995941144</v>
      </c>
      <c r="P40" s="705">
        <f t="shared" si="7"/>
        <v>0.47873435326842834</v>
      </c>
    </row>
    <row r="41" spans="1:16" ht="12" customHeight="1">
      <c r="A41" s="898"/>
      <c r="B41" s="899"/>
      <c r="C41" s="239" t="s">
        <v>164</v>
      </c>
      <c r="D41" s="238">
        <f t="shared" ref="D41:I43" si="11">D9+D13+D17+D21+D25+D29+D33+D37</f>
        <v>16</v>
      </c>
      <c r="E41" s="238">
        <f t="shared" si="11"/>
        <v>805</v>
      </c>
      <c r="F41" s="819">
        <f t="shared" si="11"/>
        <v>438</v>
      </c>
      <c r="G41" s="372">
        <f t="shared" si="3"/>
        <v>0.54409937888198756</v>
      </c>
      <c r="H41" s="238">
        <f t="shared" si="11"/>
        <v>3850</v>
      </c>
      <c r="I41" s="819">
        <f t="shared" si="11"/>
        <v>2032</v>
      </c>
      <c r="J41" s="372">
        <f t="shared" si="4"/>
        <v>0.52779220779220781</v>
      </c>
      <c r="K41" s="244">
        <f t="shared" si="8"/>
        <v>4.7826086956521738</v>
      </c>
      <c r="L41" s="244">
        <f t="shared" si="9"/>
        <v>4.6392694063926943</v>
      </c>
      <c r="M41" s="372">
        <f t="shared" si="5"/>
        <v>0.97002905770029069</v>
      </c>
      <c r="N41" s="373">
        <f t="shared" si="2"/>
        <v>65.924657534246577</v>
      </c>
      <c r="O41" s="373">
        <f t="shared" si="6"/>
        <v>34.794520547945204</v>
      </c>
      <c r="P41" s="372">
        <f t="shared" si="7"/>
        <v>0.5277922077922077</v>
      </c>
    </row>
    <row r="42" spans="1:16" ht="12" customHeight="1">
      <c r="A42" s="898"/>
      <c r="B42" s="899"/>
      <c r="C42" s="239" t="s">
        <v>165</v>
      </c>
      <c r="D42" s="243">
        <f t="shared" si="11"/>
        <v>23</v>
      </c>
      <c r="E42" s="243">
        <f t="shared" si="11"/>
        <v>665</v>
      </c>
      <c r="F42" s="823">
        <f t="shared" si="11"/>
        <v>354</v>
      </c>
      <c r="G42" s="372">
        <f t="shared" si="3"/>
        <v>0.53233082706766921</v>
      </c>
      <c r="H42" s="243">
        <f t="shared" si="11"/>
        <v>3560</v>
      </c>
      <c r="I42" s="823">
        <f t="shared" si="11"/>
        <v>1785</v>
      </c>
      <c r="J42" s="372">
        <f t="shared" si="4"/>
        <v>0.5014044943820225</v>
      </c>
      <c r="K42" s="244">
        <f t="shared" si="8"/>
        <v>5.3533834586466167</v>
      </c>
      <c r="L42" s="244">
        <f t="shared" si="9"/>
        <v>5.0423728813559325</v>
      </c>
      <c r="M42" s="372">
        <f t="shared" si="5"/>
        <v>0.94190392306227388</v>
      </c>
      <c r="N42" s="373">
        <f t="shared" si="2"/>
        <v>42.406194163192382</v>
      </c>
      <c r="O42" s="373">
        <f t="shared" si="6"/>
        <v>21.262656343061344</v>
      </c>
      <c r="P42" s="372">
        <f t="shared" si="7"/>
        <v>0.50140449438202239</v>
      </c>
    </row>
    <row r="43" spans="1:16" ht="12" customHeight="1">
      <c r="A43" s="900"/>
      <c r="B43" s="901"/>
      <c r="C43" s="368" t="s">
        <v>166</v>
      </c>
      <c r="D43" s="369">
        <f t="shared" si="11"/>
        <v>231</v>
      </c>
      <c r="E43" s="369">
        <f t="shared" si="11"/>
        <v>9150</v>
      </c>
      <c r="F43" s="824">
        <f t="shared" si="11"/>
        <v>6335</v>
      </c>
      <c r="G43" s="372">
        <f t="shared" si="3"/>
        <v>0.6923497267759563</v>
      </c>
      <c r="H43" s="369">
        <f t="shared" si="11"/>
        <v>64490</v>
      </c>
      <c r="I43" s="824">
        <f t="shared" si="11"/>
        <v>30604</v>
      </c>
      <c r="J43" s="372">
        <f t="shared" si="4"/>
        <v>0.47455419444875174</v>
      </c>
      <c r="K43" s="370">
        <f t="shared" si="8"/>
        <v>7.0480874316939888</v>
      </c>
      <c r="L43" s="371">
        <f t="shared" si="9"/>
        <v>4.8309392265193374</v>
      </c>
      <c r="M43" s="372">
        <f t="shared" si="5"/>
        <v>0.68542555315013087</v>
      </c>
      <c r="N43" s="375">
        <f t="shared" si="2"/>
        <v>76.486983336298408</v>
      </c>
      <c r="O43" s="373">
        <f t="shared" si="6"/>
        <v>36.297218762972186</v>
      </c>
      <c r="P43" s="372">
        <f t="shared" si="7"/>
        <v>0.47455419444875169</v>
      </c>
    </row>
  </sheetData>
  <mergeCells count="8">
    <mergeCell ref="N6:P6"/>
    <mergeCell ref="A6:A7"/>
    <mergeCell ref="B6:B7"/>
    <mergeCell ref="A40:B43"/>
    <mergeCell ref="C6:D6"/>
    <mergeCell ref="E6:G6"/>
    <mergeCell ref="H6:J6"/>
    <mergeCell ref="K6:M6"/>
  </mergeCells>
  <pageMargins left="0.23622047244094499" right="0.23622047244094499" top="0.35433070866141703" bottom="0.35433070866141703" header="0.31496062992126" footer="0.31496062992126"/>
  <pageSetup paperSize="9"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N19"/>
  <sheetViews>
    <sheetView workbookViewId="0">
      <selection activeCell="B20" sqref="B20"/>
    </sheetView>
  </sheetViews>
  <sheetFormatPr defaultColWidth="9" defaultRowHeight="12"/>
  <cols>
    <col min="1" max="1" width="67.42578125" customWidth="1"/>
    <col min="2" max="2" width="26.7109375" customWidth="1"/>
  </cols>
  <sheetData>
    <row r="1" spans="1:14">
      <c r="A1" s="1"/>
      <c r="B1" s="2" t="s">
        <v>51</v>
      </c>
      <c r="C1" s="3" t="str">
        <f>Kadar.ode.!C1</f>
        <v>Општа болница Јагодина</v>
      </c>
      <c r="D1" s="4"/>
      <c r="E1" s="4"/>
      <c r="F1" s="4"/>
      <c r="G1" s="4"/>
      <c r="H1" s="5"/>
    </row>
    <row r="2" spans="1:14">
      <c r="A2" s="1"/>
      <c r="B2" s="2" t="s">
        <v>52</v>
      </c>
      <c r="C2" s="3">
        <f>Kadar.ode.!C2</f>
        <v>17688383</v>
      </c>
      <c r="D2" s="4"/>
      <c r="E2" s="4"/>
      <c r="F2" s="4"/>
      <c r="G2" s="4"/>
      <c r="H2" s="5"/>
    </row>
    <row r="3" spans="1:14">
      <c r="A3" s="1"/>
      <c r="B3" s="2" t="s">
        <v>53</v>
      </c>
      <c r="C3" s="268" t="str">
        <f>Kadar.ode.!C3</f>
        <v>31.12.2022.</v>
      </c>
      <c r="D3" s="308"/>
      <c r="E3" s="4"/>
      <c r="F3" s="4"/>
      <c r="G3" s="4"/>
      <c r="H3" s="5"/>
    </row>
    <row r="4" spans="1:14" ht="15">
      <c r="A4" s="1"/>
      <c r="B4" s="2" t="s">
        <v>1892</v>
      </c>
      <c r="C4" s="276" t="s">
        <v>1881</v>
      </c>
      <c r="D4" s="292"/>
      <c r="E4" s="292"/>
      <c r="F4" s="277"/>
      <c r="G4" s="277"/>
      <c r="H4" s="293"/>
    </row>
    <row r="5" spans="1:14" ht="14.25">
      <c r="A5" s="288"/>
      <c r="B5" s="287"/>
      <c r="I5" s="7"/>
      <c r="J5" s="8"/>
      <c r="K5" s="8"/>
      <c r="L5" s="8"/>
      <c r="M5" s="8"/>
      <c r="N5" s="9"/>
    </row>
    <row r="7" spans="1:14" ht="15">
      <c r="A7" s="286" t="s">
        <v>1897</v>
      </c>
      <c r="B7" s="286" t="s">
        <v>180</v>
      </c>
    </row>
    <row r="8" spans="1:14" ht="15">
      <c r="A8" s="283" t="s">
        <v>1882</v>
      </c>
      <c r="B8" s="658">
        <v>989</v>
      </c>
    </row>
    <row r="9" spans="1:14" ht="15">
      <c r="A9" s="285" t="s">
        <v>1883</v>
      </c>
      <c r="B9" s="658">
        <v>989</v>
      </c>
    </row>
    <row r="10" spans="1:14" ht="30">
      <c r="A10" s="283" t="s">
        <v>1884</v>
      </c>
      <c r="B10" s="658">
        <v>387</v>
      </c>
    </row>
    <row r="11" spans="1:14" ht="30">
      <c r="A11" s="289" t="s">
        <v>1885</v>
      </c>
      <c r="B11" s="659">
        <v>134</v>
      </c>
    </row>
    <row r="12" spans="1:14" ht="30">
      <c r="A12" s="289" t="s">
        <v>1886</v>
      </c>
      <c r="B12" s="658">
        <v>253</v>
      </c>
    </row>
    <row r="13" spans="1:14" ht="30">
      <c r="A13" s="289" t="s">
        <v>1887</v>
      </c>
      <c r="B13" s="658">
        <v>10</v>
      </c>
    </row>
    <row r="14" spans="1:14" ht="15">
      <c r="A14" s="289" t="s">
        <v>1888</v>
      </c>
      <c r="B14" s="658">
        <v>4170</v>
      </c>
    </row>
    <row r="15" spans="1:14" ht="15">
      <c r="A15" s="289" t="s">
        <v>1889</v>
      </c>
      <c r="B15" s="659">
        <v>0</v>
      </c>
    </row>
    <row r="16" spans="1:14" ht="30">
      <c r="A16" s="290" t="s">
        <v>1890</v>
      </c>
      <c r="B16" s="661">
        <v>41555</v>
      </c>
      <c r="C16" t="s">
        <v>5212</v>
      </c>
    </row>
    <row r="17" spans="1:3" ht="15">
      <c r="A17" s="291" t="s">
        <v>1893</v>
      </c>
      <c r="B17" s="660">
        <v>0</v>
      </c>
    </row>
    <row r="18" spans="1:3" ht="30">
      <c r="A18" s="291" t="s">
        <v>1891</v>
      </c>
      <c r="B18" s="666">
        <v>2839</v>
      </c>
      <c r="C18" t="s">
        <v>5211</v>
      </c>
    </row>
    <row r="19" spans="1:3" s="284" customFormat="1" ht="30">
      <c r="A19" s="310" t="s">
        <v>1894</v>
      </c>
      <c r="B19" s="661">
        <v>42751</v>
      </c>
      <c r="C19" s="284" t="s">
        <v>5210</v>
      </c>
    </row>
  </sheetData>
  <pageMargins left="0.23622047244094499" right="0.23622047244094499" top="0.35433070866141703" bottom="0.35433070866141703" header="0.31496062992126" footer="0.31496062992126"/>
  <pageSetup paperSize="9" scale="8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I18"/>
  <sheetViews>
    <sheetView zoomScaleSheetLayoutView="100" workbookViewId="0">
      <selection activeCell="C19" sqref="C19"/>
    </sheetView>
  </sheetViews>
  <sheetFormatPr defaultColWidth="9.140625" defaultRowHeight="12.75"/>
  <cols>
    <col min="1" max="1" width="8.140625" style="208" customWidth="1"/>
    <col min="2" max="2" width="24.140625" style="208" customWidth="1"/>
    <col min="3" max="3" width="10.140625" style="208" customWidth="1"/>
    <col min="4" max="9" width="9.7109375" style="208" customWidth="1"/>
    <col min="10" max="16384" width="9.140625" style="208"/>
  </cols>
  <sheetData>
    <row r="1" spans="1:9" s="200" customFormat="1">
      <c r="A1" s="1"/>
      <c r="B1" s="2" t="s">
        <v>51</v>
      </c>
      <c r="C1" s="3" t="s">
        <v>51</v>
      </c>
      <c r="D1" s="4"/>
      <c r="E1" s="4"/>
      <c r="F1" s="4"/>
      <c r="G1" s="4"/>
      <c r="H1" s="5"/>
      <c r="I1" s="318"/>
    </row>
    <row r="2" spans="1:9">
      <c r="A2" s="1"/>
      <c r="B2" s="2" t="s">
        <v>52</v>
      </c>
      <c r="C2" s="3">
        <f>Kadar.ode.!C2</f>
        <v>17688383</v>
      </c>
      <c r="D2" s="4"/>
      <c r="E2" s="4"/>
      <c r="F2" s="4"/>
      <c r="G2" s="4"/>
      <c r="H2" s="5"/>
      <c r="I2" s="318"/>
    </row>
    <row r="3" spans="1:9">
      <c r="A3" s="1"/>
      <c r="B3" s="2"/>
      <c r="C3" s="268" t="str">
        <f>Kadar.ode.!C3</f>
        <v>31.12.2022.</v>
      </c>
      <c r="D3" s="308"/>
      <c r="E3" s="4"/>
      <c r="F3" s="4"/>
      <c r="G3" s="4"/>
      <c r="H3" s="5"/>
      <c r="I3" s="318"/>
    </row>
    <row r="4" spans="1:9" ht="15.75" customHeight="1">
      <c r="A4" s="1"/>
      <c r="B4" s="2" t="s">
        <v>168</v>
      </c>
      <c r="C4" s="7" t="s">
        <v>20</v>
      </c>
      <c r="D4" s="8"/>
      <c r="E4" s="8"/>
      <c r="F4" s="8"/>
      <c r="G4" s="8"/>
      <c r="H4" s="9"/>
      <c r="I4" s="275"/>
    </row>
    <row r="6" spans="1:9" ht="34.5" customHeight="1">
      <c r="A6" s="907" t="s">
        <v>156</v>
      </c>
      <c r="B6" s="905" t="s">
        <v>85</v>
      </c>
      <c r="C6" s="905" t="s">
        <v>169</v>
      </c>
      <c r="D6" s="908" t="s">
        <v>170</v>
      </c>
      <c r="E6" s="909"/>
      <c r="F6" s="910"/>
      <c r="G6" s="905" t="s">
        <v>171</v>
      </c>
      <c r="H6" s="905"/>
      <c r="I6" s="905"/>
    </row>
    <row r="7" spans="1:9" ht="35.25" customHeight="1">
      <c r="A7" s="907"/>
      <c r="B7" s="905"/>
      <c r="C7" s="905"/>
      <c r="D7" s="301" t="s">
        <v>1896</v>
      </c>
      <c r="E7" s="720" t="s">
        <v>5263</v>
      </c>
      <c r="F7" s="305" t="s">
        <v>1903</v>
      </c>
      <c r="G7" s="305" t="s">
        <v>1896</v>
      </c>
      <c r="H7" s="720" t="s">
        <v>5263</v>
      </c>
      <c r="I7" s="305" t="s">
        <v>1903</v>
      </c>
    </row>
    <row r="8" spans="1:9" ht="24.95" customHeight="1">
      <c r="A8" s="376">
        <v>311</v>
      </c>
      <c r="B8" s="377" t="s">
        <v>1918</v>
      </c>
      <c r="C8" s="378">
        <v>27</v>
      </c>
      <c r="D8" s="29">
        <v>500</v>
      </c>
      <c r="E8" s="221">
        <v>343</v>
      </c>
      <c r="F8" s="379">
        <f>E8/D8</f>
        <v>0.68600000000000005</v>
      </c>
      <c r="G8" s="231">
        <v>2200</v>
      </c>
      <c r="H8" s="221">
        <v>915</v>
      </c>
      <c r="I8" s="379">
        <f>H8/G8</f>
        <v>0.41590909090909089</v>
      </c>
    </row>
    <row r="9" spans="1:9" ht="24.95" customHeight="1">
      <c r="A9" s="57"/>
      <c r="B9" s="230"/>
      <c r="C9" s="29"/>
      <c r="D9" s="29"/>
      <c r="E9" s="221"/>
      <c r="F9" s="221"/>
      <c r="G9" s="231"/>
      <c r="H9" s="221"/>
      <c r="I9" s="221"/>
    </row>
    <row r="10" spans="1:9" ht="24.95" customHeight="1">
      <c r="A10" s="232"/>
      <c r="B10" s="230"/>
      <c r="C10" s="29"/>
      <c r="D10" s="29"/>
      <c r="E10" s="221"/>
      <c r="F10" s="221"/>
      <c r="G10" s="231"/>
      <c r="H10" s="221"/>
      <c r="I10" s="221"/>
    </row>
    <row r="11" spans="1:9" ht="24.95" customHeight="1">
      <c r="A11" s="57"/>
      <c r="B11" s="230"/>
      <c r="C11" s="29"/>
      <c r="D11" s="29"/>
      <c r="E11" s="221"/>
      <c r="F11" s="221"/>
      <c r="G11" s="231"/>
      <c r="H11" s="221"/>
      <c r="I11" s="221"/>
    </row>
    <row r="12" spans="1:9" ht="24.95" customHeight="1">
      <c r="A12" s="57"/>
      <c r="B12" s="230"/>
      <c r="C12" s="29"/>
      <c r="D12" s="29"/>
      <c r="E12" s="221"/>
      <c r="F12" s="221"/>
      <c r="G12" s="231"/>
      <c r="H12" s="221"/>
      <c r="I12" s="221"/>
    </row>
    <row r="13" spans="1:9" ht="24.95" customHeight="1">
      <c r="A13" s="57"/>
      <c r="B13" s="230"/>
      <c r="C13" s="29"/>
      <c r="D13" s="29"/>
      <c r="E13" s="221"/>
      <c r="F13" s="221"/>
      <c r="G13" s="231"/>
      <c r="H13" s="221"/>
      <c r="I13" s="221"/>
    </row>
    <row r="14" spans="1:9" ht="24.95" customHeight="1">
      <c r="A14" s="57"/>
      <c r="B14" s="230"/>
      <c r="C14" s="29"/>
      <c r="D14" s="29"/>
      <c r="E14" s="221"/>
      <c r="F14" s="221"/>
      <c r="G14" s="231"/>
      <c r="H14" s="221"/>
      <c r="I14" s="221"/>
    </row>
    <row r="15" spans="1:9" ht="24.95" customHeight="1">
      <c r="A15" s="57"/>
      <c r="B15" s="230"/>
      <c r="C15" s="29"/>
      <c r="D15" s="29"/>
      <c r="E15" s="221"/>
      <c r="F15" s="221"/>
      <c r="G15" s="231"/>
      <c r="H15" s="221"/>
      <c r="I15" s="221"/>
    </row>
    <row r="16" spans="1:9" ht="24.95" customHeight="1">
      <c r="A16" s="57"/>
      <c r="B16" s="230"/>
      <c r="C16" s="29"/>
      <c r="D16" s="29"/>
      <c r="E16" s="221"/>
      <c r="F16" s="221"/>
      <c r="G16" s="231"/>
      <c r="H16" s="221"/>
      <c r="I16" s="221"/>
    </row>
    <row r="17" spans="1:9" ht="24.95" customHeight="1">
      <c r="A17" s="57"/>
      <c r="B17" s="230"/>
      <c r="C17" s="29"/>
      <c r="D17" s="29"/>
      <c r="E17" s="221"/>
      <c r="F17" s="221"/>
      <c r="G17" s="231"/>
      <c r="H17" s="221"/>
      <c r="I17" s="221"/>
    </row>
    <row r="18" spans="1:9" ht="24.95" customHeight="1">
      <c r="A18" s="906" t="s">
        <v>129</v>
      </c>
      <c r="B18" s="906"/>
      <c r="C18" s="233">
        <v>27</v>
      </c>
      <c r="D18" s="29">
        <v>500</v>
      </c>
      <c r="E18" s="221">
        <v>343</v>
      </c>
      <c r="F18" s="379">
        <f>E18/D18</f>
        <v>0.68600000000000005</v>
      </c>
      <c r="G18" s="231">
        <v>2200</v>
      </c>
      <c r="H18" s="221">
        <v>915</v>
      </c>
      <c r="I18" s="379">
        <f>H18/G18</f>
        <v>0.41590909090909089</v>
      </c>
    </row>
  </sheetData>
  <mergeCells count="6">
    <mergeCell ref="G6:I6"/>
    <mergeCell ref="A18:B18"/>
    <mergeCell ref="A6:A7"/>
    <mergeCell ref="B6:B7"/>
    <mergeCell ref="C6:C7"/>
    <mergeCell ref="D6:F6"/>
  </mergeCells>
  <pageMargins left="0.75" right="0.75" top="1" bottom="1" header="0.5" footer="0.5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21</vt:i4>
      </vt:variant>
    </vt:vector>
  </HeadingPairs>
  <TitlesOfParts>
    <vt:vector size="45" baseType="lpstr">
      <vt:lpstr>САДРЖАЈ</vt:lpstr>
      <vt:lpstr>Kadar.ode.</vt:lpstr>
      <vt:lpstr>Kadar.dne.bol.dij.</vt:lpstr>
      <vt:lpstr>Kadar.zaj.med.del.</vt:lpstr>
      <vt:lpstr>Kadar.nem.</vt:lpstr>
      <vt:lpstr>Kadar.zbirno </vt:lpstr>
      <vt:lpstr>Kapaciteti i korišćenje</vt:lpstr>
      <vt:lpstr>Usluge_Covid-19</vt:lpstr>
      <vt:lpstr>Pratioci</vt:lpstr>
      <vt:lpstr>Dnevne.bolnice</vt:lpstr>
      <vt:lpstr>Neonatologija</vt:lpstr>
      <vt:lpstr>Pregledi</vt:lpstr>
      <vt:lpstr>Operacije</vt:lpstr>
      <vt:lpstr>DSG</vt:lpstr>
      <vt:lpstr>Usluge</vt:lpstr>
      <vt:lpstr>Dijagnostika</vt:lpstr>
      <vt:lpstr>Lab</vt:lpstr>
      <vt:lpstr>Dijalize</vt:lpstr>
      <vt:lpstr>Krv</vt:lpstr>
      <vt:lpstr>Lekovi</vt:lpstr>
      <vt:lpstr>Implantati</vt:lpstr>
      <vt:lpstr>Sanitet.mat</vt:lpstr>
      <vt:lpstr>Liste.čekanja</vt:lpstr>
      <vt:lpstr>Zbirno_usluge</vt:lpstr>
      <vt:lpstr>Dijagnostika!Print_Area</vt:lpstr>
      <vt:lpstr>Implantati!Print_Area</vt:lpstr>
      <vt:lpstr>Kadar.nem.!Print_Area</vt:lpstr>
      <vt:lpstr>Krv!Print_Area</vt:lpstr>
      <vt:lpstr>Lab!Print_Area</vt:lpstr>
      <vt:lpstr>Lekovi!Print_Area</vt:lpstr>
      <vt:lpstr>Liste.čekanja!Print_Area</vt:lpstr>
      <vt:lpstr>Neonatologija!Print_Area</vt:lpstr>
      <vt:lpstr>Operacije!Print_Area</vt:lpstr>
      <vt:lpstr>Pregledi!Print_Area</vt:lpstr>
      <vt:lpstr>Sanitet.mat!Print_Area</vt:lpstr>
      <vt:lpstr>Usluge!Print_Area</vt:lpstr>
      <vt:lpstr>'Usluge_Covid-19'!Print_Area</vt:lpstr>
      <vt:lpstr>Dijagnostika!Print_Titles</vt:lpstr>
      <vt:lpstr>DSG!Print_Titles</vt:lpstr>
      <vt:lpstr>Implantati!Print_Titles</vt:lpstr>
      <vt:lpstr>Kadar.zaj.med.del.!Print_Titles</vt:lpstr>
      <vt:lpstr>Krv!Print_Titles</vt:lpstr>
      <vt:lpstr>Lab!Print_Titles</vt:lpstr>
      <vt:lpstr>Lekovi!Print_Titles</vt:lpstr>
      <vt:lpstr>Liste.čekanja!Print_Titles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marjan</cp:lastModifiedBy>
  <cp:lastPrinted>2023-03-29T11:13:12Z</cp:lastPrinted>
  <dcterms:created xsi:type="dcterms:W3CDTF">1998-03-25T08:50:00Z</dcterms:created>
  <dcterms:modified xsi:type="dcterms:W3CDTF">2023-03-29T11:13:18Z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1033-11.2.0.10078</vt:lpwstr>
  </property>
</Properties>
</file>